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　31指定管理完了届\令和元年度事業報告書\提出データ\"/>
    </mc:Choice>
  </mc:AlternateContent>
  <bookViews>
    <workbookView xWindow="0" yWindow="0" windowWidth="20490" windowHeight="9075"/>
  </bookViews>
  <sheets>
    <sheet name="事業報告書" sheetId="10" r:id="rId1"/>
    <sheet name="【R1年度】記入例" sheetId="9" r:id="rId2"/>
    <sheet name="自主資料31" sheetId="11" r:id="rId3"/>
  </sheets>
  <definedNames>
    <definedName name="_xlnm.Print_Area" localSheetId="1">【R1年度】記入例!$A$1:$N$441</definedName>
    <definedName name="_xlnm.Print_Area" localSheetId="0">事業報告書!$A$1:$N$673</definedName>
  </definedNames>
  <calcPr calcId="152511"/>
</workbook>
</file>

<file path=xl/calcChain.xml><?xml version="1.0" encoding="utf-8"?>
<calcChain xmlns="http://schemas.openxmlformats.org/spreadsheetml/2006/main">
  <c r="G384" i="10" l="1"/>
  <c r="I400" i="10" l="1"/>
  <c r="G400" i="10"/>
  <c r="I402" i="10"/>
  <c r="G402" i="10"/>
  <c r="I449" i="10"/>
  <c r="G449" i="10"/>
  <c r="I436" i="10"/>
  <c r="G436" i="10"/>
  <c r="J449" i="10" l="1"/>
  <c r="E28" i="11"/>
  <c r="D28" i="11"/>
  <c r="C28" i="11"/>
  <c r="E27" i="11"/>
  <c r="D27" i="11"/>
  <c r="C27" i="11"/>
  <c r="F26" i="11"/>
  <c r="E25" i="11"/>
  <c r="E29" i="11" s="1"/>
  <c r="D25" i="11"/>
  <c r="C25" i="11"/>
  <c r="F24" i="11"/>
  <c r="E17" i="11"/>
  <c r="D17" i="11"/>
  <c r="C17" i="11"/>
  <c r="E16" i="11"/>
  <c r="D16" i="11"/>
  <c r="F16" i="11" s="1"/>
  <c r="C16" i="11"/>
  <c r="F15" i="11"/>
  <c r="E14" i="11"/>
  <c r="E18" i="11" s="1"/>
  <c r="D14" i="11"/>
  <c r="C14" i="11"/>
  <c r="C18" i="11" s="1"/>
  <c r="F13" i="11"/>
  <c r="E8" i="11"/>
  <c r="D8" i="11"/>
  <c r="C8" i="11"/>
  <c r="F8" i="11" s="1"/>
  <c r="E7" i="11"/>
  <c r="D7" i="11"/>
  <c r="C7" i="11"/>
  <c r="F7" i="11" s="1"/>
  <c r="F6" i="11"/>
  <c r="E5" i="11"/>
  <c r="E9" i="11" s="1"/>
  <c r="D5" i="11"/>
  <c r="D9" i="11" s="1"/>
  <c r="C5" i="11"/>
  <c r="F5" i="11" s="1"/>
  <c r="F4" i="11"/>
  <c r="F27" i="11" l="1"/>
  <c r="F28" i="11"/>
  <c r="F25" i="11"/>
  <c r="F17" i="11"/>
  <c r="D18" i="11"/>
  <c r="F18" i="11" s="1"/>
  <c r="E20" i="11" s="1"/>
  <c r="C29" i="11"/>
  <c r="C9" i="11"/>
  <c r="F9" i="11" s="1"/>
  <c r="C20" i="11" s="1"/>
  <c r="F14" i="11"/>
  <c r="D29" i="11"/>
  <c r="I439" i="10"/>
  <c r="F29" i="11" l="1"/>
  <c r="I20" i="11"/>
  <c r="I415" i="10" l="1"/>
  <c r="I414" i="10"/>
  <c r="I448" i="10" l="1"/>
  <c r="L448" i="10" s="1"/>
  <c r="L99" i="10" l="1"/>
  <c r="L98" i="10"/>
  <c r="I99" i="10"/>
  <c r="I98" i="10"/>
  <c r="I420" i="10" l="1"/>
  <c r="I422" i="10"/>
  <c r="I419" i="10" l="1"/>
  <c r="I423" i="10"/>
  <c r="I446" i="10" l="1"/>
  <c r="J407" i="10" l="1"/>
  <c r="L407" i="10" s="1"/>
  <c r="I409" i="10" l="1"/>
  <c r="I417" i="10" l="1"/>
  <c r="I425" i="10"/>
  <c r="I421" i="10"/>
  <c r="I269" i="10"/>
  <c r="I354" i="10" l="1"/>
  <c r="I206" i="10" l="1"/>
  <c r="I227" i="10" s="1"/>
  <c r="G227" i="10" l="1"/>
  <c r="I185" i="10" l="1"/>
  <c r="L169" i="10"/>
  <c r="L168" i="10"/>
  <c r="I169" i="10"/>
  <c r="I168" i="10"/>
  <c r="L125" i="10" l="1"/>
  <c r="I125" i="10"/>
  <c r="L119" i="10"/>
  <c r="L118" i="10"/>
  <c r="L136" i="10" s="1"/>
  <c r="I119" i="10"/>
  <c r="I118" i="10"/>
  <c r="I136" i="10" s="1"/>
  <c r="I137" i="10" l="1"/>
  <c r="L137" i="10"/>
  <c r="G463" i="10"/>
  <c r="L450" i="10"/>
  <c r="L447" i="10"/>
  <c r="L446" i="10"/>
  <c r="L445" i="10"/>
  <c r="I444" i="10"/>
  <c r="G444" i="10"/>
  <c r="I440" i="10"/>
  <c r="G455" i="10" s="1"/>
  <c r="G440" i="10"/>
  <c r="L439" i="10"/>
  <c r="L438" i="10"/>
  <c r="L437" i="10"/>
  <c r="L436" i="10"/>
  <c r="L425" i="10"/>
  <c r="L423" i="10"/>
  <c r="L422" i="10"/>
  <c r="L421" i="10"/>
  <c r="L420" i="10"/>
  <c r="L419" i="10"/>
  <c r="L418" i="10"/>
  <c r="L417" i="10"/>
  <c r="I416" i="10"/>
  <c r="G416" i="10"/>
  <c r="L415" i="10"/>
  <c r="L414" i="10"/>
  <c r="I413" i="10"/>
  <c r="G413" i="10"/>
  <c r="G430" i="10"/>
  <c r="G409" i="10"/>
  <c r="L408" i="10"/>
  <c r="L406" i="10"/>
  <c r="L405" i="10"/>
  <c r="L404" i="10"/>
  <c r="L403" i="10"/>
  <c r="L402" i="10"/>
  <c r="L401" i="10"/>
  <c r="L400" i="10"/>
  <c r="L399" i="10"/>
  <c r="L394" i="10"/>
  <c r="I394" i="10"/>
  <c r="G394" i="10"/>
  <c r="G354" i="10"/>
  <c r="G269" i="10"/>
  <c r="I199" i="10"/>
  <c r="G199" i="10"/>
  <c r="L198" i="10"/>
  <c r="L197" i="10"/>
  <c r="L196" i="10"/>
  <c r="L195" i="10"/>
  <c r="L194" i="10"/>
  <c r="L193" i="10"/>
  <c r="L192" i="10"/>
  <c r="L191" i="10"/>
  <c r="L190" i="10"/>
  <c r="L189" i="10"/>
  <c r="G185" i="10"/>
  <c r="L47" i="10"/>
  <c r="I47" i="10"/>
  <c r="L46" i="10"/>
  <c r="I46" i="10"/>
  <c r="G451" i="10" l="1"/>
  <c r="I451" i="10"/>
  <c r="I424" i="10"/>
  <c r="I426" i="10" s="1"/>
  <c r="I430" i="10" s="1"/>
  <c r="L430" i="10" s="1"/>
  <c r="L199" i="10"/>
  <c r="L409" i="10"/>
  <c r="L440" i="10"/>
  <c r="L413" i="10"/>
  <c r="G424" i="10"/>
  <c r="L416" i="10"/>
  <c r="L444" i="10"/>
  <c r="I208" i="9"/>
  <c r="G208" i="9"/>
  <c r="I455" i="10" l="1"/>
  <c r="L455" i="10" s="1"/>
  <c r="L449" i="10"/>
  <c r="L451" i="10"/>
  <c r="L424" i="10"/>
  <c r="G426" i="10"/>
  <c r="L426" i="10" s="1"/>
  <c r="G340" i="9"/>
  <c r="L327" i="9"/>
  <c r="I326" i="9"/>
  <c r="I328" i="9" s="1"/>
  <c r="I332" i="9" s="1"/>
  <c r="L325" i="9"/>
  <c r="L324" i="9"/>
  <c r="L323" i="9"/>
  <c r="L322" i="9"/>
  <c r="I321" i="9"/>
  <c r="G321" i="9"/>
  <c r="G326" i="9" s="1"/>
  <c r="I317" i="9"/>
  <c r="G332" i="9" s="1"/>
  <c r="G317" i="9"/>
  <c r="L316" i="9"/>
  <c r="L315" i="9"/>
  <c r="L314" i="9"/>
  <c r="L313" i="9"/>
  <c r="L317" i="9" s="1"/>
  <c r="L303" i="9"/>
  <c r="L301" i="9"/>
  <c r="L300" i="9"/>
  <c r="L299" i="9"/>
  <c r="L298" i="9"/>
  <c r="L297" i="9"/>
  <c r="L296" i="9"/>
  <c r="L295" i="9"/>
  <c r="I294" i="9"/>
  <c r="G294" i="9"/>
  <c r="L294" i="9" s="1"/>
  <c r="L293" i="9"/>
  <c r="L292" i="9"/>
  <c r="I291" i="9"/>
  <c r="G291" i="9"/>
  <c r="G302" i="9" s="1"/>
  <c r="I287" i="9"/>
  <c r="G308" i="9" s="1"/>
  <c r="G287" i="9"/>
  <c r="L286" i="9"/>
  <c r="L284" i="9"/>
  <c r="L283" i="9"/>
  <c r="L282" i="9"/>
  <c r="L281" i="9"/>
  <c r="L280" i="9"/>
  <c r="L279" i="9"/>
  <c r="L278" i="9"/>
  <c r="L277" i="9"/>
  <c r="L272" i="9"/>
  <c r="I272" i="9"/>
  <c r="G272" i="9"/>
  <c r="I232" i="9"/>
  <c r="G232" i="9"/>
  <c r="I164" i="9"/>
  <c r="G164" i="9"/>
  <c r="I139" i="9"/>
  <c r="G139" i="9"/>
  <c r="L139" i="9" s="1"/>
  <c r="L138" i="9"/>
  <c r="L137" i="9"/>
  <c r="L136" i="9"/>
  <c r="L135" i="9"/>
  <c r="L134" i="9"/>
  <c r="L133" i="9"/>
  <c r="L132" i="9"/>
  <c r="L131" i="9"/>
  <c r="L130" i="9"/>
  <c r="L129" i="9"/>
  <c r="I125" i="9"/>
  <c r="G125" i="9"/>
  <c r="L111" i="9"/>
  <c r="I111" i="9"/>
  <c r="L110" i="9"/>
  <c r="I110" i="9"/>
  <c r="L79" i="9"/>
  <c r="I79" i="9"/>
  <c r="L78" i="9"/>
  <c r="I78" i="9"/>
  <c r="L47" i="9"/>
  <c r="I47" i="9"/>
  <c r="L46" i="9"/>
  <c r="I46" i="9"/>
  <c r="L287" i="9" l="1"/>
  <c r="L308" i="9"/>
  <c r="I302" i="9"/>
  <c r="I304" i="9" s="1"/>
  <c r="I308" i="9" s="1"/>
  <c r="L332" i="9"/>
  <c r="G304" i="9"/>
  <c r="L304" i="9" s="1"/>
  <c r="L302" i="9"/>
  <c r="G328" i="9"/>
  <c r="L328" i="9" s="1"/>
  <c r="L326" i="9"/>
  <c r="L291" i="9"/>
  <c r="L321" i="9"/>
</calcChain>
</file>

<file path=xl/comments1.xml><?xml version="1.0" encoding="utf-8"?>
<comments xmlns="http://schemas.openxmlformats.org/spreadsheetml/2006/main">
  <authors>
    <author>104003古川 稔</author>
  </authors>
  <commentList>
    <comment ref="I281" authorId="0" shapeId="0">
      <text>
        <r>
          <rPr>
            <b/>
            <sz val="10"/>
            <color indexed="81"/>
            <rFont val="みんなの文字ゴTTh-R"/>
            <family val="3"/>
            <charset val="128"/>
          </rPr>
          <t>リスク分担表に示す金額を入力してください。</t>
        </r>
      </text>
    </comment>
  </commentList>
</comments>
</file>

<file path=xl/comments2.xml><?xml version="1.0" encoding="utf-8"?>
<comments xmlns="http://schemas.openxmlformats.org/spreadsheetml/2006/main">
  <authors>
    <author>104003古川 稔</author>
  </authors>
  <commentList>
    <comment ref="C18" authorId="0" shapeId="0">
      <text>
        <r>
          <rPr>
            <b/>
            <sz val="9"/>
            <color indexed="81"/>
            <rFont val="ＭＳ Ｐゴシック"/>
            <family val="3"/>
            <charset val="128"/>
          </rPr>
          <t>事業計画書と同じレベルにすること。</t>
        </r>
      </text>
    </comment>
    <comment ref="C82" authorId="0" shapeId="0">
      <text>
        <r>
          <rPr>
            <b/>
            <sz val="9"/>
            <color indexed="81"/>
            <rFont val="ＭＳ Ｐゴシック"/>
            <family val="3"/>
            <charset val="128"/>
          </rPr>
          <t>事業計画書と同じレベルにすること。</t>
        </r>
      </text>
    </comment>
    <comment ref="I211" authorId="0" shapeId="0">
      <text>
        <r>
          <rPr>
            <b/>
            <sz val="10"/>
            <color indexed="81"/>
            <rFont val="みんなの文字ゴTTh-R"/>
            <family val="3"/>
            <charset val="128"/>
          </rPr>
          <t>リスク分担表に示す金額を入力してください。</t>
        </r>
      </text>
    </comment>
  </commentList>
</comments>
</file>

<file path=xl/sharedStrings.xml><?xml version="1.0" encoding="utf-8"?>
<sst xmlns="http://schemas.openxmlformats.org/spreadsheetml/2006/main" count="2064" uniqueCount="531">
  <si>
    <t>施設名</t>
    <rPh sb="0" eb="2">
      <t>シセツ</t>
    </rPh>
    <rPh sb="2" eb="3">
      <t>メイ</t>
    </rPh>
    <phoneticPr fontId="2"/>
  </si>
  <si>
    <t>２　指定管理者</t>
    <rPh sb="2" eb="4">
      <t>シテイ</t>
    </rPh>
    <rPh sb="4" eb="7">
      <t>カンリシャ</t>
    </rPh>
    <phoneticPr fontId="2"/>
  </si>
  <si>
    <t>設立年月日</t>
    <rPh sb="0" eb="2">
      <t>セツリツ</t>
    </rPh>
    <rPh sb="2" eb="5">
      <t>ネンガッピ</t>
    </rPh>
    <phoneticPr fontId="2"/>
  </si>
  <si>
    <t>指定期間</t>
    <rPh sb="0" eb="2">
      <t>シテイ</t>
    </rPh>
    <rPh sb="2" eb="4">
      <t>キカン</t>
    </rPh>
    <phoneticPr fontId="2"/>
  </si>
  <si>
    <t>３　事業実績</t>
    <rPh sb="2" eb="4">
      <t>ジギョウ</t>
    </rPh>
    <rPh sb="4" eb="6">
      <t>ジッセキ</t>
    </rPh>
    <phoneticPr fontId="2"/>
  </si>
  <si>
    <t>１ 施設の概要</t>
    <rPh sb="2" eb="4">
      <t>シセツ</t>
    </rPh>
    <rPh sb="5" eb="7">
      <t>ガイヨウ</t>
    </rPh>
    <phoneticPr fontId="2"/>
  </si>
  <si>
    <t>項目</t>
    <rPh sb="0" eb="2">
      <t>コウモク</t>
    </rPh>
    <phoneticPr fontId="2"/>
  </si>
  <si>
    <t>計</t>
    <rPh sb="0" eb="1">
      <t>ケイ</t>
    </rPh>
    <phoneticPr fontId="2"/>
  </si>
  <si>
    <t>回</t>
    <rPh sb="0" eb="1">
      <t>カイ</t>
    </rPh>
    <phoneticPr fontId="2"/>
  </si>
  <si>
    <t>件</t>
    <rPh sb="0" eb="1">
      <t>ケン</t>
    </rPh>
    <phoneticPr fontId="2"/>
  </si>
  <si>
    <t>円</t>
    <rPh sb="0" eb="1">
      <t>エン</t>
    </rPh>
    <phoneticPr fontId="2"/>
  </si>
  <si>
    <t>人</t>
    <rPh sb="0" eb="1">
      <t>ニン</t>
    </rPh>
    <phoneticPr fontId="2"/>
  </si>
  <si>
    <t>人件費</t>
    <rPh sb="0" eb="3">
      <t>ジンケンヒ</t>
    </rPh>
    <phoneticPr fontId="2"/>
  </si>
  <si>
    <t>事務費</t>
    <rPh sb="0" eb="3">
      <t>ジムヒ</t>
    </rPh>
    <phoneticPr fontId="2"/>
  </si>
  <si>
    <t>事業費</t>
    <rPh sb="0" eb="3">
      <t>ジギョウヒ</t>
    </rPh>
    <phoneticPr fontId="2"/>
  </si>
  <si>
    <t>消費税</t>
    <rPh sb="0" eb="3">
      <t>ショウヒゼイ</t>
    </rPh>
    <phoneticPr fontId="2"/>
  </si>
  <si>
    <t>所在地</t>
    <rPh sb="0" eb="1">
      <t>トコロ</t>
    </rPh>
    <rPh sb="1" eb="2">
      <t>ザイ</t>
    </rPh>
    <rPh sb="2" eb="3">
      <t>チ</t>
    </rPh>
    <phoneticPr fontId="2"/>
  </si>
  <si>
    <t>名称</t>
    <rPh sb="0" eb="1">
      <t>ナ</t>
    </rPh>
    <rPh sb="1" eb="2">
      <t>ショウ</t>
    </rPh>
    <phoneticPr fontId="2"/>
  </si>
  <si>
    <t>代表者</t>
    <rPh sb="0" eb="1">
      <t>ダイ</t>
    </rPh>
    <rPh sb="1" eb="2">
      <t>オモテ</t>
    </rPh>
    <rPh sb="2" eb="3">
      <t>シャ</t>
    </rPh>
    <phoneticPr fontId="2"/>
  </si>
  <si>
    <t>件　　数</t>
    <rPh sb="0" eb="1">
      <t>ケン</t>
    </rPh>
    <rPh sb="3" eb="4">
      <t>カズ</t>
    </rPh>
    <phoneticPr fontId="2"/>
  </si>
  <si>
    <t>人　　数</t>
    <rPh sb="0" eb="1">
      <t>ヒト</t>
    </rPh>
    <rPh sb="3" eb="4">
      <t>カズ</t>
    </rPh>
    <phoneticPr fontId="2"/>
  </si>
  <si>
    <t>減免件数</t>
    <rPh sb="0" eb="2">
      <t>ゲンメン</t>
    </rPh>
    <rPh sb="2" eb="4">
      <t>ケンスウ</t>
    </rPh>
    <phoneticPr fontId="2"/>
  </si>
  <si>
    <t>金　　額</t>
    <rPh sb="0" eb="1">
      <t>キン</t>
    </rPh>
    <rPh sb="3" eb="4">
      <t>ガク</t>
    </rPh>
    <phoneticPr fontId="2"/>
  </si>
  <si>
    <t>減 免 額</t>
    <rPh sb="0" eb="1">
      <t>ゲン</t>
    </rPh>
    <rPh sb="2" eb="3">
      <t>メン</t>
    </rPh>
    <rPh sb="4" eb="5">
      <t>ガク</t>
    </rPh>
    <phoneticPr fontId="2"/>
  </si>
  <si>
    <t>収 入 額</t>
    <rPh sb="0" eb="1">
      <t>オサム</t>
    </rPh>
    <rPh sb="2" eb="3">
      <t>イリ</t>
    </rPh>
    <rPh sb="4" eb="5">
      <t>ガク</t>
    </rPh>
    <phoneticPr fontId="2"/>
  </si>
  <si>
    <t>開催計画回数</t>
    <rPh sb="0" eb="2">
      <t>カイサイ</t>
    </rPh>
    <rPh sb="2" eb="4">
      <t>ケイカク</t>
    </rPh>
    <rPh sb="4" eb="5">
      <t>カイ</t>
    </rPh>
    <rPh sb="5" eb="6">
      <t>スウ</t>
    </rPh>
    <phoneticPr fontId="2"/>
  </si>
  <si>
    <t>開催実績回数</t>
    <rPh sb="0" eb="2">
      <t>カイサイ</t>
    </rPh>
    <rPh sb="2" eb="4">
      <t>ジッセキ</t>
    </rPh>
    <rPh sb="4" eb="5">
      <t>カイ</t>
    </rPh>
    <rPh sb="5" eb="6">
      <t>スウ</t>
    </rPh>
    <phoneticPr fontId="2"/>
  </si>
  <si>
    <t>延参加者実績数</t>
    <rPh sb="0" eb="1">
      <t>ノベ</t>
    </rPh>
    <rPh sb="1" eb="4">
      <t>サンカシャ</t>
    </rPh>
    <rPh sb="4" eb="6">
      <t>ジッセキ</t>
    </rPh>
    <rPh sb="6" eb="7">
      <t>スウ</t>
    </rPh>
    <phoneticPr fontId="2"/>
  </si>
  <si>
    <t>正規職員</t>
    <rPh sb="0" eb="2">
      <t>セイキ</t>
    </rPh>
    <rPh sb="2" eb="4">
      <t>ショクイン</t>
    </rPh>
    <phoneticPr fontId="2"/>
  </si>
  <si>
    <t>光熱水費</t>
    <rPh sb="0" eb="1">
      <t>コウ</t>
    </rPh>
    <rPh sb="1" eb="2">
      <t>ネツ</t>
    </rPh>
    <rPh sb="2" eb="3">
      <t>スイ</t>
    </rPh>
    <rPh sb="3" eb="4">
      <t>ヒ</t>
    </rPh>
    <phoneticPr fontId="2"/>
  </si>
  <si>
    <t>修繕費</t>
    <rPh sb="0" eb="3">
      <t>シュウゼンヒ</t>
    </rPh>
    <phoneticPr fontId="2"/>
  </si>
  <si>
    <t>消耗品費等</t>
    <rPh sb="0" eb="2">
      <t>ショウモウ</t>
    </rPh>
    <rPh sb="2" eb="3">
      <t>ヒン</t>
    </rPh>
    <rPh sb="3" eb="4">
      <t>ヒ</t>
    </rPh>
    <rPh sb="4" eb="5">
      <t>トウ</t>
    </rPh>
    <phoneticPr fontId="2"/>
  </si>
  <si>
    <t>役務費等</t>
    <rPh sb="0" eb="2">
      <t>エキム</t>
    </rPh>
    <rPh sb="2" eb="3">
      <t>ヒ</t>
    </rPh>
    <rPh sb="3" eb="4">
      <t>トウ</t>
    </rPh>
    <phoneticPr fontId="2"/>
  </si>
  <si>
    <t>委託費</t>
    <rPh sb="0" eb="2">
      <t>イタク</t>
    </rPh>
    <rPh sb="2" eb="3">
      <t>ヒ</t>
    </rPh>
    <phoneticPr fontId="2"/>
  </si>
  <si>
    <t>その他の経費</t>
    <rPh sb="2" eb="3">
      <t>タ</t>
    </rPh>
    <rPh sb="4" eb="6">
      <t>ケイヒ</t>
    </rPh>
    <phoneticPr fontId="2"/>
  </si>
  <si>
    <t>小　　計</t>
    <rPh sb="0" eb="1">
      <t>ショウ</t>
    </rPh>
    <rPh sb="3" eb="4">
      <t>ケイ</t>
    </rPh>
    <phoneticPr fontId="2"/>
  </si>
  <si>
    <t>合　　計(A）</t>
    <rPh sb="0" eb="1">
      <t>ゴウ</t>
    </rPh>
    <rPh sb="3" eb="4">
      <t>ケイ</t>
    </rPh>
    <phoneticPr fontId="2"/>
  </si>
  <si>
    <t>合　　計(B)</t>
    <rPh sb="0" eb="1">
      <t>ゴウ</t>
    </rPh>
    <rPh sb="3" eb="4">
      <t>ケイ</t>
    </rPh>
    <phoneticPr fontId="2"/>
  </si>
  <si>
    <t>収　　支(A）－(B）</t>
    <rPh sb="0" eb="1">
      <t>オサム</t>
    </rPh>
    <rPh sb="3" eb="4">
      <t>ササ</t>
    </rPh>
    <phoneticPr fontId="2"/>
  </si>
  <si>
    <t>その他</t>
    <rPh sb="2" eb="3">
      <t>タ</t>
    </rPh>
    <phoneticPr fontId="2"/>
  </si>
  <si>
    <t>所管部署</t>
    <rPh sb="0" eb="2">
      <t>ショカン</t>
    </rPh>
    <rPh sb="2" eb="4">
      <t>ブショ</t>
    </rPh>
    <phoneticPr fontId="2"/>
  </si>
  <si>
    <t>施設利用日数(a）</t>
    <rPh sb="0" eb="2">
      <t>シセツ</t>
    </rPh>
    <rPh sb="2" eb="4">
      <t>リヨウ</t>
    </rPh>
    <rPh sb="4" eb="6">
      <t>ニッスウ</t>
    </rPh>
    <phoneticPr fontId="2"/>
  </si>
  <si>
    <t>利用可能日数(b）</t>
    <rPh sb="0" eb="2">
      <t>リヨウ</t>
    </rPh>
    <rPh sb="2" eb="4">
      <t>カノウ</t>
    </rPh>
    <rPh sb="4" eb="6">
      <t>ニッスウ</t>
    </rPh>
    <phoneticPr fontId="2"/>
  </si>
  <si>
    <t>日</t>
    <rPh sb="0" eb="1">
      <t>ニチ</t>
    </rPh>
    <phoneticPr fontId="2"/>
  </si>
  <si>
    <t>実施時期</t>
    <rPh sb="0" eb="2">
      <t>ジッシ</t>
    </rPh>
    <rPh sb="2" eb="4">
      <t>ジキ</t>
    </rPh>
    <phoneticPr fontId="2"/>
  </si>
  <si>
    <t>対策内容</t>
    <rPh sb="0" eb="2">
      <t>タイサク</t>
    </rPh>
    <rPh sb="2" eb="4">
      <t>ナイヨウ</t>
    </rPh>
    <phoneticPr fontId="2"/>
  </si>
  <si>
    <t>効　　果</t>
    <rPh sb="0" eb="1">
      <t>コウ</t>
    </rPh>
    <rPh sb="3" eb="4">
      <t>ハタシ</t>
    </rPh>
    <phoneticPr fontId="2"/>
  </si>
  <si>
    <t>時　期</t>
    <rPh sb="0" eb="1">
      <t>トキ</t>
    </rPh>
    <rPh sb="2" eb="3">
      <t>キ</t>
    </rPh>
    <phoneticPr fontId="2"/>
  </si>
  <si>
    <t>内　　容</t>
    <rPh sb="0" eb="1">
      <t>ウチ</t>
    </rPh>
    <rPh sb="3" eb="4">
      <t>カタチ</t>
    </rPh>
    <phoneticPr fontId="2"/>
  </si>
  <si>
    <t>対応結果</t>
    <rPh sb="0" eb="2">
      <t>タイオウ</t>
    </rPh>
    <rPh sb="2" eb="4">
      <t>ケッカ</t>
    </rPh>
    <phoneticPr fontId="2"/>
  </si>
  <si>
    <t>％</t>
    <phoneticPr fontId="2"/>
  </si>
  <si>
    <t>８　モニタリングの実施状況</t>
    <rPh sb="9" eb="11">
      <t>ジッシ</t>
    </rPh>
    <rPh sb="11" eb="13">
      <t>ジョウキョウ</t>
    </rPh>
    <phoneticPr fontId="2"/>
  </si>
  <si>
    <t>事　　業　　内　　容</t>
    <phoneticPr fontId="2"/>
  </si>
  <si>
    <t>延参加者計画数</t>
    <rPh sb="0" eb="1">
      <t>ノベ</t>
    </rPh>
    <rPh sb="1" eb="4">
      <t>サンカシャ</t>
    </rPh>
    <rPh sb="4" eb="6">
      <t>ケイカク</t>
    </rPh>
    <rPh sb="6" eb="7">
      <t>スウ</t>
    </rPh>
    <phoneticPr fontId="2"/>
  </si>
  <si>
    <t>実施時期・回数</t>
    <rPh sb="0" eb="2">
      <t>ジッシ</t>
    </rPh>
    <rPh sb="2" eb="4">
      <t>ジキ</t>
    </rPh>
    <rPh sb="5" eb="7">
      <t>カイスウ</t>
    </rPh>
    <phoneticPr fontId="2"/>
  </si>
  <si>
    <t>予 算 額(ａ)</t>
    <rPh sb="0" eb="1">
      <t>ヨ</t>
    </rPh>
    <rPh sb="2" eb="3">
      <t>ザン</t>
    </rPh>
    <rPh sb="4" eb="5">
      <t>ガク</t>
    </rPh>
    <phoneticPr fontId="2"/>
  </si>
  <si>
    <t>決 算 額(ｂ)</t>
    <rPh sb="0" eb="1">
      <t>ケツ</t>
    </rPh>
    <rPh sb="2" eb="3">
      <t>ザン</t>
    </rPh>
    <rPh sb="4" eb="5">
      <t>ガク</t>
    </rPh>
    <phoneticPr fontId="2"/>
  </si>
  <si>
    <r>
      <t xml:space="preserve">市民の平等利用の確保
</t>
    </r>
    <r>
      <rPr>
        <sz val="10"/>
        <rFont val="ＭＳ Ｐ明朝"/>
        <family val="1"/>
        <charset val="128"/>
      </rPr>
      <t>(使用許可、使用料減免の状況等)</t>
    </r>
    <rPh sb="0" eb="2">
      <t>シミン</t>
    </rPh>
    <rPh sb="3" eb="5">
      <t>ビョウドウ</t>
    </rPh>
    <rPh sb="5" eb="7">
      <t>リヨウ</t>
    </rPh>
    <rPh sb="8" eb="10">
      <t>カクホ</t>
    </rPh>
    <rPh sb="12" eb="14">
      <t>シヨウ</t>
    </rPh>
    <rPh sb="14" eb="16">
      <t>キョカ</t>
    </rPh>
    <rPh sb="17" eb="20">
      <t>シヨウリョウ</t>
    </rPh>
    <rPh sb="20" eb="22">
      <t>ゲンメン</t>
    </rPh>
    <rPh sb="23" eb="26">
      <t>ジョウキョウトウ</t>
    </rPh>
    <phoneticPr fontId="2"/>
  </si>
  <si>
    <r>
      <t xml:space="preserve">施設の効用の最大限の発揮
</t>
    </r>
    <r>
      <rPr>
        <sz val="10"/>
        <rFont val="ＭＳ Ｐ明朝"/>
        <family val="1"/>
        <charset val="128"/>
      </rPr>
      <t>(ＰＲ活動、サービス向上の取組、維持管理等)</t>
    </r>
    <rPh sb="0" eb="2">
      <t>シセツ</t>
    </rPh>
    <rPh sb="3" eb="5">
      <t>コウヨウ</t>
    </rPh>
    <rPh sb="6" eb="9">
      <t>サイダイゲン</t>
    </rPh>
    <rPh sb="10" eb="12">
      <t>ハッキ</t>
    </rPh>
    <rPh sb="16" eb="18">
      <t>カツドウ</t>
    </rPh>
    <rPh sb="23" eb="25">
      <t>コウジョウ</t>
    </rPh>
    <rPh sb="26" eb="28">
      <t>トリク</t>
    </rPh>
    <rPh sb="29" eb="31">
      <t>イジ</t>
    </rPh>
    <rPh sb="31" eb="34">
      <t>カンリトウ</t>
    </rPh>
    <phoneticPr fontId="2"/>
  </si>
  <si>
    <r>
      <t xml:space="preserve">管理を安定して行うための人員・財政基盤の確保
</t>
    </r>
    <r>
      <rPr>
        <sz val="10"/>
        <rFont val="ＭＳ Ｐ明朝"/>
        <family val="1"/>
        <charset val="128"/>
      </rPr>
      <t>(研修体制、経営効率化等)</t>
    </r>
    <rPh sb="0" eb="2">
      <t>カンリ</t>
    </rPh>
    <rPh sb="3" eb="5">
      <t>アンテイ</t>
    </rPh>
    <rPh sb="7" eb="8">
      <t>オコナ</t>
    </rPh>
    <rPh sb="12" eb="14">
      <t>ジンイン</t>
    </rPh>
    <rPh sb="15" eb="17">
      <t>ザイセイ</t>
    </rPh>
    <rPh sb="17" eb="19">
      <t>キバン</t>
    </rPh>
    <rPh sb="20" eb="22">
      <t>カクホ</t>
    </rPh>
    <rPh sb="24" eb="26">
      <t>ケンシュウ</t>
    </rPh>
    <rPh sb="26" eb="28">
      <t>タイセイ</t>
    </rPh>
    <rPh sb="29" eb="31">
      <t>ケイエイ</t>
    </rPh>
    <rPh sb="31" eb="34">
      <t>コウリツカ</t>
    </rPh>
    <rPh sb="34" eb="35">
      <t>ナド</t>
    </rPh>
    <phoneticPr fontId="2"/>
  </si>
  <si>
    <t>(1)　法定保守点検</t>
    <rPh sb="4" eb="6">
      <t>ホウテイ</t>
    </rPh>
    <rPh sb="6" eb="8">
      <t>ホシュ</t>
    </rPh>
    <rPh sb="8" eb="10">
      <t>テンケン</t>
    </rPh>
    <phoneticPr fontId="2"/>
  </si>
  <si>
    <t>収入決算額(Aｂ)</t>
    <rPh sb="0" eb="1">
      <t>オサム</t>
    </rPh>
    <rPh sb="1" eb="2">
      <t>イリ</t>
    </rPh>
    <rPh sb="2" eb="4">
      <t>ケッサン</t>
    </rPh>
    <rPh sb="4" eb="5">
      <t>ガク</t>
    </rPh>
    <phoneticPr fontId="2"/>
  </si>
  <si>
    <t>支出決算額(Bｂ)</t>
    <rPh sb="0" eb="1">
      <t>ササ</t>
    </rPh>
    <rPh sb="1" eb="2">
      <t>デ</t>
    </rPh>
    <rPh sb="2" eb="4">
      <t>ケッサン</t>
    </rPh>
    <rPh sb="4" eb="5">
      <t>ガク</t>
    </rPh>
    <phoneticPr fontId="2"/>
  </si>
  <si>
    <t>職員種別</t>
    <rPh sb="0" eb="2">
      <t>ショクイン</t>
    </rPh>
    <rPh sb="2" eb="4">
      <t>シュベツ</t>
    </rPh>
    <phoneticPr fontId="2"/>
  </si>
  <si>
    <t>合計</t>
    <rPh sb="0" eb="2">
      <t>ゴウケイ</t>
    </rPh>
    <phoneticPr fontId="2"/>
  </si>
  <si>
    <t>５　稼働状況</t>
    <rPh sb="2" eb="4">
      <t>カドウ</t>
    </rPh>
    <rPh sb="4" eb="6">
      <t>ジョウキョウ</t>
    </rPh>
    <phoneticPr fontId="2"/>
  </si>
  <si>
    <t>稼働日数割合(a）/(b）</t>
    <rPh sb="0" eb="1">
      <t>カセギ</t>
    </rPh>
    <rPh sb="1" eb="2">
      <t>ハタラキ</t>
    </rPh>
    <rPh sb="2" eb="4">
      <t>ニッスウ</t>
    </rPh>
    <rPh sb="4" eb="6">
      <t>ワリアイ</t>
    </rPh>
    <phoneticPr fontId="2"/>
  </si>
  <si>
    <t>事前
承認</t>
    <rPh sb="0" eb="2">
      <t>ジゼン</t>
    </rPh>
    <rPh sb="3" eb="5">
      <t>ショウニン</t>
    </rPh>
    <phoneticPr fontId="2"/>
  </si>
  <si>
    <t>備　　考</t>
    <rPh sb="0" eb="1">
      <t>ソナエ</t>
    </rPh>
    <rPh sb="3" eb="4">
      <t>コウ</t>
    </rPh>
    <phoneticPr fontId="2"/>
  </si>
  <si>
    <t>10　管理に係る収支の状況　（※自主事業に関するものを除く）</t>
    <rPh sb="3" eb="5">
      <t>カンリ</t>
    </rPh>
    <rPh sb="6" eb="7">
      <t>カカ</t>
    </rPh>
    <rPh sb="8" eb="10">
      <t>シュウシ</t>
    </rPh>
    <rPh sb="11" eb="13">
      <t>ジョウキョウ</t>
    </rPh>
    <rPh sb="16" eb="18">
      <t>ジシュ</t>
    </rPh>
    <rPh sb="18" eb="20">
      <t>ジギョウ</t>
    </rPh>
    <rPh sb="21" eb="22">
      <t>カン</t>
    </rPh>
    <rPh sb="27" eb="28">
      <t>ノゾ</t>
    </rPh>
    <phoneticPr fontId="2"/>
  </si>
  <si>
    <t>12　人員体制</t>
    <rPh sb="3" eb="5">
      <t>ジンイン</t>
    </rPh>
    <rPh sb="5" eb="7">
      <t>タイセイ</t>
    </rPh>
    <phoneticPr fontId="2"/>
  </si>
  <si>
    <t>予 算 額(c)</t>
    <rPh sb="0" eb="1">
      <t>ヨ</t>
    </rPh>
    <rPh sb="2" eb="3">
      <t>ザン</t>
    </rPh>
    <rPh sb="4" eb="5">
      <t>ガク</t>
    </rPh>
    <phoneticPr fontId="2"/>
  </si>
  <si>
    <t>決 算 額(d)</t>
    <rPh sb="0" eb="1">
      <t>ケツ</t>
    </rPh>
    <rPh sb="2" eb="3">
      <t>ザン</t>
    </rPh>
    <rPh sb="4" eb="5">
      <t>ガク</t>
    </rPh>
    <phoneticPr fontId="2"/>
  </si>
  <si>
    <t>合　　計(C）</t>
    <rPh sb="0" eb="1">
      <t>ゴウ</t>
    </rPh>
    <rPh sb="3" eb="4">
      <t>ケイ</t>
    </rPh>
    <phoneticPr fontId="2"/>
  </si>
  <si>
    <t>合　　計(D)</t>
    <rPh sb="0" eb="1">
      <t>ゴウ</t>
    </rPh>
    <rPh sb="3" eb="4">
      <t>ケイ</t>
    </rPh>
    <phoneticPr fontId="2"/>
  </si>
  <si>
    <t>収　　支(C）－(D）</t>
    <rPh sb="0" eb="1">
      <t>オサム</t>
    </rPh>
    <rPh sb="3" eb="4">
      <t>ササ</t>
    </rPh>
    <phoneticPr fontId="2"/>
  </si>
  <si>
    <t>収入決算額(Cd)</t>
    <rPh sb="0" eb="1">
      <t>オサム</t>
    </rPh>
    <rPh sb="1" eb="2">
      <t>イリ</t>
    </rPh>
    <rPh sb="2" eb="4">
      <t>ケッサン</t>
    </rPh>
    <rPh sb="4" eb="5">
      <t>ガク</t>
    </rPh>
    <phoneticPr fontId="2"/>
  </si>
  <si>
    <t>支出決算額(Dd)</t>
    <rPh sb="0" eb="1">
      <t>ササ</t>
    </rPh>
    <rPh sb="1" eb="2">
      <t>デ</t>
    </rPh>
    <rPh sb="2" eb="4">
      <t>ケッサン</t>
    </rPh>
    <rPh sb="4" eb="5">
      <t>ガク</t>
    </rPh>
    <phoneticPr fontId="2"/>
  </si>
  <si>
    <t>提出</t>
    <rPh sb="0" eb="2">
      <t>テイシュツ</t>
    </rPh>
    <phoneticPr fontId="2"/>
  </si>
  <si>
    <t>〔提出年月日〕</t>
    <rPh sb="1" eb="3">
      <t>テイシュツ</t>
    </rPh>
    <rPh sb="3" eb="6">
      <t>ネンガッピ</t>
    </rPh>
    <phoneticPr fontId="2"/>
  </si>
  <si>
    <t>実施期間</t>
    <rPh sb="0" eb="2">
      <t>ジッシ</t>
    </rPh>
    <rPh sb="2" eb="4">
      <t>キカン</t>
    </rPh>
    <phoneticPr fontId="2"/>
  </si>
  <si>
    <t>　</t>
  </si>
  <si>
    <t>変更がある場合の理由</t>
    <rPh sb="0" eb="2">
      <t>ヘンコウ</t>
    </rPh>
    <rPh sb="5" eb="7">
      <t>バアイ</t>
    </rPh>
    <rPh sb="8" eb="10">
      <t>リユウ</t>
    </rPh>
    <phoneticPr fontId="2"/>
  </si>
  <si>
    <t>万円未満</t>
    <rPh sb="0" eb="1">
      <t>マン</t>
    </rPh>
    <rPh sb="1" eb="2">
      <t>エン</t>
    </rPh>
    <rPh sb="2" eb="4">
      <t>ミマン</t>
    </rPh>
    <phoneticPr fontId="2"/>
  </si>
  <si>
    <t>14　サービス向上対策状況</t>
    <rPh sb="7" eb="9">
      <t>コウジョウ</t>
    </rPh>
    <rPh sb="9" eb="11">
      <t>タイサク</t>
    </rPh>
    <rPh sb="11" eb="13">
      <t>ジョウキョウ</t>
    </rPh>
    <phoneticPr fontId="2"/>
  </si>
  <si>
    <t>15　利用者からの苦情・意見・要望等への対応状況</t>
    <rPh sb="3" eb="6">
      <t>リヨウシャ</t>
    </rPh>
    <rPh sb="9" eb="11">
      <t>クジョウ</t>
    </rPh>
    <rPh sb="12" eb="14">
      <t>イケン</t>
    </rPh>
    <rPh sb="15" eb="18">
      <t>ヨウボウトウ</t>
    </rPh>
    <rPh sb="20" eb="22">
      <t>タイオウ</t>
    </rPh>
    <rPh sb="22" eb="24">
      <t>ジョウキョウ</t>
    </rPh>
    <phoneticPr fontId="2"/>
  </si>
  <si>
    <t>16　指定管理者による自己評価</t>
    <rPh sb="3" eb="5">
      <t>シテイ</t>
    </rPh>
    <rPh sb="5" eb="7">
      <t>カンリ</t>
    </rPh>
    <rPh sb="7" eb="8">
      <t>シャ</t>
    </rPh>
    <rPh sb="11" eb="13">
      <t>ジコ</t>
    </rPh>
    <rPh sb="13" eb="15">
      <t>ヒョウカ</t>
    </rPh>
    <phoneticPr fontId="2"/>
  </si>
  <si>
    <t>←基準額プルダウン</t>
    <rPh sb="1" eb="3">
      <t>キジュン</t>
    </rPh>
    <rPh sb="3" eb="4">
      <t>ガク</t>
    </rPh>
    <phoneticPr fontId="2"/>
  </si>
  <si>
    <t>←該当ない場合は、斜線を引いてください。</t>
    <rPh sb="1" eb="3">
      <t>ガイトウ</t>
    </rPh>
    <rPh sb="5" eb="7">
      <t>バアイ</t>
    </rPh>
    <rPh sb="9" eb="11">
      <t>シャセン</t>
    </rPh>
    <rPh sb="12" eb="13">
      <t>ヒ</t>
    </rPh>
    <phoneticPr fontId="2"/>
  </si>
  <si>
    <t>４　貸館・利用状況</t>
    <rPh sb="2" eb="3">
      <t>カシ</t>
    </rPh>
    <rPh sb="3" eb="4">
      <t>カン</t>
    </rPh>
    <rPh sb="5" eb="7">
      <t>リヨウ</t>
    </rPh>
    <rPh sb="7" eb="9">
      <t>ジョウキョウ</t>
    </rPh>
    <phoneticPr fontId="2"/>
  </si>
  <si>
    <t>障害福祉サービス費等収入</t>
    <rPh sb="0" eb="1">
      <t>ショウ</t>
    </rPh>
    <rPh sb="1" eb="2">
      <t>ガイ</t>
    </rPh>
    <rPh sb="2" eb="4">
      <t>フクシ</t>
    </rPh>
    <rPh sb="8" eb="9">
      <t>ヒ</t>
    </rPh>
    <rPh sb="9" eb="10">
      <t>トウ</t>
    </rPh>
    <rPh sb="10" eb="12">
      <t>シュウニュウ</t>
    </rPh>
    <phoneticPr fontId="2"/>
  </si>
  <si>
    <t>介護保険事業収入</t>
    <rPh sb="0" eb="2">
      <t>カイゴ</t>
    </rPh>
    <rPh sb="2" eb="4">
      <t>ホケン</t>
    </rPh>
    <rPh sb="4" eb="6">
      <t>ジギョウ</t>
    </rPh>
    <rPh sb="6" eb="8">
      <t>シュウニュウ</t>
    </rPh>
    <phoneticPr fontId="2"/>
  </si>
  <si>
    <t>自主事業収入繰入金</t>
    <rPh sb="0" eb="2">
      <t>ジシュ</t>
    </rPh>
    <rPh sb="2" eb="4">
      <t>ジギョウ</t>
    </rPh>
    <rPh sb="4" eb="6">
      <t>シュウニュウ</t>
    </rPh>
    <rPh sb="6" eb="8">
      <t>クリイレ</t>
    </rPh>
    <rPh sb="8" eb="9">
      <t>キン</t>
    </rPh>
    <phoneticPr fontId="2"/>
  </si>
  <si>
    <t>法人会計繰入金</t>
    <rPh sb="0" eb="2">
      <t>ホウジン</t>
    </rPh>
    <rPh sb="2" eb="4">
      <t>カイケイ</t>
    </rPh>
    <rPh sb="4" eb="6">
      <t>クリイレ</t>
    </rPh>
    <rPh sb="6" eb="7">
      <t>キン</t>
    </rPh>
    <phoneticPr fontId="2"/>
  </si>
  <si>
    <t>事業収入（自主事業）</t>
    <rPh sb="0" eb="2">
      <t>ジギョウ</t>
    </rPh>
    <rPh sb="2" eb="4">
      <t>シュウニュウ</t>
    </rPh>
    <rPh sb="5" eb="7">
      <t>ジシュ</t>
    </rPh>
    <rPh sb="7" eb="9">
      <t>ジギョウ</t>
    </rPh>
    <phoneticPr fontId="2"/>
  </si>
  <si>
    <t>※収入項目については、必要に応じて加除すること</t>
    <rPh sb="1" eb="3">
      <t>シュウニュウ</t>
    </rPh>
    <rPh sb="3" eb="5">
      <t>コウモク</t>
    </rPh>
    <rPh sb="11" eb="13">
      <t>ヒツヨウ</t>
    </rPh>
    <rPh sb="14" eb="15">
      <t>オウ</t>
    </rPh>
    <rPh sb="17" eb="19">
      <t>カジョ</t>
    </rPh>
    <phoneticPr fontId="2"/>
  </si>
  <si>
    <t>←和暦で入力してください。</t>
    <rPh sb="1" eb="3">
      <t>ワレキ</t>
    </rPh>
    <rPh sb="4" eb="6">
      <t>ニュウリョク</t>
    </rPh>
    <phoneticPr fontId="2"/>
  </si>
  <si>
    <t>６　施設の維持管理及び委託の状況</t>
    <rPh sb="2" eb="4">
      <t>シセツ</t>
    </rPh>
    <rPh sb="5" eb="7">
      <t>イジ</t>
    </rPh>
    <rPh sb="7" eb="9">
      <t>カンリ</t>
    </rPh>
    <rPh sb="9" eb="10">
      <t>オヨ</t>
    </rPh>
    <rPh sb="11" eb="13">
      <t>イタク</t>
    </rPh>
    <rPh sb="14" eb="16">
      <t>ジョウキョウ</t>
    </rPh>
    <phoneticPr fontId="2"/>
  </si>
  <si>
    <t>令和元年度　             に係る事業報告書</t>
    <rPh sb="0" eb="2">
      <t>レイワ</t>
    </rPh>
    <rPh sb="2" eb="4">
      <t>ガンネン</t>
    </rPh>
    <rPh sb="4" eb="5">
      <t>ド</t>
    </rPh>
    <rPh sb="5" eb="7">
      <t>ヘイネンド</t>
    </rPh>
    <rPh sb="20" eb="21">
      <t>カカ</t>
    </rPh>
    <rPh sb="22" eb="24">
      <t>ジギョウ</t>
    </rPh>
    <rPh sb="24" eb="27">
      <t>ホウコクショ</t>
    </rPh>
    <phoneticPr fontId="2"/>
  </si>
  <si>
    <t>(1)　委託事業</t>
    <rPh sb="4" eb="6">
      <t>イタク</t>
    </rPh>
    <rPh sb="6" eb="8">
      <t>ジギョウ</t>
    </rPh>
    <phoneticPr fontId="2"/>
  </si>
  <si>
    <t>(3)　自主事業</t>
    <rPh sb="4" eb="6">
      <t>ジシュ</t>
    </rPh>
    <rPh sb="6" eb="8">
      <t>ジギョウ</t>
    </rPh>
    <phoneticPr fontId="2"/>
  </si>
  <si>
    <t>(2)　提案事業</t>
    <rPh sb="4" eb="6">
      <t>テイアン</t>
    </rPh>
    <rPh sb="6" eb="8">
      <t>ジギョウ</t>
    </rPh>
    <phoneticPr fontId="2"/>
  </si>
  <si>
    <t>13　令和元年度利用者アンケート結果</t>
    <rPh sb="3" eb="5">
      <t>レイワ</t>
    </rPh>
    <rPh sb="5" eb="7">
      <t>ガンネン</t>
    </rPh>
    <rPh sb="7" eb="8">
      <t>ド</t>
    </rPh>
    <rPh sb="8" eb="11">
      <t>リヨウシャ</t>
    </rPh>
    <rPh sb="16" eb="18">
      <t>ケッカ</t>
    </rPh>
    <phoneticPr fontId="2"/>
  </si>
  <si>
    <t>令和元年　月　日から　月　日まで</t>
    <rPh sb="0" eb="2">
      <t>レイワ</t>
    </rPh>
    <rPh sb="2" eb="4">
      <t>ガンネン</t>
    </rPh>
    <rPh sb="4" eb="5">
      <t>ヘイネン</t>
    </rPh>
    <rPh sb="5" eb="6">
      <t>ガツ</t>
    </rPh>
    <rPh sb="7" eb="8">
      <t>ニチ</t>
    </rPh>
    <rPh sb="11" eb="12">
      <t>ガツ</t>
    </rPh>
    <rPh sb="13" eb="14">
      <t>ニチ</t>
    </rPh>
    <phoneticPr fontId="2"/>
  </si>
  <si>
    <t>委託先</t>
    <rPh sb="0" eb="3">
      <t>イタクサキ</t>
    </rPh>
    <phoneticPr fontId="2"/>
  </si>
  <si>
    <t>年　月　日</t>
    <rPh sb="0" eb="1">
      <t>トシ</t>
    </rPh>
    <rPh sb="2" eb="3">
      <t>ツキ</t>
    </rPh>
    <rPh sb="4" eb="5">
      <t>ヒ</t>
    </rPh>
    <phoneticPr fontId="2"/>
  </si>
  <si>
    <t>事業収入（委託事業）</t>
    <rPh sb="0" eb="2">
      <t>ジギョウ</t>
    </rPh>
    <rPh sb="2" eb="4">
      <t>シュウニュウ</t>
    </rPh>
    <rPh sb="5" eb="7">
      <t>イタク</t>
    </rPh>
    <rPh sb="7" eb="9">
      <t>ジギョウ</t>
    </rPh>
    <phoneticPr fontId="2"/>
  </si>
  <si>
    <t>事業収入（提案事業）</t>
    <rPh sb="0" eb="2">
      <t>ジギョウ</t>
    </rPh>
    <rPh sb="2" eb="4">
      <t>シュウニュウ</t>
    </rPh>
    <rPh sb="5" eb="7">
      <t>テイアン</t>
    </rPh>
    <rPh sb="7" eb="9">
      <t>ジギョウ</t>
    </rPh>
    <phoneticPr fontId="2"/>
  </si>
  <si>
    <t>指定管理料</t>
    <rPh sb="0" eb="2">
      <t>シテイ</t>
    </rPh>
    <rPh sb="2" eb="4">
      <t>カンリ</t>
    </rPh>
    <rPh sb="4" eb="5">
      <t>リョウ</t>
    </rPh>
    <phoneticPr fontId="2"/>
  </si>
  <si>
    <t>その他</t>
    <rPh sb="2" eb="3">
      <t>タ</t>
    </rPh>
    <phoneticPr fontId="2"/>
  </si>
  <si>
    <t>円</t>
    <rPh sb="0" eb="1">
      <t>エン</t>
    </rPh>
    <phoneticPr fontId="2"/>
  </si>
  <si>
    <t>非正規職員</t>
    <rPh sb="0" eb="5">
      <t>ヒセイキショクイン</t>
    </rPh>
    <phoneticPr fontId="2"/>
  </si>
  <si>
    <t>非正規職員</t>
    <rPh sb="0" eb="1">
      <t>ヒ</t>
    </rPh>
    <rPh sb="1" eb="3">
      <t>セイキ</t>
    </rPh>
    <rPh sb="3" eb="5">
      <t>ショクイン</t>
    </rPh>
    <phoneticPr fontId="2"/>
  </si>
  <si>
    <t>得点</t>
    <rPh sb="0" eb="2">
      <t>トクテン</t>
    </rPh>
    <phoneticPr fontId="2"/>
  </si>
  <si>
    <r>
      <t>11　自主事業に関する収支の状況　　　</t>
    </r>
    <r>
      <rPr>
        <u/>
        <sz val="12"/>
        <rFont val="ＭＳ Ｐゴシック"/>
        <family val="3"/>
        <charset val="128"/>
      </rPr>
      <t>※自主事業の財源は全て法人等の自主財源</t>
    </r>
    <rPh sb="3" eb="5">
      <t>ジシュ</t>
    </rPh>
    <rPh sb="5" eb="7">
      <t>ジギョウ</t>
    </rPh>
    <rPh sb="8" eb="9">
      <t>カン</t>
    </rPh>
    <rPh sb="11" eb="13">
      <t>シュウシ</t>
    </rPh>
    <rPh sb="14" eb="16">
      <t>ジョウキョウ</t>
    </rPh>
    <rPh sb="20" eb="22">
      <t>ジシュ</t>
    </rPh>
    <rPh sb="22" eb="24">
      <t>ジギョウ</t>
    </rPh>
    <rPh sb="25" eb="27">
      <t>ザイゲン</t>
    </rPh>
    <rPh sb="28" eb="29">
      <t>スベ</t>
    </rPh>
    <rPh sb="30" eb="33">
      <t>ホウジントウ</t>
    </rPh>
    <rPh sb="34" eb="36">
      <t>ジシュ</t>
    </rPh>
    <rPh sb="36" eb="38">
      <t>ザイゲン</t>
    </rPh>
    <phoneticPr fontId="2"/>
  </si>
  <si>
    <t>分類</t>
    <rPh sb="0" eb="2">
      <t>ブンルイ</t>
    </rPh>
    <phoneticPr fontId="2"/>
  </si>
  <si>
    <t>指標</t>
    <rPh sb="0" eb="2">
      <t>シヒョウ</t>
    </rPh>
    <phoneticPr fontId="2"/>
  </si>
  <si>
    <t>基準値</t>
    <rPh sb="0" eb="3">
      <t>キジュンチ</t>
    </rPh>
    <phoneticPr fontId="2"/>
  </si>
  <si>
    <t>目標値</t>
    <rPh sb="0" eb="3">
      <t>モクヒョウチ</t>
    </rPh>
    <phoneticPr fontId="2"/>
  </si>
  <si>
    <t>アウトプット</t>
    <phoneticPr fontId="2"/>
  </si>
  <si>
    <t>アウトプット</t>
    <phoneticPr fontId="2"/>
  </si>
  <si>
    <t>アウトカム</t>
    <phoneticPr fontId="2"/>
  </si>
  <si>
    <t>施設利用者数</t>
    <rPh sb="0" eb="2">
      <t>シセツ</t>
    </rPh>
    <rPh sb="2" eb="5">
      <t>リヨウシャ</t>
    </rPh>
    <rPh sb="5" eb="6">
      <t>スウ</t>
    </rPh>
    <phoneticPr fontId="2"/>
  </si>
  <si>
    <t>日</t>
    <rPh sb="0" eb="1">
      <t>ヒ</t>
    </rPh>
    <phoneticPr fontId="2"/>
  </si>
  <si>
    <t>●回／月</t>
    <rPh sb="1" eb="2">
      <t>カイ</t>
    </rPh>
    <rPh sb="3" eb="4">
      <t>ツキ</t>
    </rPh>
    <phoneticPr fontId="2"/>
  </si>
  <si>
    <t>人</t>
    <rPh sb="0" eb="1">
      <t>ニン</t>
    </rPh>
    <phoneticPr fontId="2"/>
  </si>
  <si>
    <t>情報発信回数</t>
    <rPh sb="0" eb="2">
      <t>ジョウホウ</t>
    </rPh>
    <rPh sb="2" eb="4">
      <t>ハッシン</t>
    </rPh>
    <rPh sb="4" eb="6">
      <t>カイスウ</t>
    </rPh>
    <phoneticPr fontId="2"/>
  </si>
  <si>
    <t>開館日</t>
    <rPh sb="0" eb="2">
      <t>カイカン</t>
    </rPh>
    <rPh sb="2" eb="3">
      <t>ヒ</t>
    </rPh>
    <phoneticPr fontId="2"/>
  </si>
  <si>
    <t>結果</t>
    <rPh sb="0" eb="2">
      <t>ケッカ</t>
    </rPh>
    <phoneticPr fontId="2"/>
  </si>
  <si>
    <r>
      <t xml:space="preserve">その他の事項
</t>
    </r>
    <r>
      <rPr>
        <sz val="10"/>
        <rFont val="ＭＳ Ｐ明朝"/>
        <family val="1"/>
        <charset val="128"/>
      </rPr>
      <t>(雇用及び地域経済への配慮、法令順守、危機管理等)</t>
    </r>
    <rPh sb="2" eb="3">
      <t>タ</t>
    </rPh>
    <rPh sb="4" eb="6">
      <t>ジコウ</t>
    </rPh>
    <rPh sb="8" eb="10">
      <t>コヨウ</t>
    </rPh>
    <rPh sb="10" eb="11">
      <t>オヨ</t>
    </rPh>
    <rPh sb="12" eb="14">
      <t>チイキ</t>
    </rPh>
    <rPh sb="14" eb="16">
      <t>ケイザイ</t>
    </rPh>
    <rPh sb="18" eb="20">
      <t>ハイリョ</t>
    </rPh>
    <rPh sb="21" eb="23">
      <t>ホウレイ</t>
    </rPh>
    <rPh sb="23" eb="25">
      <t>ジュンシュ</t>
    </rPh>
    <rPh sb="26" eb="28">
      <t>キキ</t>
    </rPh>
    <rPh sb="28" eb="31">
      <t>カンリトウ</t>
    </rPh>
    <phoneticPr fontId="2"/>
  </si>
  <si>
    <t>管理経費の縮減
（コスト削減、業務効率化等）</t>
    <rPh sb="0" eb="2">
      <t>カンリ</t>
    </rPh>
    <rPh sb="2" eb="4">
      <t>ケイヒ</t>
    </rPh>
    <rPh sb="5" eb="7">
      <t>シュクゲン</t>
    </rPh>
    <rPh sb="12" eb="14">
      <t>サクゲン</t>
    </rPh>
    <rPh sb="15" eb="17">
      <t>ギョウム</t>
    </rPh>
    <rPh sb="17" eb="20">
      <t>コウリツカ</t>
    </rPh>
    <rPh sb="20" eb="21">
      <t>ナド</t>
    </rPh>
    <phoneticPr fontId="2"/>
  </si>
  <si>
    <t>←事業報告書該当年度末時点における代表者名を記載</t>
    <rPh sb="1" eb="3">
      <t>ジギョウ</t>
    </rPh>
    <rPh sb="3" eb="6">
      <t>ホウコクショ</t>
    </rPh>
    <rPh sb="6" eb="8">
      <t>ガイトウ</t>
    </rPh>
    <rPh sb="8" eb="10">
      <t>ネンド</t>
    </rPh>
    <rPh sb="10" eb="11">
      <t>マツ</t>
    </rPh>
    <rPh sb="11" eb="13">
      <t>ジテン</t>
    </rPh>
    <rPh sb="17" eb="20">
      <t>ダイヒョウシャ</t>
    </rPh>
    <rPh sb="20" eb="21">
      <t>メイ</t>
    </rPh>
    <rPh sb="22" eb="24">
      <t>キサイ</t>
    </rPh>
    <phoneticPr fontId="2"/>
  </si>
  <si>
    <t>指定管理者修繕対応（リスク分担）基準額</t>
    <rPh sb="0" eb="5">
      <t>シテイカンリシャ</t>
    </rPh>
    <rPh sb="5" eb="7">
      <t>シュウゼン</t>
    </rPh>
    <rPh sb="7" eb="9">
      <t>タイオウ</t>
    </rPh>
    <rPh sb="13" eb="15">
      <t>ブンタン</t>
    </rPh>
    <rPh sb="16" eb="18">
      <t>キジュン</t>
    </rPh>
    <rPh sb="18" eb="19">
      <t>ガク</t>
    </rPh>
    <phoneticPr fontId="2"/>
  </si>
  <si>
    <t>(2)　法定保守点検以外の委託の状況（清掃、警備、機器の調整、印刷物制作、イベント実施等）</t>
    <rPh sb="4" eb="6">
      <t>ホウテイ</t>
    </rPh>
    <rPh sb="6" eb="8">
      <t>ホシュ</t>
    </rPh>
    <rPh sb="8" eb="10">
      <t>テンケン</t>
    </rPh>
    <rPh sb="10" eb="12">
      <t>イガイ</t>
    </rPh>
    <rPh sb="13" eb="15">
      <t>イタク</t>
    </rPh>
    <rPh sb="16" eb="18">
      <t>ジョウキョウ</t>
    </rPh>
    <rPh sb="19" eb="21">
      <t>セイソウ</t>
    </rPh>
    <rPh sb="22" eb="24">
      <t>ケイビ</t>
    </rPh>
    <rPh sb="25" eb="27">
      <t>キキ</t>
    </rPh>
    <rPh sb="28" eb="30">
      <t>チョウセイ</t>
    </rPh>
    <rPh sb="31" eb="33">
      <t>インサツ</t>
    </rPh>
    <rPh sb="33" eb="34">
      <t>ブツ</t>
    </rPh>
    <rPh sb="34" eb="36">
      <t>セイサク</t>
    </rPh>
    <rPh sb="41" eb="43">
      <t>ジッシ</t>
    </rPh>
    <rPh sb="43" eb="44">
      <t>トウ</t>
    </rPh>
    <phoneticPr fontId="2"/>
  </si>
  <si>
    <t>(３)　修繕</t>
    <rPh sb="4" eb="5">
      <t>オサム</t>
    </rPh>
    <rPh sb="5" eb="6">
      <t>ツクロ</t>
    </rPh>
    <phoneticPr fontId="2"/>
  </si>
  <si>
    <t>７　広報・PRの実施状況</t>
    <rPh sb="2" eb="4">
      <t>コウホウ</t>
    </rPh>
    <rPh sb="8" eb="10">
      <t>ジッシ</t>
    </rPh>
    <rPh sb="10" eb="12">
      <t>ジョウキョウ</t>
    </rPh>
    <phoneticPr fontId="2"/>
  </si>
  <si>
    <t>９　利用料金収入及び減免の状況</t>
    <rPh sb="2" eb="4">
      <t>リヨウ</t>
    </rPh>
    <rPh sb="4" eb="6">
      <t>リョウキン</t>
    </rPh>
    <rPh sb="6" eb="8">
      <t>シュウニュウ</t>
    </rPh>
    <rPh sb="8" eb="9">
      <t>オヨ</t>
    </rPh>
    <rPh sb="10" eb="12">
      <t>ゲンメン</t>
    </rPh>
    <rPh sb="13" eb="15">
      <t>ジョウキョウ</t>
    </rPh>
    <phoneticPr fontId="2"/>
  </si>
  <si>
    <t>　</t>
    <phoneticPr fontId="2"/>
  </si>
  <si>
    <t>主な要因</t>
    <rPh sb="0" eb="1">
      <t>オモ</t>
    </rPh>
    <rPh sb="2" eb="4">
      <t>ヨウイン</t>
    </rPh>
    <phoneticPr fontId="2"/>
  </si>
  <si>
    <t>17　指標に対する目標の達成状況</t>
    <rPh sb="3" eb="5">
      <t>シヒョウ</t>
    </rPh>
    <rPh sb="6" eb="7">
      <t>タイ</t>
    </rPh>
    <rPh sb="9" eb="11">
      <t>モクヒョウ</t>
    </rPh>
    <rPh sb="12" eb="14">
      <t>タッセイ</t>
    </rPh>
    <rPh sb="14" eb="16">
      <t>ジョウキョウ</t>
    </rPh>
    <phoneticPr fontId="2"/>
  </si>
  <si>
    <t>(2)　支出</t>
    <rPh sb="4" eb="5">
      <t>ササ</t>
    </rPh>
    <rPh sb="5" eb="6">
      <t>デ</t>
    </rPh>
    <phoneticPr fontId="2"/>
  </si>
  <si>
    <t>(3)　収支</t>
    <rPh sb="4" eb="5">
      <t>オサム</t>
    </rPh>
    <rPh sb="5" eb="6">
      <t>ササ</t>
    </rPh>
    <phoneticPr fontId="2"/>
  </si>
  <si>
    <t>(1)　収入</t>
    <rPh sb="4" eb="5">
      <t>オサム</t>
    </rPh>
    <rPh sb="5" eb="6">
      <t>イリ</t>
    </rPh>
    <phoneticPr fontId="2"/>
  </si>
  <si>
    <t>利用料金収入（施設使用料）</t>
    <rPh sb="0" eb="3">
      <t>リヨウリョウ</t>
    </rPh>
    <rPh sb="3" eb="4">
      <t>キン</t>
    </rPh>
    <rPh sb="4" eb="6">
      <t>シュウニュウ</t>
    </rPh>
    <rPh sb="7" eb="9">
      <t>シセツ</t>
    </rPh>
    <rPh sb="9" eb="11">
      <t>シヨウ</t>
    </rPh>
    <rPh sb="11" eb="12">
      <t>リョウ</t>
    </rPh>
    <phoneticPr fontId="2"/>
  </si>
  <si>
    <t>差額(ｂ)-(ａ)</t>
    <rPh sb="0" eb="2">
      <t>サガク</t>
    </rPh>
    <phoneticPr fontId="2"/>
  </si>
  <si>
    <t>差額(ａ)-(ｂ)</t>
    <rPh sb="0" eb="2">
      <t>サガク</t>
    </rPh>
    <phoneticPr fontId="2"/>
  </si>
  <si>
    <t>差額(d)-(c)</t>
    <rPh sb="0" eb="2">
      <t>サガク</t>
    </rPh>
    <phoneticPr fontId="2"/>
  </si>
  <si>
    <t>差額(c)-(d)</t>
    <rPh sb="0" eb="2">
      <t>サガク</t>
    </rPh>
    <phoneticPr fontId="2"/>
  </si>
  <si>
    <t>損益(Cd)-(Dd)</t>
    <rPh sb="0" eb="1">
      <t>ソン</t>
    </rPh>
    <rPh sb="1" eb="2">
      <t>エキ</t>
    </rPh>
    <phoneticPr fontId="2"/>
  </si>
  <si>
    <t>損益(Ａｂ)-(Ｂｂ)</t>
    <rPh sb="0" eb="1">
      <t>ソン</t>
    </rPh>
    <rPh sb="1" eb="2">
      <t>エキ</t>
    </rPh>
    <phoneticPr fontId="2"/>
  </si>
  <si>
    <t>令和元年度公園施設を集約したものの管理運営に係る事業報告書</t>
    <rPh sb="0" eb="2">
      <t>レイワ</t>
    </rPh>
    <rPh sb="2" eb="4">
      <t>ガンネン</t>
    </rPh>
    <rPh sb="4" eb="5">
      <t>ド</t>
    </rPh>
    <rPh sb="5" eb="7">
      <t>コウエン</t>
    </rPh>
    <rPh sb="7" eb="9">
      <t>シセツ</t>
    </rPh>
    <rPh sb="10" eb="12">
      <t>シュウヤク</t>
    </rPh>
    <rPh sb="17" eb="19">
      <t>カンリ</t>
    </rPh>
    <rPh sb="19" eb="21">
      <t>ウンエイ</t>
    </rPh>
    <rPh sb="22" eb="23">
      <t>カカ</t>
    </rPh>
    <rPh sb="24" eb="26">
      <t>ジギョウ</t>
    </rPh>
    <rPh sb="26" eb="29">
      <t>ホウコクショ</t>
    </rPh>
    <phoneticPr fontId="2"/>
  </si>
  <si>
    <t>郡山カルチャーパーク</t>
    <rPh sb="0" eb="2">
      <t>コオリヤマ</t>
    </rPh>
    <phoneticPr fontId="2"/>
  </si>
  <si>
    <t>郡山市安積町成田字東丸山61番地</t>
    <rPh sb="0" eb="3">
      <t>コオリヤマシ</t>
    </rPh>
    <rPh sb="3" eb="5">
      <t>アサカ</t>
    </rPh>
    <rPh sb="5" eb="6">
      <t>マチ</t>
    </rPh>
    <rPh sb="6" eb="8">
      <t>ナリタ</t>
    </rPh>
    <rPh sb="8" eb="9">
      <t>アザ</t>
    </rPh>
    <rPh sb="9" eb="12">
      <t>ヒガシマルヤマ</t>
    </rPh>
    <rPh sb="14" eb="16">
      <t>バンチ</t>
    </rPh>
    <phoneticPr fontId="2"/>
  </si>
  <si>
    <t>公益財団法人郡山市観光交流振興公社</t>
    <rPh sb="0" eb="2">
      <t>コウエキ</t>
    </rPh>
    <rPh sb="2" eb="4">
      <t>ザイダン</t>
    </rPh>
    <rPh sb="4" eb="6">
      <t>ホウジン</t>
    </rPh>
    <rPh sb="6" eb="9">
      <t>コオリヤマシ</t>
    </rPh>
    <rPh sb="9" eb="11">
      <t>カンコウ</t>
    </rPh>
    <rPh sb="11" eb="13">
      <t>コウリュウ</t>
    </rPh>
    <rPh sb="13" eb="15">
      <t>シンコウ</t>
    </rPh>
    <rPh sb="15" eb="17">
      <t>コウシャ</t>
    </rPh>
    <phoneticPr fontId="2"/>
  </si>
  <si>
    <t>都市整備部　公園緑地課（こども部　こども未来課）</t>
    <rPh sb="0" eb="2">
      <t>トシ</t>
    </rPh>
    <rPh sb="2" eb="4">
      <t>セイビ</t>
    </rPh>
    <rPh sb="4" eb="5">
      <t>ブ</t>
    </rPh>
    <rPh sb="6" eb="8">
      <t>コウエン</t>
    </rPh>
    <rPh sb="8" eb="10">
      <t>リョクチ</t>
    </rPh>
    <rPh sb="10" eb="11">
      <t>カ</t>
    </rPh>
    <rPh sb="15" eb="16">
      <t>ブ</t>
    </rPh>
    <rPh sb="20" eb="22">
      <t>ミライ</t>
    </rPh>
    <rPh sb="22" eb="23">
      <t>カ</t>
    </rPh>
    <phoneticPr fontId="2"/>
  </si>
  <si>
    <t>平成31年４月１日から平成36年３月31日</t>
    <rPh sb="0" eb="2">
      <t>ヘイセイ</t>
    </rPh>
    <rPh sb="4" eb="5">
      <t>ネン</t>
    </rPh>
    <rPh sb="6" eb="7">
      <t>ガツ</t>
    </rPh>
    <rPh sb="8" eb="9">
      <t>ヒ</t>
    </rPh>
    <rPh sb="11" eb="13">
      <t>ヘイセイ</t>
    </rPh>
    <rPh sb="15" eb="16">
      <t>ネン</t>
    </rPh>
    <rPh sb="17" eb="18">
      <t>ガツ</t>
    </rPh>
    <rPh sb="20" eb="21">
      <t>ニチ</t>
    </rPh>
    <phoneticPr fontId="2"/>
  </si>
  <si>
    <t>小学校新入生無料招待</t>
    <rPh sb="0" eb="3">
      <t>ショウガッコウ</t>
    </rPh>
    <rPh sb="3" eb="6">
      <t>シンニュウセイ</t>
    </rPh>
    <rPh sb="6" eb="8">
      <t>ムリョウ</t>
    </rPh>
    <rPh sb="8" eb="10">
      <t>ショウタイ</t>
    </rPh>
    <phoneticPr fontId="2"/>
  </si>
  <si>
    <t>ドリームランド冬期営業</t>
    <rPh sb="7" eb="9">
      <t>トウキ</t>
    </rPh>
    <rPh sb="9" eb="11">
      <t>エイギョウ</t>
    </rPh>
    <phoneticPr fontId="2"/>
  </si>
  <si>
    <t>ドリームランド営業時間延長</t>
    <rPh sb="7" eb="9">
      <t>エイギョウ</t>
    </rPh>
    <rPh sb="9" eb="11">
      <t>ジカン</t>
    </rPh>
    <rPh sb="11" eb="13">
      <t>エンチョウ</t>
    </rPh>
    <phoneticPr fontId="2"/>
  </si>
  <si>
    <t>誕生月来園者へ遊具無料券進呈</t>
    <rPh sb="0" eb="2">
      <t>タンジョウ</t>
    </rPh>
    <rPh sb="2" eb="3">
      <t>ツキ</t>
    </rPh>
    <rPh sb="3" eb="6">
      <t>ライエンシャ</t>
    </rPh>
    <rPh sb="7" eb="9">
      <t>ユウグ</t>
    </rPh>
    <rPh sb="9" eb="11">
      <t>ムリョウ</t>
    </rPh>
    <rPh sb="11" eb="12">
      <t>ケン</t>
    </rPh>
    <rPh sb="12" eb="14">
      <t>シンテイ</t>
    </rPh>
    <phoneticPr fontId="2"/>
  </si>
  <si>
    <t>市内小学生等及び旅館・ホテル宿泊者に無料招待券進呈</t>
    <rPh sb="0" eb="2">
      <t>シナイ</t>
    </rPh>
    <rPh sb="2" eb="5">
      <t>ショウガクセイ</t>
    </rPh>
    <rPh sb="5" eb="6">
      <t>トウ</t>
    </rPh>
    <rPh sb="6" eb="7">
      <t>オヨ</t>
    </rPh>
    <rPh sb="8" eb="10">
      <t>リョカン</t>
    </rPh>
    <rPh sb="14" eb="17">
      <t>シュクハクシャ</t>
    </rPh>
    <rPh sb="18" eb="20">
      <t>ムリョウ</t>
    </rPh>
    <rPh sb="20" eb="23">
      <t>ショウタイケン</t>
    </rPh>
    <rPh sb="23" eb="25">
      <t>シンテイ</t>
    </rPh>
    <phoneticPr fontId="2"/>
  </si>
  <si>
    <t>幼稚園、保育園運動会参加園児無料招待事業</t>
    <rPh sb="0" eb="3">
      <t>ヨウチエン</t>
    </rPh>
    <rPh sb="4" eb="6">
      <t>ホイク</t>
    </rPh>
    <rPh sb="6" eb="7">
      <t>エン</t>
    </rPh>
    <rPh sb="7" eb="10">
      <t>ウンドウカイ</t>
    </rPh>
    <rPh sb="10" eb="12">
      <t>サンカ</t>
    </rPh>
    <rPh sb="12" eb="14">
      <t>エンジ</t>
    </rPh>
    <rPh sb="14" eb="16">
      <t>ムリョウ</t>
    </rPh>
    <rPh sb="16" eb="18">
      <t>ショウタイ</t>
    </rPh>
    <rPh sb="18" eb="20">
      <t>ジギョウ</t>
    </rPh>
    <phoneticPr fontId="2"/>
  </si>
  <si>
    <t>ドリームランド1日フリーパス発行</t>
    <rPh sb="8" eb="9">
      <t>ニチ</t>
    </rPh>
    <rPh sb="14" eb="16">
      <t>ハッコウ</t>
    </rPh>
    <phoneticPr fontId="2"/>
  </si>
  <si>
    <t>ドリームランド無料開放</t>
    <rPh sb="7" eb="9">
      <t>ムリョウ</t>
    </rPh>
    <rPh sb="9" eb="11">
      <t>カイホウ</t>
    </rPh>
    <phoneticPr fontId="2"/>
  </si>
  <si>
    <t>映画上映会</t>
    <rPh sb="0" eb="2">
      <t>エイガ</t>
    </rPh>
    <rPh sb="2" eb="5">
      <t>ジョウエイカイ</t>
    </rPh>
    <phoneticPr fontId="2"/>
  </si>
  <si>
    <t>星の宅配便（移動プラネタリウム等）</t>
    <rPh sb="0" eb="1">
      <t>ホシ</t>
    </rPh>
    <rPh sb="2" eb="5">
      <t>タクハイビン</t>
    </rPh>
    <rPh sb="6" eb="8">
      <t>イドウ</t>
    </rPh>
    <rPh sb="15" eb="16">
      <t>トウ</t>
    </rPh>
    <phoneticPr fontId="2"/>
  </si>
  <si>
    <t>ゴールデンウィークイベント</t>
    <phoneticPr fontId="2"/>
  </si>
  <si>
    <t>夏のイベント</t>
    <rPh sb="0" eb="1">
      <t>ナツ</t>
    </rPh>
    <phoneticPr fontId="2"/>
  </si>
  <si>
    <t>真夏の雪まつり</t>
    <rPh sb="0" eb="2">
      <t>マナツ</t>
    </rPh>
    <rPh sb="3" eb="4">
      <t>ユキ</t>
    </rPh>
    <phoneticPr fontId="2"/>
  </si>
  <si>
    <t>冬のイベント　カルチャーパーククリスマス</t>
    <rPh sb="0" eb="1">
      <t>フユ</t>
    </rPh>
    <phoneticPr fontId="2"/>
  </si>
  <si>
    <t>アリーナイベント</t>
    <phoneticPr fontId="2"/>
  </si>
  <si>
    <t>親子こいのぼりつくり教室</t>
    <rPh sb="0" eb="2">
      <t>オヤコ</t>
    </rPh>
    <rPh sb="10" eb="12">
      <t>キョウシツ</t>
    </rPh>
    <phoneticPr fontId="2"/>
  </si>
  <si>
    <t>親子木工教室</t>
    <rPh sb="0" eb="2">
      <t>オヤコ</t>
    </rPh>
    <rPh sb="2" eb="4">
      <t>モッコウ</t>
    </rPh>
    <rPh sb="4" eb="6">
      <t>キョウシツ</t>
    </rPh>
    <phoneticPr fontId="2"/>
  </si>
  <si>
    <t>親子ヨガ教室</t>
    <rPh sb="0" eb="2">
      <t>オヤコ</t>
    </rPh>
    <rPh sb="4" eb="6">
      <t>キョウシツ</t>
    </rPh>
    <phoneticPr fontId="2"/>
  </si>
  <si>
    <t>親子ランニング教室</t>
    <rPh sb="0" eb="2">
      <t>オヤコ</t>
    </rPh>
    <rPh sb="7" eb="9">
      <t>キョウシツ</t>
    </rPh>
    <phoneticPr fontId="2"/>
  </si>
  <si>
    <t>親子フラワーアレンジメント教室</t>
    <rPh sb="0" eb="2">
      <t>オヤコ</t>
    </rPh>
    <rPh sb="13" eb="15">
      <t>キョウシツ</t>
    </rPh>
    <phoneticPr fontId="2"/>
  </si>
  <si>
    <t>親子クリスマスリースつくり教室</t>
    <rPh sb="0" eb="2">
      <t>オヤコ</t>
    </rPh>
    <rPh sb="13" eb="15">
      <t>キョウシツ</t>
    </rPh>
    <phoneticPr fontId="2"/>
  </si>
  <si>
    <t>バルーンアート教室</t>
    <rPh sb="7" eb="9">
      <t>キョウシツ</t>
    </rPh>
    <phoneticPr fontId="2"/>
  </si>
  <si>
    <t>親子陶芸教室</t>
    <rPh sb="0" eb="2">
      <t>オヤコ</t>
    </rPh>
    <rPh sb="2" eb="4">
      <t>トウゲイ</t>
    </rPh>
    <rPh sb="4" eb="6">
      <t>キョウシツ</t>
    </rPh>
    <phoneticPr fontId="2"/>
  </si>
  <si>
    <t>ジュニアヒップホップ体験教室</t>
    <rPh sb="10" eb="12">
      <t>タイケン</t>
    </rPh>
    <rPh sb="12" eb="14">
      <t>キョウシツ</t>
    </rPh>
    <phoneticPr fontId="2"/>
  </si>
  <si>
    <t>親子健康教室</t>
    <rPh sb="0" eb="2">
      <t>オヤコ</t>
    </rPh>
    <rPh sb="2" eb="4">
      <t>ケンコウ</t>
    </rPh>
    <rPh sb="4" eb="6">
      <t>キョウシツ</t>
    </rPh>
    <phoneticPr fontId="2"/>
  </si>
  <si>
    <t>水泳教室</t>
    <rPh sb="0" eb="2">
      <t>スイエイ</t>
    </rPh>
    <rPh sb="2" eb="4">
      <t>キョウシツ</t>
    </rPh>
    <phoneticPr fontId="2"/>
  </si>
  <si>
    <t>ポリネシアンダンスショー</t>
    <phoneticPr fontId="2"/>
  </si>
  <si>
    <t>ポリネシアンダンス教室</t>
    <rPh sb="9" eb="11">
      <t>キョウシツ</t>
    </rPh>
    <phoneticPr fontId="2"/>
  </si>
  <si>
    <t>幼児プールで宝さがし</t>
    <rPh sb="0" eb="2">
      <t>ヨウジ</t>
    </rPh>
    <rPh sb="6" eb="7">
      <t>タカラ</t>
    </rPh>
    <phoneticPr fontId="2"/>
  </si>
  <si>
    <t>緑化フェア</t>
    <rPh sb="0" eb="2">
      <t>リョクカ</t>
    </rPh>
    <phoneticPr fontId="2"/>
  </si>
  <si>
    <t>季節の寄せ植え教室</t>
    <rPh sb="0" eb="2">
      <t>キセツ</t>
    </rPh>
    <rPh sb="3" eb="4">
      <t>ヨ</t>
    </rPh>
    <rPh sb="5" eb="6">
      <t>ウ</t>
    </rPh>
    <rPh sb="7" eb="9">
      <t>キョウシツ</t>
    </rPh>
    <phoneticPr fontId="2"/>
  </si>
  <si>
    <t>カルチャーパーク園内探検</t>
    <rPh sb="8" eb="10">
      <t>エンナイ</t>
    </rPh>
    <rPh sb="10" eb="12">
      <t>タンケン</t>
    </rPh>
    <phoneticPr fontId="2"/>
  </si>
  <si>
    <t>樹木観察とテラリウムつくり</t>
    <rPh sb="0" eb="2">
      <t>ジュモク</t>
    </rPh>
    <rPh sb="2" eb="4">
      <t>カンサツ</t>
    </rPh>
    <phoneticPr fontId="2"/>
  </si>
  <si>
    <t>ドリームランド</t>
    <phoneticPr fontId="2"/>
  </si>
  <si>
    <t>プール</t>
    <phoneticPr fontId="2"/>
  </si>
  <si>
    <t>センター</t>
    <phoneticPr fontId="2"/>
  </si>
  <si>
    <t>公園</t>
    <rPh sb="0" eb="2">
      <t>コウエン</t>
    </rPh>
    <phoneticPr fontId="2"/>
  </si>
  <si>
    <t>屋内子どもの遊び場</t>
    <rPh sb="0" eb="2">
      <t>オクナイ</t>
    </rPh>
    <rPh sb="2" eb="3">
      <t>コ</t>
    </rPh>
    <rPh sb="6" eb="7">
      <t>アソ</t>
    </rPh>
    <rPh sb="8" eb="9">
      <t>バ</t>
    </rPh>
    <phoneticPr fontId="2"/>
  </si>
  <si>
    <t>－</t>
    <phoneticPr fontId="2"/>
  </si>
  <si>
    <t>17　指標に対する目標の達成状況（ドリームランド）</t>
    <rPh sb="3" eb="5">
      <t>シヒョウ</t>
    </rPh>
    <rPh sb="6" eb="7">
      <t>タイ</t>
    </rPh>
    <rPh sb="9" eb="11">
      <t>モクヒョウ</t>
    </rPh>
    <rPh sb="12" eb="14">
      <t>タッセイ</t>
    </rPh>
    <rPh sb="14" eb="16">
      <t>ジョウキョウ</t>
    </rPh>
    <phoneticPr fontId="2"/>
  </si>
  <si>
    <t>860,000人</t>
    <rPh sb="7" eb="8">
      <t>ニン</t>
    </rPh>
    <phoneticPr fontId="2"/>
  </si>
  <si>
    <t>10回/月</t>
    <rPh sb="2" eb="3">
      <t>カイ</t>
    </rPh>
    <rPh sb="4" eb="5">
      <t>ツキ</t>
    </rPh>
    <phoneticPr fontId="2"/>
  </si>
  <si>
    <t>220日</t>
    <rPh sb="3" eb="4">
      <t>ニチ</t>
    </rPh>
    <phoneticPr fontId="2"/>
  </si>
  <si>
    <t>881,000人</t>
    <rPh sb="7" eb="8">
      <t>ニン</t>
    </rPh>
    <phoneticPr fontId="2"/>
  </si>
  <si>
    <t>889,868人</t>
    <rPh sb="7" eb="8">
      <t>ニン</t>
    </rPh>
    <phoneticPr fontId="2"/>
  </si>
  <si>
    <t>255日</t>
    <rPh sb="3" eb="4">
      <t>ニチ</t>
    </rPh>
    <phoneticPr fontId="2"/>
  </si>
  <si>
    <t>17　指標に対する目標の達成状況（カルチャーセンター）</t>
    <rPh sb="3" eb="5">
      <t>シヒョウ</t>
    </rPh>
    <rPh sb="6" eb="7">
      <t>タイ</t>
    </rPh>
    <rPh sb="9" eb="11">
      <t>モクヒョウ</t>
    </rPh>
    <rPh sb="12" eb="14">
      <t>タッセイ</t>
    </rPh>
    <rPh sb="14" eb="16">
      <t>ジョウキョウ</t>
    </rPh>
    <phoneticPr fontId="2"/>
  </si>
  <si>
    <t>310日</t>
    <rPh sb="3" eb="4">
      <t>ヒ</t>
    </rPh>
    <phoneticPr fontId="2"/>
  </si>
  <si>
    <t>311日</t>
    <rPh sb="3" eb="4">
      <t>ニチ</t>
    </rPh>
    <phoneticPr fontId="2"/>
  </si>
  <si>
    <t>1回/月</t>
    <rPh sb="1" eb="2">
      <t>カイ</t>
    </rPh>
    <rPh sb="3" eb="4">
      <t>ツキ</t>
    </rPh>
    <phoneticPr fontId="2"/>
  </si>
  <si>
    <t>新聞等 6回/年  　　   SNS等 20回/月</t>
    <rPh sb="0" eb="2">
      <t>シンブン</t>
    </rPh>
    <rPh sb="2" eb="3">
      <t>トウ</t>
    </rPh>
    <rPh sb="5" eb="6">
      <t>カイ</t>
    </rPh>
    <rPh sb="7" eb="8">
      <t>ネン</t>
    </rPh>
    <rPh sb="18" eb="19">
      <t>トウ</t>
    </rPh>
    <rPh sb="22" eb="23">
      <t>カイ</t>
    </rPh>
    <rPh sb="24" eb="25">
      <t>ツキ</t>
    </rPh>
    <phoneticPr fontId="2"/>
  </si>
  <si>
    <t>89,000人</t>
    <rPh sb="6" eb="7">
      <t>ニン</t>
    </rPh>
    <phoneticPr fontId="2"/>
  </si>
  <si>
    <t>89,500人</t>
    <rPh sb="6" eb="7">
      <t>ニン</t>
    </rPh>
    <phoneticPr fontId="2"/>
  </si>
  <si>
    <t>86,384人</t>
    <rPh sb="6" eb="7">
      <t>ニン</t>
    </rPh>
    <phoneticPr fontId="2"/>
  </si>
  <si>
    <t>312日</t>
    <rPh sb="3" eb="4">
      <t>ニチ</t>
    </rPh>
    <phoneticPr fontId="2"/>
  </si>
  <si>
    <t>監視カメラハードディスク交換修繕（遊び場）</t>
    <rPh sb="0" eb="2">
      <t>カンシ</t>
    </rPh>
    <rPh sb="12" eb="14">
      <t>コウカン</t>
    </rPh>
    <rPh sb="14" eb="16">
      <t>シュウゼン</t>
    </rPh>
    <rPh sb="17" eb="18">
      <t>アソ</t>
    </rPh>
    <rPh sb="19" eb="20">
      <t>バ</t>
    </rPh>
    <phoneticPr fontId="2"/>
  </si>
  <si>
    <t>公用車車検修繕</t>
    <rPh sb="0" eb="3">
      <t>コウヨウシャ</t>
    </rPh>
    <rPh sb="3" eb="5">
      <t>シャケン</t>
    </rPh>
    <rPh sb="5" eb="7">
      <t>シュウゼン</t>
    </rPh>
    <phoneticPr fontId="2"/>
  </si>
  <si>
    <t>第２会議室空調機修繕</t>
    <rPh sb="0" eb="1">
      <t>ダイ</t>
    </rPh>
    <rPh sb="2" eb="5">
      <t>カイギシツ</t>
    </rPh>
    <rPh sb="5" eb="7">
      <t>クウチョウ</t>
    </rPh>
    <rPh sb="7" eb="8">
      <t>キ</t>
    </rPh>
    <rPh sb="8" eb="10">
      <t>シュウゼン</t>
    </rPh>
    <phoneticPr fontId="2"/>
  </si>
  <si>
    <t>ジェットコースター走路支柱基礎修繕</t>
    <rPh sb="9" eb="11">
      <t>ソウロ</t>
    </rPh>
    <rPh sb="11" eb="13">
      <t>シチュウ</t>
    </rPh>
    <rPh sb="13" eb="15">
      <t>キソ</t>
    </rPh>
    <rPh sb="15" eb="17">
      <t>シュウゼン</t>
    </rPh>
    <phoneticPr fontId="2"/>
  </si>
  <si>
    <t>ﾌﾟｰﾙ医務室及び２Ｆ休憩所空調機修繕</t>
    <rPh sb="4" eb="7">
      <t>イムシツ</t>
    </rPh>
    <rPh sb="7" eb="8">
      <t>オヨ</t>
    </rPh>
    <rPh sb="11" eb="13">
      <t>キュウケイ</t>
    </rPh>
    <rPh sb="13" eb="14">
      <t>ジョ</t>
    </rPh>
    <rPh sb="14" eb="17">
      <t>クウチョウキ</t>
    </rPh>
    <rPh sb="17" eb="19">
      <t>シュウゼン</t>
    </rPh>
    <phoneticPr fontId="2"/>
  </si>
  <si>
    <t>平成31年4月2日</t>
    <rPh sb="0" eb="2">
      <t>ヘイセイ</t>
    </rPh>
    <rPh sb="4" eb="5">
      <t>ネン</t>
    </rPh>
    <rPh sb="6" eb="7">
      <t>ガツ</t>
    </rPh>
    <rPh sb="8" eb="9">
      <t>カ</t>
    </rPh>
    <phoneticPr fontId="2"/>
  </si>
  <si>
    <t>平成31年4月4日</t>
    <rPh sb="0" eb="2">
      <t>ヘイセイ</t>
    </rPh>
    <rPh sb="4" eb="5">
      <t>ネン</t>
    </rPh>
    <rPh sb="6" eb="7">
      <t>ガツ</t>
    </rPh>
    <rPh sb="8" eb="9">
      <t>カ</t>
    </rPh>
    <phoneticPr fontId="2"/>
  </si>
  <si>
    <t>平成31年4月12日</t>
    <rPh sb="0" eb="2">
      <t>ヘイセイ</t>
    </rPh>
    <rPh sb="4" eb="5">
      <t>ネン</t>
    </rPh>
    <rPh sb="6" eb="7">
      <t>ガツ</t>
    </rPh>
    <rPh sb="9" eb="10">
      <t>ニチ</t>
    </rPh>
    <phoneticPr fontId="2"/>
  </si>
  <si>
    <t>平成31年4月24日</t>
    <rPh sb="0" eb="2">
      <t>ヘイセイ</t>
    </rPh>
    <rPh sb="4" eb="5">
      <t>ネン</t>
    </rPh>
    <rPh sb="6" eb="7">
      <t>ガツ</t>
    </rPh>
    <rPh sb="9" eb="10">
      <t>カ</t>
    </rPh>
    <phoneticPr fontId="2"/>
  </si>
  <si>
    <t>幼児用プール循環配管漏水修繕</t>
    <rPh sb="0" eb="3">
      <t>ヨウジヨウ</t>
    </rPh>
    <rPh sb="6" eb="8">
      <t>ジュンカン</t>
    </rPh>
    <rPh sb="8" eb="10">
      <t>ハイカン</t>
    </rPh>
    <rPh sb="10" eb="12">
      <t>ロウスイ</t>
    </rPh>
    <rPh sb="12" eb="14">
      <t>シュウゼン</t>
    </rPh>
    <phoneticPr fontId="2"/>
  </si>
  <si>
    <t>木製ベンチ等修繕</t>
    <rPh sb="0" eb="2">
      <t>モクセイ</t>
    </rPh>
    <rPh sb="5" eb="6">
      <t>トウ</t>
    </rPh>
    <rPh sb="6" eb="8">
      <t>シュウゼン</t>
    </rPh>
    <phoneticPr fontId="2"/>
  </si>
  <si>
    <t>豆汽車不具合修繕</t>
    <rPh sb="0" eb="1">
      <t>マメ</t>
    </rPh>
    <rPh sb="1" eb="3">
      <t>キシャ</t>
    </rPh>
    <rPh sb="3" eb="6">
      <t>フグアイ</t>
    </rPh>
    <rPh sb="6" eb="8">
      <t>シュウゼン</t>
    </rPh>
    <phoneticPr fontId="2"/>
  </si>
  <si>
    <t>ジェットコースター車輪修繕</t>
    <rPh sb="9" eb="11">
      <t>シャリン</t>
    </rPh>
    <rPh sb="11" eb="13">
      <t>シュウゼン</t>
    </rPh>
    <phoneticPr fontId="2"/>
  </si>
  <si>
    <t>ドリームランド園内植栽帯内水たまり解消修繕</t>
    <rPh sb="7" eb="9">
      <t>エンナイ</t>
    </rPh>
    <rPh sb="9" eb="11">
      <t>ショクサイ</t>
    </rPh>
    <rPh sb="11" eb="12">
      <t>タイ</t>
    </rPh>
    <rPh sb="12" eb="13">
      <t>ナイ</t>
    </rPh>
    <rPh sb="13" eb="14">
      <t>ミズ</t>
    </rPh>
    <rPh sb="17" eb="19">
      <t>カイショウ</t>
    </rPh>
    <rPh sb="19" eb="21">
      <t>シュウゼン</t>
    </rPh>
    <phoneticPr fontId="2"/>
  </si>
  <si>
    <t>刈払機修繕</t>
    <rPh sb="0" eb="1">
      <t>カリ</t>
    </rPh>
    <rPh sb="1" eb="2">
      <t>ハライ</t>
    </rPh>
    <rPh sb="2" eb="3">
      <t>キ</t>
    </rPh>
    <rPh sb="3" eb="5">
      <t>シュウゼン</t>
    </rPh>
    <phoneticPr fontId="2"/>
  </si>
  <si>
    <t>令和元年5月8日</t>
    <rPh sb="0" eb="1">
      <t>レイ</t>
    </rPh>
    <rPh sb="1" eb="2">
      <t>ワ</t>
    </rPh>
    <rPh sb="2" eb="4">
      <t>ガンネン</t>
    </rPh>
    <rPh sb="5" eb="6">
      <t>ガツ</t>
    </rPh>
    <rPh sb="7" eb="8">
      <t>カ</t>
    </rPh>
    <phoneticPr fontId="2"/>
  </si>
  <si>
    <t>令和元年5月10日</t>
    <rPh sb="0" eb="1">
      <t>レイ</t>
    </rPh>
    <rPh sb="1" eb="2">
      <t>ワ</t>
    </rPh>
    <rPh sb="2" eb="4">
      <t>ガンネン</t>
    </rPh>
    <rPh sb="5" eb="6">
      <t>ガツ</t>
    </rPh>
    <rPh sb="8" eb="9">
      <t>カ</t>
    </rPh>
    <phoneticPr fontId="2"/>
  </si>
  <si>
    <t>令和元年5月16日</t>
    <rPh sb="0" eb="1">
      <t>レイ</t>
    </rPh>
    <rPh sb="1" eb="2">
      <t>ワ</t>
    </rPh>
    <rPh sb="2" eb="4">
      <t>ガンネン</t>
    </rPh>
    <rPh sb="5" eb="6">
      <t>ガツ</t>
    </rPh>
    <rPh sb="8" eb="9">
      <t>カ</t>
    </rPh>
    <phoneticPr fontId="2"/>
  </si>
  <si>
    <t>レストランガラスシーリング・片開きドア修繕</t>
    <rPh sb="14" eb="15">
      <t>カタ</t>
    </rPh>
    <rPh sb="15" eb="16">
      <t>ビラ</t>
    </rPh>
    <rPh sb="19" eb="21">
      <t>シュウゼン</t>
    </rPh>
    <phoneticPr fontId="2"/>
  </si>
  <si>
    <t>プールＬＡＮ設備障害修繕</t>
    <rPh sb="6" eb="8">
      <t>セツビ</t>
    </rPh>
    <rPh sb="8" eb="10">
      <t>ショウガイ</t>
    </rPh>
    <rPh sb="10" eb="12">
      <t>シュウゼン</t>
    </rPh>
    <phoneticPr fontId="2"/>
  </si>
  <si>
    <t>チェーンタワーアンプ修繕</t>
    <rPh sb="10" eb="12">
      <t>シュウゼン</t>
    </rPh>
    <phoneticPr fontId="2"/>
  </si>
  <si>
    <t>ドリームランド屋外スピーカー修繕</t>
    <rPh sb="7" eb="9">
      <t>オクガイ</t>
    </rPh>
    <rPh sb="14" eb="16">
      <t>シュウゼン</t>
    </rPh>
    <phoneticPr fontId="2"/>
  </si>
  <si>
    <t>ドリームランドプログラムタイマー修繕</t>
    <rPh sb="16" eb="18">
      <t>シュウゼン</t>
    </rPh>
    <phoneticPr fontId="2"/>
  </si>
  <si>
    <t>令和元年6月26日</t>
    <rPh sb="0" eb="1">
      <t>レイ</t>
    </rPh>
    <rPh sb="1" eb="2">
      <t>ワ</t>
    </rPh>
    <rPh sb="2" eb="4">
      <t>ガンネン</t>
    </rPh>
    <rPh sb="5" eb="6">
      <t>ガツ</t>
    </rPh>
    <rPh sb="8" eb="9">
      <t>カ</t>
    </rPh>
    <phoneticPr fontId="2"/>
  </si>
  <si>
    <t>令和元年6月27日</t>
    <rPh sb="0" eb="1">
      <t>レイ</t>
    </rPh>
    <rPh sb="1" eb="2">
      <t>ワ</t>
    </rPh>
    <rPh sb="2" eb="4">
      <t>ガンネン</t>
    </rPh>
    <rPh sb="5" eb="6">
      <t>ガツ</t>
    </rPh>
    <rPh sb="8" eb="9">
      <t>カ</t>
    </rPh>
    <phoneticPr fontId="2"/>
  </si>
  <si>
    <t>ジェットコースター側車輪捲き直し修繕</t>
    <rPh sb="9" eb="10">
      <t>ソク</t>
    </rPh>
    <rPh sb="10" eb="12">
      <t>シャリン</t>
    </rPh>
    <rPh sb="12" eb="13">
      <t>マ</t>
    </rPh>
    <rPh sb="14" eb="15">
      <t>ナオ</t>
    </rPh>
    <rPh sb="16" eb="18">
      <t>シュウゼン</t>
    </rPh>
    <phoneticPr fontId="2"/>
  </si>
  <si>
    <t>ゴーカート脇女子トイレ壁タイル剝れ修繕</t>
    <rPh sb="5" eb="6">
      <t>ワキ</t>
    </rPh>
    <rPh sb="6" eb="8">
      <t>ジョシ</t>
    </rPh>
    <rPh sb="11" eb="12">
      <t>カベ</t>
    </rPh>
    <rPh sb="15" eb="16">
      <t>ハガ</t>
    </rPh>
    <rPh sb="17" eb="19">
      <t>シュウゼン</t>
    </rPh>
    <phoneticPr fontId="2"/>
  </si>
  <si>
    <t>飛込みプール階段落下防止ネット修繕</t>
    <rPh sb="0" eb="2">
      <t>トビコ</t>
    </rPh>
    <rPh sb="6" eb="8">
      <t>カイダン</t>
    </rPh>
    <rPh sb="8" eb="10">
      <t>ラッカ</t>
    </rPh>
    <rPh sb="10" eb="12">
      <t>ボウシ</t>
    </rPh>
    <rPh sb="15" eb="17">
      <t>シュウゼン</t>
    </rPh>
    <phoneticPr fontId="2"/>
  </si>
  <si>
    <t>プール南側屋外コンセント外修繕</t>
    <rPh sb="3" eb="5">
      <t>ミナミガワ</t>
    </rPh>
    <rPh sb="5" eb="7">
      <t>オクガイ</t>
    </rPh>
    <rPh sb="12" eb="13">
      <t>ホカ</t>
    </rPh>
    <rPh sb="13" eb="15">
      <t>シュウゼン</t>
    </rPh>
    <phoneticPr fontId="2"/>
  </si>
  <si>
    <t>ドリームランド売店扉破損部修繕</t>
    <rPh sb="7" eb="9">
      <t>バイテン</t>
    </rPh>
    <rPh sb="9" eb="10">
      <t>トビラ</t>
    </rPh>
    <rPh sb="10" eb="12">
      <t>ハソン</t>
    </rPh>
    <rPh sb="12" eb="13">
      <t>ブ</t>
    </rPh>
    <rPh sb="13" eb="15">
      <t>シュウゼン</t>
    </rPh>
    <phoneticPr fontId="2"/>
  </si>
  <si>
    <t>アリーナ高天井照明安定器修繕</t>
    <rPh sb="4" eb="5">
      <t>タカ</t>
    </rPh>
    <rPh sb="5" eb="7">
      <t>テンジョウ</t>
    </rPh>
    <rPh sb="7" eb="9">
      <t>ショウメイ</t>
    </rPh>
    <rPh sb="9" eb="12">
      <t>アンテイキ</t>
    </rPh>
    <rPh sb="12" eb="14">
      <t>シュウゼン</t>
    </rPh>
    <phoneticPr fontId="2"/>
  </si>
  <si>
    <t>プール框ドアガラス破損修繕</t>
    <rPh sb="3" eb="4">
      <t>カマチ</t>
    </rPh>
    <rPh sb="9" eb="11">
      <t>ハソン</t>
    </rPh>
    <rPh sb="11" eb="13">
      <t>シュウゼン</t>
    </rPh>
    <phoneticPr fontId="2"/>
  </si>
  <si>
    <t>令和元年7月4日</t>
    <rPh sb="0" eb="1">
      <t>レイ</t>
    </rPh>
    <rPh sb="1" eb="2">
      <t>ワ</t>
    </rPh>
    <rPh sb="2" eb="4">
      <t>ガンネン</t>
    </rPh>
    <rPh sb="5" eb="6">
      <t>ガツ</t>
    </rPh>
    <rPh sb="7" eb="8">
      <t>カ</t>
    </rPh>
    <phoneticPr fontId="2"/>
  </si>
  <si>
    <t>令和元年7月10日</t>
    <rPh sb="0" eb="1">
      <t>レイ</t>
    </rPh>
    <rPh sb="1" eb="2">
      <t>ワ</t>
    </rPh>
    <rPh sb="2" eb="4">
      <t>ガンネン</t>
    </rPh>
    <rPh sb="5" eb="6">
      <t>ガツ</t>
    </rPh>
    <rPh sb="8" eb="9">
      <t>カ</t>
    </rPh>
    <phoneticPr fontId="2"/>
  </si>
  <si>
    <t>令和元年7月17日</t>
    <rPh sb="0" eb="1">
      <t>レイ</t>
    </rPh>
    <rPh sb="1" eb="2">
      <t>ワ</t>
    </rPh>
    <rPh sb="2" eb="4">
      <t>ガンネン</t>
    </rPh>
    <rPh sb="5" eb="6">
      <t>ガツ</t>
    </rPh>
    <rPh sb="8" eb="9">
      <t>カ</t>
    </rPh>
    <phoneticPr fontId="2"/>
  </si>
  <si>
    <t>令和元年7月18日</t>
    <rPh sb="0" eb="1">
      <t>レイ</t>
    </rPh>
    <rPh sb="1" eb="2">
      <t>ワ</t>
    </rPh>
    <rPh sb="2" eb="4">
      <t>ガンネン</t>
    </rPh>
    <rPh sb="5" eb="6">
      <t>ガツ</t>
    </rPh>
    <rPh sb="8" eb="9">
      <t>カ</t>
    </rPh>
    <phoneticPr fontId="2"/>
  </si>
  <si>
    <t>令和元年7月23日</t>
    <rPh sb="0" eb="1">
      <t>レイ</t>
    </rPh>
    <rPh sb="1" eb="2">
      <t>ワ</t>
    </rPh>
    <rPh sb="2" eb="4">
      <t>ガンネン</t>
    </rPh>
    <rPh sb="5" eb="6">
      <t>ガツ</t>
    </rPh>
    <rPh sb="8" eb="9">
      <t>カ</t>
    </rPh>
    <phoneticPr fontId="2"/>
  </si>
  <si>
    <t>プール事務所ＡＰ故障修繕</t>
    <rPh sb="3" eb="5">
      <t>ジム</t>
    </rPh>
    <rPh sb="5" eb="6">
      <t>ショ</t>
    </rPh>
    <rPh sb="8" eb="10">
      <t>コショウ</t>
    </rPh>
    <rPh sb="10" eb="12">
      <t>シュウゼン</t>
    </rPh>
    <phoneticPr fontId="2"/>
  </si>
  <si>
    <t>カルチャーセンター防災複合盤等蓄電池交換修繕</t>
    <rPh sb="9" eb="11">
      <t>ボウサイ</t>
    </rPh>
    <rPh sb="11" eb="13">
      <t>フクゴウ</t>
    </rPh>
    <rPh sb="13" eb="14">
      <t>バン</t>
    </rPh>
    <rPh sb="14" eb="15">
      <t>トウ</t>
    </rPh>
    <rPh sb="15" eb="18">
      <t>チクデンチ</t>
    </rPh>
    <rPh sb="18" eb="20">
      <t>コウカン</t>
    </rPh>
    <rPh sb="20" eb="22">
      <t>シュウゼン</t>
    </rPh>
    <phoneticPr fontId="2"/>
  </si>
  <si>
    <t>飛込みプール浅井戸ポンプ修繕</t>
    <rPh sb="0" eb="2">
      <t>トビコ</t>
    </rPh>
    <rPh sb="6" eb="7">
      <t>アサ</t>
    </rPh>
    <rPh sb="7" eb="9">
      <t>イド</t>
    </rPh>
    <rPh sb="12" eb="14">
      <t>シュウゼン</t>
    </rPh>
    <phoneticPr fontId="2"/>
  </si>
  <si>
    <t>プールゲートスロープ入口側溝修繕</t>
    <rPh sb="10" eb="12">
      <t>イリグチ</t>
    </rPh>
    <rPh sb="12" eb="14">
      <t>ソッコウ</t>
    </rPh>
    <rPh sb="14" eb="16">
      <t>シュウゼン</t>
    </rPh>
    <phoneticPr fontId="2"/>
  </si>
  <si>
    <t>プールＷＳ出発部手摺修繕</t>
    <rPh sb="5" eb="7">
      <t>シュッパツ</t>
    </rPh>
    <rPh sb="7" eb="8">
      <t>ブ</t>
    </rPh>
    <rPh sb="8" eb="10">
      <t>テスリ</t>
    </rPh>
    <rPh sb="10" eb="12">
      <t>シュウゼン</t>
    </rPh>
    <phoneticPr fontId="2"/>
  </si>
  <si>
    <t>飛込みプール浴槽混合栓交換修繕</t>
    <rPh sb="0" eb="2">
      <t>トビコ</t>
    </rPh>
    <rPh sb="6" eb="8">
      <t>ヨクソウ</t>
    </rPh>
    <rPh sb="8" eb="11">
      <t>コンゴウセン</t>
    </rPh>
    <rPh sb="11" eb="13">
      <t>コウカン</t>
    </rPh>
    <rPh sb="13" eb="15">
      <t>シュウゼン</t>
    </rPh>
    <phoneticPr fontId="2"/>
  </si>
  <si>
    <t>レストラン空調機修繕</t>
    <rPh sb="5" eb="7">
      <t>クウチョウ</t>
    </rPh>
    <rPh sb="7" eb="8">
      <t>キ</t>
    </rPh>
    <rPh sb="8" eb="10">
      <t>シュウゼン</t>
    </rPh>
    <phoneticPr fontId="2"/>
  </si>
  <si>
    <t>レストラン排水配管修繕</t>
    <rPh sb="5" eb="7">
      <t>ハイスイ</t>
    </rPh>
    <rPh sb="7" eb="9">
      <t>ハイカン</t>
    </rPh>
    <rPh sb="9" eb="11">
      <t>シュウゼン</t>
    </rPh>
    <phoneticPr fontId="2"/>
  </si>
  <si>
    <t>プールろ過機膨張タンク修繕</t>
    <rPh sb="4" eb="5">
      <t>カ</t>
    </rPh>
    <rPh sb="5" eb="6">
      <t>キ</t>
    </rPh>
    <rPh sb="6" eb="8">
      <t>ボウチョウ</t>
    </rPh>
    <rPh sb="11" eb="13">
      <t>シュウゼン</t>
    </rPh>
    <phoneticPr fontId="2"/>
  </si>
  <si>
    <t>令和元年8月1日</t>
    <rPh sb="0" eb="1">
      <t>レイ</t>
    </rPh>
    <rPh sb="1" eb="2">
      <t>ワ</t>
    </rPh>
    <rPh sb="2" eb="4">
      <t>ガンネン</t>
    </rPh>
    <rPh sb="5" eb="6">
      <t>ガツ</t>
    </rPh>
    <rPh sb="7" eb="8">
      <t>カ</t>
    </rPh>
    <phoneticPr fontId="2"/>
  </si>
  <si>
    <t>令和元年8月2日</t>
    <rPh sb="0" eb="1">
      <t>レイ</t>
    </rPh>
    <rPh sb="1" eb="2">
      <t>ワ</t>
    </rPh>
    <rPh sb="2" eb="4">
      <t>ガンネン</t>
    </rPh>
    <rPh sb="5" eb="6">
      <t>ガツ</t>
    </rPh>
    <rPh sb="7" eb="8">
      <t>カ</t>
    </rPh>
    <phoneticPr fontId="2"/>
  </si>
  <si>
    <t>令和元年8月4日</t>
    <rPh sb="0" eb="1">
      <t>レイ</t>
    </rPh>
    <rPh sb="1" eb="2">
      <t>ワ</t>
    </rPh>
    <rPh sb="2" eb="4">
      <t>ガンネン</t>
    </rPh>
    <rPh sb="5" eb="6">
      <t>ガツ</t>
    </rPh>
    <rPh sb="7" eb="8">
      <t>カ</t>
    </rPh>
    <phoneticPr fontId="2"/>
  </si>
  <si>
    <t>令和元年8月8日</t>
    <rPh sb="0" eb="1">
      <t>レイ</t>
    </rPh>
    <rPh sb="1" eb="2">
      <t>ワ</t>
    </rPh>
    <rPh sb="2" eb="4">
      <t>ガンネン</t>
    </rPh>
    <rPh sb="5" eb="6">
      <t>ガツ</t>
    </rPh>
    <rPh sb="7" eb="8">
      <t>カ</t>
    </rPh>
    <phoneticPr fontId="2"/>
  </si>
  <si>
    <t>令和元年8月17日</t>
    <rPh sb="0" eb="1">
      <t>レイ</t>
    </rPh>
    <rPh sb="1" eb="2">
      <t>ワ</t>
    </rPh>
    <rPh sb="2" eb="4">
      <t>ガンネン</t>
    </rPh>
    <rPh sb="5" eb="6">
      <t>ガツ</t>
    </rPh>
    <rPh sb="8" eb="9">
      <t>カ</t>
    </rPh>
    <phoneticPr fontId="2"/>
  </si>
  <si>
    <t>令和元年8月23日</t>
    <rPh sb="0" eb="1">
      <t>レイ</t>
    </rPh>
    <rPh sb="1" eb="2">
      <t>ワ</t>
    </rPh>
    <rPh sb="2" eb="4">
      <t>ガンネン</t>
    </rPh>
    <rPh sb="5" eb="6">
      <t>ガツ</t>
    </rPh>
    <rPh sb="8" eb="9">
      <t>カ</t>
    </rPh>
    <phoneticPr fontId="2"/>
  </si>
  <si>
    <t>令和元年8月30日</t>
    <rPh sb="0" eb="1">
      <t>レイ</t>
    </rPh>
    <rPh sb="1" eb="2">
      <t>ワ</t>
    </rPh>
    <rPh sb="2" eb="4">
      <t>ガンネン</t>
    </rPh>
    <rPh sb="5" eb="6">
      <t>ガツ</t>
    </rPh>
    <rPh sb="8" eb="9">
      <t>カ</t>
    </rPh>
    <phoneticPr fontId="2"/>
  </si>
  <si>
    <t>公用車バッテリー交換修繕</t>
    <rPh sb="0" eb="3">
      <t>コウヨウシャ</t>
    </rPh>
    <rPh sb="8" eb="10">
      <t>コウカン</t>
    </rPh>
    <rPh sb="10" eb="12">
      <t>シュウゼン</t>
    </rPh>
    <phoneticPr fontId="2"/>
  </si>
  <si>
    <t>ミラーハウス修繕</t>
    <rPh sb="6" eb="8">
      <t>シュウゼン</t>
    </rPh>
    <phoneticPr fontId="2"/>
  </si>
  <si>
    <t>プール事務所前タイル修繕</t>
    <rPh sb="3" eb="5">
      <t>ジム</t>
    </rPh>
    <rPh sb="5" eb="6">
      <t>ショ</t>
    </rPh>
    <rPh sb="6" eb="7">
      <t>マエ</t>
    </rPh>
    <rPh sb="10" eb="12">
      <t>シュウゼン</t>
    </rPh>
    <phoneticPr fontId="2"/>
  </si>
  <si>
    <t>センター野外ステージ腰壁修繕</t>
    <rPh sb="4" eb="6">
      <t>ヤガイ</t>
    </rPh>
    <rPh sb="10" eb="12">
      <t>コシカベ</t>
    </rPh>
    <rPh sb="12" eb="14">
      <t>シュウゼン</t>
    </rPh>
    <phoneticPr fontId="2"/>
  </si>
  <si>
    <t>センターテラスシーリング打ち替え修繕</t>
    <rPh sb="12" eb="13">
      <t>ウ</t>
    </rPh>
    <rPh sb="14" eb="15">
      <t>カ</t>
    </rPh>
    <rPh sb="16" eb="18">
      <t>シュウゼン</t>
    </rPh>
    <phoneticPr fontId="2"/>
  </si>
  <si>
    <t>レストラン男子トイレフラッシュバルブ修繕</t>
    <rPh sb="5" eb="7">
      <t>ダンシ</t>
    </rPh>
    <rPh sb="18" eb="20">
      <t>シュウゼン</t>
    </rPh>
    <phoneticPr fontId="2"/>
  </si>
  <si>
    <t>令和元年10月1日</t>
    <rPh sb="0" eb="1">
      <t>レイ</t>
    </rPh>
    <rPh sb="1" eb="2">
      <t>ワ</t>
    </rPh>
    <rPh sb="2" eb="4">
      <t>ガンネン</t>
    </rPh>
    <rPh sb="6" eb="7">
      <t>ガツ</t>
    </rPh>
    <rPh sb="8" eb="9">
      <t>カ</t>
    </rPh>
    <phoneticPr fontId="2"/>
  </si>
  <si>
    <t>令和元年10月4日</t>
    <rPh sb="0" eb="1">
      <t>レイ</t>
    </rPh>
    <rPh sb="1" eb="2">
      <t>ワ</t>
    </rPh>
    <rPh sb="2" eb="4">
      <t>ガンネン</t>
    </rPh>
    <rPh sb="6" eb="7">
      <t>ガツ</t>
    </rPh>
    <rPh sb="8" eb="9">
      <t>カ</t>
    </rPh>
    <phoneticPr fontId="2"/>
  </si>
  <si>
    <t>令和元年10月16日</t>
    <rPh sb="0" eb="1">
      <t>レイ</t>
    </rPh>
    <rPh sb="1" eb="2">
      <t>ワ</t>
    </rPh>
    <rPh sb="2" eb="4">
      <t>ガンネン</t>
    </rPh>
    <rPh sb="6" eb="7">
      <t>ガツ</t>
    </rPh>
    <rPh sb="9" eb="10">
      <t>カ</t>
    </rPh>
    <phoneticPr fontId="2"/>
  </si>
  <si>
    <t>令和元年10月25日</t>
    <rPh sb="0" eb="1">
      <t>レイ</t>
    </rPh>
    <rPh sb="1" eb="2">
      <t>ワ</t>
    </rPh>
    <rPh sb="2" eb="4">
      <t>ガンネン</t>
    </rPh>
    <rPh sb="6" eb="7">
      <t>ガツ</t>
    </rPh>
    <rPh sb="9" eb="10">
      <t>カ</t>
    </rPh>
    <phoneticPr fontId="2"/>
  </si>
  <si>
    <t>創作広場木造トイレ前タイル修繕</t>
    <rPh sb="0" eb="2">
      <t>ソウサク</t>
    </rPh>
    <rPh sb="2" eb="4">
      <t>ヒロバ</t>
    </rPh>
    <rPh sb="4" eb="6">
      <t>モクゾウ</t>
    </rPh>
    <rPh sb="9" eb="10">
      <t>マエ</t>
    </rPh>
    <rPh sb="13" eb="15">
      <t>シュウゼン</t>
    </rPh>
    <phoneticPr fontId="2"/>
  </si>
  <si>
    <t>プールヒーター制御盤ブレーカー取替修繕</t>
    <rPh sb="7" eb="10">
      <t>セイギョバン</t>
    </rPh>
    <rPh sb="15" eb="17">
      <t>トリカエ</t>
    </rPh>
    <rPh sb="17" eb="19">
      <t>シュウゼン</t>
    </rPh>
    <phoneticPr fontId="2"/>
  </si>
  <si>
    <t>飛込みプール排水ポンプ修繕</t>
    <rPh sb="0" eb="2">
      <t>トビコ</t>
    </rPh>
    <rPh sb="6" eb="8">
      <t>ハイスイ</t>
    </rPh>
    <rPh sb="11" eb="13">
      <t>シュウゼン</t>
    </rPh>
    <phoneticPr fontId="2"/>
  </si>
  <si>
    <t>令和元年11月8日</t>
    <rPh sb="0" eb="1">
      <t>レイ</t>
    </rPh>
    <rPh sb="1" eb="2">
      <t>ワ</t>
    </rPh>
    <rPh sb="2" eb="4">
      <t>ガンネン</t>
    </rPh>
    <rPh sb="6" eb="7">
      <t>ガツ</t>
    </rPh>
    <rPh sb="8" eb="9">
      <t>カ</t>
    </rPh>
    <phoneticPr fontId="2"/>
  </si>
  <si>
    <t>令和元年11月29日</t>
    <rPh sb="0" eb="1">
      <t>レイ</t>
    </rPh>
    <rPh sb="1" eb="2">
      <t>ワ</t>
    </rPh>
    <rPh sb="2" eb="4">
      <t>ガンネン</t>
    </rPh>
    <rPh sb="6" eb="7">
      <t>ガツ</t>
    </rPh>
    <rPh sb="9" eb="10">
      <t>カ</t>
    </rPh>
    <phoneticPr fontId="2"/>
  </si>
  <si>
    <t>公用車タイヤホイール修繕</t>
    <rPh sb="0" eb="3">
      <t>コウヨウシャ</t>
    </rPh>
    <rPh sb="10" eb="12">
      <t>シュウゼン</t>
    </rPh>
    <phoneticPr fontId="2"/>
  </si>
  <si>
    <t>ジェットコースタードアロック修繕</t>
    <rPh sb="14" eb="16">
      <t>シュウゼン</t>
    </rPh>
    <phoneticPr fontId="2"/>
  </si>
  <si>
    <t>チェーンタワー椅子塗装修繕</t>
    <rPh sb="7" eb="9">
      <t>イス</t>
    </rPh>
    <rPh sb="9" eb="11">
      <t>トソウ</t>
    </rPh>
    <rPh sb="11" eb="13">
      <t>シュウゼン</t>
    </rPh>
    <phoneticPr fontId="2"/>
  </si>
  <si>
    <t>工作室空調機修繕</t>
    <rPh sb="0" eb="2">
      <t>コウサク</t>
    </rPh>
    <rPh sb="2" eb="3">
      <t>シツ</t>
    </rPh>
    <rPh sb="3" eb="6">
      <t>クウチョウキ</t>
    </rPh>
    <rPh sb="6" eb="8">
      <t>シュウゼン</t>
    </rPh>
    <phoneticPr fontId="2"/>
  </si>
  <si>
    <t>第１会議室空調機修繕</t>
    <rPh sb="0" eb="1">
      <t>ダイ</t>
    </rPh>
    <rPh sb="2" eb="5">
      <t>カイギシツ</t>
    </rPh>
    <rPh sb="5" eb="8">
      <t>クウチョウキ</t>
    </rPh>
    <rPh sb="8" eb="10">
      <t>シュウゼン</t>
    </rPh>
    <phoneticPr fontId="2"/>
  </si>
  <si>
    <t>第２会議室空調機修繕</t>
    <rPh sb="0" eb="1">
      <t>ダイ</t>
    </rPh>
    <rPh sb="2" eb="5">
      <t>カイギシツ</t>
    </rPh>
    <rPh sb="5" eb="8">
      <t>クウチョウキ</t>
    </rPh>
    <rPh sb="8" eb="10">
      <t>シュウゼン</t>
    </rPh>
    <phoneticPr fontId="2"/>
  </si>
  <si>
    <t>和室空調機修繕</t>
    <rPh sb="0" eb="2">
      <t>ワシツ</t>
    </rPh>
    <rPh sb="2" eb="5">
      <t>クウチョウキ</t>
    </rPh>
    <rPh sb="5" eb="7">
      <t>シュウゼン</t>
    </rPh>
    <phoneticPr fontId="2"/>
  </si>
  <si>
    <t>プール系統給水ポンプ修繕</t>
    <rPh sb="3" eb="5">
      <t>ケイトウ</t>
    </rPh>
    <rPh sb="5" eb="7">
      <t>キュウスイ</t>
    </rPh>
    <rPh sb="10" eb="12">
      <t>シュウゼン</t>
    </rPh>
    <phoneticPr fontId="2"/>
  </si>
  <si>
    <t>パラトルーパー油圧部修繕</t>
    <rPh sb="7" eb="9">
      <t>ユアツ</t>
    </rPh>
    <rPh sb="9" eb="10">
      <t>ブ</t>
    </rPh>
    <rPh sb="10" eb="12">
      <t>シュウゼン</t>
    </rPh>
    <phoneticPr fontId="2"/>
  </si>
  <si>
    <t>グレートポセイドン油圧部修繕</t>
    <rPh sb="9" eb="11">
      <t>ユアツ</t>
    </rPh>
    <rPh sb="11" eb="12">
      <t>ブ</t>
    </rPh>
    <rPh sb="12" eb="14">
      <t>シュウゼン</t>
    </rPh>
    <phoneticPr fontId="2"/>
  </si>
  <si>
    <t>観覧車従動タイヤ入替修繕</t>
    <rPh sb="0" eb="3">
      <t>カンランシャ</t>
    </rPh>
    <rPh sb="3" eb="4">
      <t>ジュウ</t>
    </rPh>
    <rPh sb="4" eb="5">
      <t>ドウ</t>
    </rPh>
    <rPh sb="8" eb="10">
      <t>イレカエ</t>
    </rPh>
    <rPh sb="10" eb="12">
      <t>シュウゼン</t>
    </rPh>
    <phoneticPr fontId="2"/>
  </si>
  <si>
    <t>ドリームランド舗装修繕（北側）</t>
    <rPh sb="7" eb="9">
      <t>ホソウ</t>
    </rPh>
    <rPh sb="9" eb="11">
      <t>シュウゼン</t>
    </rPh>
    <rPh sb="12" eb="14">
      <t>キタガワ</t>
    </rPh>
    <phoneticPr fontId="2"/>
  </si>
  <si>
    <t>ドリームランド内舗装修繕</t>
    <rPh sb="7" eb="8">
      <t>ナイ</t>
    </rPh>
    <rPh sb="8" eb="10">
      <t>ホソウ</t>
    </rPh>
    <rPh sb="10" eb="12">
      <t>シュウゼン</t>
    </rPh>
    <phoneticPr fontId="2"/>
  </si>
  <si>
    <t>ドリームランド舗装修繕（南側）</t>
    <rPh sb="7" eb="9">
      <t>ホソウ</t>
    </rPh>
    <rPh sb="9" eb="11">
      <t>シュウゼン</t>
    </rPh>
    <rPh sb="12" eb="14">
      <t>ミナミガワ</t>
    </rPh>
    <phoneticPr fontId="2"/>
  </si>
  <si>
    <t>ジェットコースター側車輪巻直し修繕</t>
    <rPh sb="9" eb="10">
      <t>ソク</t>
    </rPh>
    <rPh sb="10" eb="12">
      <t>シャリン</t>
    </rPh>
    <rPh sb="12" eb="13">
      <t>マキ</t>
    </rPh>
    <rPh sb="13" eb="14">
      <t>ナオ</t>
    </rPh>
    <rPh sb="15" eb="17">
      <t>シュウゼン</t>
    </rPh>
    <phoneticPr fontId="2"/>
  </si>
  <si>
    <t>令和元年12月6日</t>
    <rPh sb="0" eb="1">
      <t>レイ</t>
    </rPh>
    <rPh sb="1" eb="2">
      <t>ワ</t>
    </rPh>
    <rPh sb="2" eb="4">
      <t>ガンネン</t>
    </rPh>
    <rPh sb="6" eb="7">
      <t>ガツ</t>
    </rPh>
    <rPh sb="8" eb="9">
      <t>カ</t>
    </rPh>
    <phoneticPr fontId="2"/>
  </si>
  <si>
    <t>令和元年12月25日</t>
    <rPh sb="0" eb="1">
      <t>レイ</t>
    </rPh>
    <rPh sb="1" eb="2">
      <t>ワ</t>
    </rPh>
    <rPh sb="2" eb="4">
      <t>ガンネン</t>
    </rPh>
    <rPh sb="6" eb="7">
      <t>ガツ</t>
    </rPh>
    <rPh sb="9" eb="10">
      <t>カ</t>
    </rPh>
    <phoneticPr fontId="2"/>
  </si>
  <si>
    <t>令和元年12月27日</t>
    <rPh sb="0" eb="1">
      <t>レイ</t>
    </rPh>
    <rPh sb="1" eb="2">
      <t>ワ</t>
    </rPh>
    <rPh sb="2" eb="4">
      <t>ガンネン</t>
    </rPh>
    <rPh sb="6" eb="7">
      <t>ガツ</t>
    </rPh>
    <rPh sb="9" eb="10">
      <t>カ</t>
    </rPh>
    <phoneticPr fontId="2"/>
  </si>
  <si>
    <t>スペード型花壇防草シート修繕</t>
    <rPh sb="4" eb="5">
      <t>ガタ</t>
    </rPh>
    <rPh sb="5" eb="7">
      <t>カダン</t>
    </rPh>
    <rPh sb="7" eb="9">
      <t>ボウソウ</t>
    </rPh>
    <rPh sb="12" eb="14">
      <t>シュウゼン</t>
    </rPh>
    <phoneticPr fontId="2"/>
  </si>
  <si>
    <t>センター空調機器集中コントローラー修繕</t>
    <rPh sb="4" eb="6">
      <t>クウチョウ</t>
    </rPh>
    <rPh sb="6" eb="8">
      <t>キキ</t>
    </rPh>
    <rPh sb="8" eb="10">
      <t>シュウチュウ</t>
    </rPh>
    <rPh sb="17" eb="19">
      <t>シュウゼン</t>
    </rPh>
    <phoneticPr fontId="2"/>
  </si>
  <si>
    <t>わんぱく広場水飲み水栓修繕</t>
    <rPh sb="4" eb="6">
      <t>ヒロバ</t>
    </rPh>
    <rPh sb="6" eb="8">
      <t>ミズノ</t>
    </rPh>
    <rPh sb="9" eb="11">
      <t>スイセン</t>
    </rPh>
    <rPh sb="11" eb="13">
      <t>シュウゼン</t>
    </rPh>
    <phoneticPr fontId="2"/>
  </si>
  <si>
    <t>メリーゴーランド頂部・屋根膜補修修繕</t>
    <rPh sb="8" eb="9">
      <t>イタダキ</t>
    </rPh>
    <rPh sb="9" eb="10">
      <t>ブ</t>
    </rPh>
    <rPh sb="11" eb="13">
      <t>ヤネ</t>
    </rPh>
    <rPh sb="13" eb="14">
      <t>マク</t>
    </rPh>
    <rPh sb="14" eb="16">
      <t>ホシュウ</t>
    </rPh>
    <rPh sb="16" eb="18">
      <t>シュウゼン</t>
    </rPh>
    <phoneticPr fontId="2"/>
  </si>
  <si>
    <t>ドリームランド事務所屋上目地打ち直し修繕</t>
    <rPh sb="7" eb="9">
      <t>ジム</t>
    </rPh>
    <rPh sb="9" eb="10">
      <t>ショ</t>
    </rPh>
    <rPh sb="10" eb="12">
      <t>オクジョウ</t>
    </rPh>
    <rPh sb="12" eb="14">
      <t>メジ</t>
    </rPh>
    <rPh sb="14" eb="15">
      <t>ウ</t>
    </rPh>
    <rPh sb="16" eb="17">
      <t>ナオ</t>
    </rPh>
    <rPh sb="18" eb="20">
      <t>シュウゼン</t>
    </rPh>
    <phoneticPr fontId="2"/>
  </si>
  <si>
    <t>パラトルーパーアンプ修繕</t>
    <rPh sb="10" eb="12">
      <t>シュウゼン</t>
    </rPh>
    <phoneticPr fontId="2"/>
  </si>
  <si>
    <t>ドリームランド系統給水ユニット修繕</t>
    <rPh sb="7" eb="9">
      <t>ケイトウ</t>
    </rPh>
    <rPh sb="9" eb="11">
      <t>キュウスイ</t>
    </rPh>
    <rPh sb="15" eb="17">
      <t>シュウゼン</t>
    </rPh>
    <phoneticPr fontId="2"/>
  </si>
  <si>
    <t>令和2年1月15日</t>
    <rPh sb="0" eb="1">
      <t>レイ</t>
    </rPh>
    <rPh sb="1" eb="2">
      <t>ワ</t>
    </rPh>
    <rPh sb="3" eb="4">
      <t>ネン</t>
    </rPh>
    <rPh sb="5" eb="6">
      <t>ガツ</t>
    </rPh>
    <rPh sb="8" eb="9">
      <t>カ</t>
    </rPh>
    <phoneticPr fontId="2"/>
  </si>
  <si>
    <t>令和2年1月18日</t>
    <rPh sb="0" eb="1">
      <t>レイ</t>
    </rPh>
    <rPh sb="1" eb="2">
      <t>ワ</t>
    </rPh>
    <rPh sb="3" eb="4">
      <t>ネン</t>
    </rPh>
    <rPh sb="5" eb="6">
      <t>ガツ</t>
    </rPh>
    <rPh sb="8" eb="9">
      <t>カ</t>
    </rPh>
    <phoneticPr fontId="2"/>
  </si>
  <si>
    <t>令和2年1月23日</t>
    <rPh sb="0" eb="1">
      <t>レイ</t>
    </rPh>
    <rPh sb="1" eb="2">
      <t>ワ</t>
    </rPh>
    <rPh sb="3" eb="4">
      <t>ネン</t>
    </rPh>
    <rPh sb="5" eb="6">
      <t>ガツ</t>
    </rPh>
    <rPh sb="8" eb="9">
      <t>カ</t>
    </rPh>
    <phoneticPr fontId="2"/>
  </si>
  <si>
    <t>令和2年1月29日</t>
    <rPh sb="0" eb="1">
      <t>レイ</t>
    </rPh>
    <rPh sb="1" eb="2">
      <t>ワ</t>
    </rPh>
    <rPh sb="3" eb="4">
      <t>ネン</t>
    </rPh>
    <rPh sb="5" eb="6">
      <t>ガツ</t>
    </rPh>
    <rPh sb="8" eb="9">
      <t>カ</t>
    </rPh>
    <phoneticPr fontId="2"/>
  </si>
  <si>
    <t>令和2年2月8日</t>
    <rPh sb="0" eb="1">
      <t>レイ</t>
    </rPh>
    <rPh sb="1" eb="2">
      <t>ワ</t>
    </rPh>
    <rPh sb="3" eb="4">
      <t>ネン</t>
    </rPh>
    <rPh sb="5" eb="6">
      <t>ガツ</t>
    </rPh>
    <rPh sb="7" eb="8">
      <t>カ</t>
    </rPh>
    <phoneticPr fontId="2"/>
  </si>
  <si>
    <t>令和2年2月20日</t>
    <rPh sb="0" eb="1">
      <t>レイ</t>
    </rPh>
    <rPh sb="1" eb="2">
      <t>ワ</t>
    </rPh>
    <rPh sb="3" eb="4">
      <t>ネン</t>
    </rPh>
    <rPh sb="5" eb="6">
      <t>ガツ</t>
    </rPh>
    <rPh sb="8" eb="9">
      <t>カ</t>
    </rPh>
    <phoneticPr fontId="2"/>
  </si>
  <si>
    <t>令和2年2月28日</t>
    <rPh sb="0" eb="1">
      <t>レイ</t>
    </rPh>
    <rPh sb="1" eb="2">
      <t>ワ</t>
    </rPh>
    <rPh sb="3" eb="4">
      <t>ネン</t>
    </rPh>
    <rPh sb="5" eb="6">
      <t>ガツ</t>
    </rPh>
    <rPh sb="8" eb="9">
      <t>カ</t>
    </rPh>
    <phoneticPr fontId="2"/>
  </si>
  <si>
    <t>ドリームランド</t>
  </si>
  <si>
    <t>プール</t>
  </si>
  <si>
    <t>センター</t>
  </si>
  <si>
    <t>体験学習イベント(ミニ運動会)</t>
    <rPh sb="0" eb="2">
      <t>タイケン</t>
    </rPh>
    <rPh sb="2" eb="4">
      <t>ガクシュウ</t>
    </rPh>
    <rPh sb="11" eb="14">
      <t>ウンドウカイ</t>
    </rPh>
    <phoneticPr fontId="2"/>
  </si>
  <si>
    <t>体験学習イベント(バレーラリー)</t>
    <rPh sb="0" eb="2">
      <t>タイケン</t>
    </rPh>
    <rPh sb="2" eb="4">
      <t>ガクシュウ</t>
    </rPh>
    <phoneticPr fontId="2"/>
  </si>
  <si>
    <t>体験学習イベント（初級ヒップホップを学ぼう)</t>
    <rPh sb="0" eb="2">
      <t>タイケン</t>
    </rPh>
    <rPh sb="2" eb="4">
      <t>ガクシュウ</t>
    </rPh>
    <rPh sb="9" eb="11">
      <t>ショキュウ</t>
    </rPh>
    <rPh sb="18" eb="19">
      <t>マナ</t>
    </rPh>
    <phoneticPr fontId="2"/>
  </si>
  <si>
    <t>体験学習イベント（中級ヒップホップを学ぼう）</t>
    <rPh sb="0" eb="2">
      <t>タイケン</t>
    </rPh>
    <rPh sb="2" eb="4">
      <t>ガクシュウ</t>
    </rPh>
    <rPh sb="9" eb="11">
      <t>チュウキュウ</t>
    </rPh>
    <rPh sb="18" eb="19">
      <t>マナ</t>
    </rPh>
    <phoneticPr fontId="2"/>
  </si>
  <si>
    <t>17　指標に対する目標の達成状況(プール)</t>
    <rPh sb="3" eb="5">
      <t>シヒョウ</t>
    </rPh>
    <rPh sb="6" eb="7">
      <t>タイ</t>
    </rPh>
    <rPh sb="9" eb="11">
      <t>モクヒョウ</t>
    </rPh>
    <rPh sb="12" eb="14">
      <t>タッセイ</t>
    </rPh>
    <rPh sb="14" eb="16">
      <t>ジョウキョウ</t>
    </rPh>
    <phoneticPr fontId="2"/>
  </si>
  <si>
    <t>54日</t>
    <rPh sb="2" eb="3">
      <t>ニチ</t>
    </rPh>
    <phoneticPr fontId="2"/>
  </si>
  <si>
    <t>56,300人</t>
    <rPh sb="6" eb="7">
      <t>ニン</t>
    </rPh>
    <phoneticPr fontId="2"/>
  </si>
  <si>
    <t xml:space="preserve">  　　   SNS等 20回/月</t>
    <rPh sb="10" eb="11">
      <t>トウ</t>
    </rPh>
    <rPh sb="14" eb="15">
      <t>カイ</t>
    </rPh>
    <rPh sb="16" eb="17">
      <t>ツキ</t>
    </rPh>
    <phoneticPr fontId="2"/>
  </si>
  <si>
    <t>101,000人</t>
    <rPh sb="7" eb="8">
      <t>ニン</t>
    </rPh>
    <phoneticPr fontId="2"/>
  </si>
  <si>
    <t>17　指標に対する目標の達成状況(屋内こどもの遊び場）</t>
    <rPh sb="3" eb="5">
      <t>シヒョウ</t>
    </rPh>
    <rPh sb="6" eb="7">
      <t>タイ</t>
    </rPh>
    <rPh sb="9" eb="11">
      <t>モクヒョウ</t>
    </rPh>
    <rPh sb="12" eb="14">
      <t>タッセイ</t>
    </rPh>
    <rPh sb="14" eb="16">
      <t>ジョウキョウ</t>
    </rPh>
    <rPh sb="17" eb="19">
      <t>オクナイ</t>
    </rPh>
    <rPh sb="23" eb="24">
      <t>アソ</t>
    </rPh>
    <rPh sb="25" eb="26">
      <t>バ</t>
    </rPh>
    <phoneticPr fontId="2"/>
  </si>
  <si>
    <t>50日</t>
    <rPh sb="2" eb="3">
      <t>ヒ</t>
    </rPh>
    <phoneticPr fontId="2"/>
  </si>
  <si>
    <t>56,000人</t>
    <rPh sb="6" eb="7">
      <t>ニン</t>
    </rPh>
    <phoneticPr fontId="2"/>
  </si>
  <si>
    <t>2回/月</t>
    <rPh sb="1" eb="2">
      <t>カイ</t>
    </rPh>
    <rPh sb="3" eb="4">
      <t>ツキ</t>
    </rPh>
    <phoneticPr fontId="2"/>
  </si>
  <si>
    <t>100,000人</t>
    <rPh sb="7" eb="8">
      <t>ニン</t>
    </rPh>
    <phoneticPr fontId="2"/>
  </si>
  <si>
    <t>新聞等 16回/年       SNS等 20回/月</t>
    <rPh sb="0" eb="2">
      <t>シンブン</t>
    </rPh>
    <rPh sb="2" eb="3">
      <t>トウ</t>
    </rPh>
    <rPh sb="6" eb="7">
      <t>カイ</t>
    </rPh>
    <rPh sb="8" eb="9">
      <t>ネン</t>
    </rPh>
    <rPh sb="19" eb="20">
      <t>トウ</t>
    </rPh>
    <rPh sb="23" eb="24">
      <t>カイ</t>
    </rPh>
    <rPh sb="25" eb="26">
      <t>ツキ</t>
    </rPh>
    <phoneticPr fontId="2"/>
  </si>
  <si>
    <t>嘱託職員6人、臨時職員8人</t>
    <rPh sb="0" eb="2">
      <t>ショクタク</t>
    </rPh>
    <rPh sb="2" eb="4">
      <t>ショクイン</t>
    </rPh>
    <rPh sb="5" eb="6">
      <t>ニン</t>
    </rPh>
    <rPh sb="7" eb="9">
      <t>リンジ</t>
    </rPh>
    <rPh sb="9" eb="11">
      <t>ショクイン</t>
    </rPh>
    <rPh sb="12" eb="13">
      <t>ニン</t>
    </rPh>
    <phoneticPr fontId="2"/>
  </si>
  <si>
    <t>９０．１点</t>
    <rPh sb="4" eb="5">
      <t>テン</t>
    </rPh>
    <phoneticPr fontId="2"/>
  </si>
  <si>
    <t>令和元年９月１日から10月31日まで</t>
    <rPh sb="0" eb="2">
      <t>レイワ</t>
    </rPh>
    <rPh sb="2" eb="4">
      <t>ガンネン</t>
    </rPh>
    <rPh sb="5" eb="6">
      <t>ガツ</t>
    </rPh>
    <rPh sb="7" eb="8">
      <t>ニチ</t>
    </rPh>
    <rPh sb="12" eb="13">
      <t>ガツ</t>
    </rPh>
    <rPh sb="15" eb="16">
      <t>ニチ</t>
    </rPh>
    <phoneticPr fontId="2"/>
  </si>
  <si>
    <t>郡山カルチャーパーク・レストラン事業</t>
    <rPh sb="0" eb="2">
      <t>コオリヤマ</t>
    </rPh>
    <rPh sb="16" eb="18">
      <t>ジギョウ</t>
    </rPh>
    <phoneticPr fontId="2"/>
  </si>
  <si>
    <t>移動動物園</t>
    <rPh sb="0" eb="2">
      <t>イドウ</t>
    </rPh>
    <rPh sb="2" eb="5">
      <t>ドウブツエン</t>
    </rPh>
    <phoneticPr fontId="2"/>
  </si>
  <si>
    <t>折り紙ヒコーキ教室</t>
    <rPh sb="0" eb="1">
      <t>オ</t>
    </rPh>
    <rPh sb="2" eb="3">
      <t>ガミ</t>
    </rPh>
    <rPh sb="7" eb="9">
      <t>キョウシツ</t>
    </rPh>
    <phoneticPr fontId="2"/>
  </si>
  <si>
    <t>－</t>
    <phoneticPr fontId="2"/>
  </si>
  <si>
    <t>プール水検査、循環ろ過装置機能検査、浄化槽放流水検査</t>
    <rPh sb="3" eb="4">
      <t>スイ</t>
    </rPh>
    <rPh sb="4" eb="6">
      <t>ケンサ</t>
    </rPh>
    <rPh sb="7" eb="9">
      <t>ジュンカン</t>
    </rPh>
    <rPh sb="10" eb="11">
      <t>カ</t>
    </rPh>
    <rPh sb="11" eb="13">
      <t>ソウチ</t>
    </rPh>
    <rPh sb="13" eb="15">
      <t>キノウ</t>
    </rPh>
    <rPh sb="15" eb="17">
      <t>ケンサ</t>
    </rPh>
    <rPh sb="18" eb="21">
      <t>ジョウカソウ</t>
    </rPh>
    <rPh sb="21" eb="23">
      <t>ホウリュウ</t>
    </rPh>
    <rPh sb="23" eb="24">
      <t>スイ</t>
    </rPh>
    <rPh sb="24" eb="26">
      <t>ケンサ</t>
    </rPh>
    <phoneticPr fontId="2"/>
  </si>
  <si>
    <t>自家用電気工作物保安業務委託</t>
    <rPh sb="0" eb="3">
      <t>ジカヨウ</t>
    </rPh>
    <rPh sb="3" eb="5">
      <t>デンキ</t>
    </rPh>
    <rPh sb="5" eb="8">
      <t>コウサクブツ</t>
    </rPh>
    <rPh sb="8" eb="10">
      <t>ホアン</t>
    </rPh>
    <rPh sb="10" eb="12">
      <t>ギョウム</t>
    </rPh>
    <rPh sb="12" eb="14">
      <t>イタク</t>
    </rPh>
    <phoneticPr fontId="2"/>
  </si>
  <si>
    <t>給水施設維持保守業務委託</t>
    <rPh sb="0" eb="2">
      <t>キュウスイ</t>
    </rPh>
    <rPh sb="2" eb="4">
      <t>シセツ</t>
    </rPh>
    <rPh sb="4" eb="6">
      <t>イジ</t>
    </rPh>
    <rPh sb="6" eb="8">
      <t>ホシュ</t>
    </rPh>
    <rPh sb="8" eb="10">
      <t>ギョウム</t>
    </rPh>
    <rPh sb="10" eb="12">
      <t>イタク</t>
    </rPh>
    <phoneticPr fontId="2"/>
  </si>
  <si>
    <t>浄化槽維持管理業務委託</t>
    <rPh sb="0" eb="3">
      <t>ジョウカソウ</t>
    </rPh>
    <rPh sb="3" eb="5">
      <t>イジ</t>
    </rPh>
    <rPh sb="5" eb="7">
      <t>カンリ</t>
    </rPh>
    <rPh sb="7" eb="9">
      <t>ギョウム</t>
    </rPh>
    <rPh sb="9" eb="11">
      <t>イタク</t>
    </rPh>
    <phoneticPr fontId="2"/>
  </si>
  <si>
    <t>遊戯施設定期保守点検及び法定検査業務委託</t>
    <rPh sb="0" eb="2">
      <t>ユウギ</t>
    </rPh>
    <rPh sb="2" eb="4">
      <t>シセツ</t>
    </rPh>
    <rPh sb="4" eb="6">
      <t>テイキ</t>
    </rPh>
    <rPh sb="6" eb="8">
      <t>ホシュ</t>
    </rPh>
    <rPh sb="8" eb="10">
      <t>テンケン</t>
    </rPh>
    <rPh sb="10" eb="11">
      <t>オヨ</t>
    </rPh>
    <rPh sb="12" eb="14">
      <t>ホウテイ</t>
    </rPh>
    <rPh sb="14" eb="16">
      <t>ケンサ</t>
    </rPh>
    <rPh sb="16" eb="18">
      <t>ギョウム</t>
    </rPh>
    <rPh sb="18" eb="20">
      <t>イタク</t>
    </rPh>
    <phoneticPr fontId="2"/>
  </si>
  <si>
    <t>建築物法定検査業務委託</t>
    <rPh sb="0" eb="3">
      <t>ケンチクブツ</t>
    </rPh>
    <rPh sb="3" eb="5">
      <t>ホウテイ</t>
    </rPh>
    <rPh sb="5" eb="7">
      <t>ケンサ</t>
    </rPh>
    <rPh sb="7" eb="9">
      <t>ギョウム</t>
    </rPh>
    <rPh sb="9" eb="11">
      <t>イタク</t>
    </rPh>
    <phoneticPr fontId="2"/>
  </si>
  <si>
    <t>消防設備保守点検業務委託</t>
    <rPh sb="0" eb="2">
      <t>ショウボウ</t>
    </rPh>
    <rPh sb="2" eb="4">
      <t>セツビ</t>
    </rPh>
    <rPh sb="4" eb="6">
      <t>ホシュ</t>
    </rPh>
    <rPh sb="6" eb="8">
      <t>テンケン</t>
    </rPh>
    <rPh sb="8" eb="10">
      <t>ギョウム</t>
    </rPh>
    <rPh sb="10" eb="12">
      <t>イタク</t>
    </rPh>
    <phoneticPr fontId="2"/>
  </si>
  <si>
    <t>非常用発電装置保守点検業務委託</t>
    <rPh sb="0" eb="3">
      <t>ヒジョウヨウ</t>
    </rPh>
    <rPh sb="3" eb="5">
      <t>ハツデン</t>
    </rPh>
    <rPh sb="5" eb="7">
      <t>ソウチ</t>
    </rPh>
    <rPh sb="7" eb="9">
      <t>ホシュ</t>
    </rPh>
    <rPh sb="9" eb="11">
      <t>テンケン</t>
    </rPh>
    <rPh sb="11" eb="13">
      <t>ギョウム</t>
    </rPh>
    <rPh sb="13" eb="15">
      <t>イタク</t>
    </rPh>
    <phoneticPr fontId="2"/>
  </si>
  <si>
    <t>遊戯施設設備診断業務委託</t>
    <rPh sb="0" eb="2">
      <t>ユウギ</t>
    </rPh>
    <rPh sb="2" eb="4">
      <t>シセツ</t>
    </rPh>
    <rPh sb="4" eb="6">
      <t>セツビ</t>
    </rPh>
    <rPh sb="6" eb="8">
      <t>シンダン</t>
    </rPh>
    <rPh sb="8" eb="10">
      <t>ギョウム</t>
    </rPh>
    <rPh sb="10" eb="12">
      <t>イタク</t>
    </rPh>
    <phoneticPr fontId="2"/>
  </si>
  <si>
    <t>－</t>
    <phoneticPr fontId="2"/>
  </si>
  <si>
    <t>－</t>
    <phoneticPr fontId="2"/>
  </si>
  <si>
    <t>6月・1回</t>
    <rPh sb="1" eb="2">
      <t>ガツ</t>
    </rPh>
    <rPh sb="4" eb="5">
      <t>カイ</t>
    </rPh>
    <phoneticPr fontId="2"/>
  </si>
  <si>
    <t>4月～3月・26回</t>
    <rPh sb="1" eb="2">
      <t>ガツ</t>
    </rPh>
    <rPh sb="4" eb="5">
      <t>ガツ</t>
    </rPh>
    <rPh sb="8" eb="9">
      <t>カイ</t>
    </rPh>
    <phoneticPr fontId="2"/>
  </si>
  <si>
    <t>市内業者</t>
    <rPh sb="0" eb="2">
      <t>シナイ</t>
    </rPh>
    <rPh sb="2" eb="4">
      <t>ギョウシャ</t>
    </rPh>
    <phoneticPr fontId="2"/>
  </si>
  <si>
    <t>市外業者</t>
    <rPh sb="0" eb="2">
      <t>シガイ</t>
    </rPh>
    <rPh sb="2" eb="4">
      <t>ギョウシャ</t>
    </rPh>
    <phoneticPr fontId="2"/>
  </si>
  <si>
    <t>9月・1回</t>
    <rPh sb="4" eb="5">
      <t>カイ</t>
    </rPh>
    <phoneticPr fontId="2"/>
  </si>
  <si>
    <t>3月・1回</t>
    <rPh sb="4" eb="5">
      <t>カイ</t>
    </rPh>
    <phoneticPr fontId="2"/>
  </si>
  <si>
    <t>7、10、3月・3回</t>
    <rPh sb="6" eb="7">
      <t>ガツ</t>
    </rPh>
    <rPh sb="9" eb="10">
      <t>カイ</t>
    </rPh>
    <phoneticPr fontId="2"/>
  </si>
  <si>
    <t>9月、3月・2回</t>
    <rPh sb="4" eb="5">
      <t>ガツ</t>
    </rPh>
    <rPh sb="7" eb="8">
      <t>カイ</t>
    </rPh>
    <phoneticPr fontId="2"/>
  </si>
  <si>
    <t>4月～3月・通年</t>
    <rPh sb="1" eb="2">
      <t>ガツ</t>
    </rPh>
    <rPh sb="4" eb="5">
      <t>ガツ</t>
    </rPh>
    <rPh sb="6" eb="8">
      <t>ツウネン</t>
    </rPh>
    <phoneticPr fontId="2"/>
  </si>
  <si>
    <t>簡易専用水道施設検査</t>
    <rPh sb="0" eb="2">
      <t>カンイ</t>
    </rPh>
    <rPh sb="2" eb="4">
      <t>センヨウ</t>
    </rPh>
    <rPh sb="4" eb="6">
      <t>スイドウ</t>
    </rPh>
    <rPh sb="6" eb="8">
      <t>シセツ</t>
    </rPh>
    <rPh sb="8" eb="10">
      <t>ケンサ</t>
    </rPh>
    <phoneticPr fontId="2"/>
  </si>
  <si>
    <t>市内業者</t>
    <rPh sb="0" eb="2">
      <t>シナイ</t>
    </rPh>
    <rPh sb="2" eb="4">
      <t>ギョウシャ</t>
    </rPh>
    <phoneticPr fontId="2"/>
  </si>
  <si>
    <t>ばい煙等測定</t>
    <rPh sb="2" eb="3">
      <t>エン</t>
    </rPh>
    <rPh sb="3" eb="4">
      <t>トウ</t>
    </rPh>
    <rPh sb="4" eb="6">
      <t>ソクテイ</t>
    </rPh>
    <phoneticPr fontId="2"/>
  </si>
  <si>
    <t>6・9月、2回</t>
    <rPh sb="3" eb="4">
      <t>ガツ</t>
    </rPh>
    <rPh sb="6" eb="7">
      <t>カイ</t>
    </rPh>
    <phoneticPr fontId="2"/>
  </si>
  <si>
    <t>市外業者</t>
    <rPh sb="0" eb="2">
      <t>シガイ</t>
    </rPh>
    <rPh sb="2" eb="4">
      <t>ギョウシャ</t>
    </rPh>
    <phoneticPr fontId="2"/>
  </si>
  <si>
    <t>浄化槽法定検査</t>
    <rPh sb="0" eb="3">
      <t>ジョウカソウ</t>
    </rPh>
    <rPh sb="3" eb="5">
      <t>ホウテイ</t>
    </rPh>
    <rPh sb="5" eb="7">
      <t>ケンサ</t>
    </rPh>
    <phoneticPr fontId="2"/>
  </si>
  <si>
    <t>8月、1回</t>
    <rPh sb="1" eb="2">
      <t>ガツ</t>
    </rPh>
    <rPh sb="4" eb="5">
      <t>カイ</t>
    </rPh>
    <phoneticPr fontId="2"/>
  </si>
  <si>
    <t>偶数月・6回</t>
    <rPh sb="0" eb="2">
      <t>グウスウ</t>
    </rPh>
    <rPh sb="2" eb="3">
      <t>ツキ</t>
    </rPh>
    <rPh sb="5" eb="6">
      <t>カイ</t>
    </rPh>
    <phoneticPr fontId="2"/>
  </si>
  <si>
    <t>遊戯施設運転保守業務委託</t>
    <rPh sb="0" eb="2">
      <t>ユウギ</t>
    </rPh>
    <rPh sb="2" eb="4">
      <t>シセツ</t>
    </rPh>
    <rPh sb="4" eb="6">
      <t>ウンテン</t>
    </rPh>
    <rPh sb="6" eb="8">
      <t>ホシュ</t>
    </rPh>
    <rPh sb="8" eb="10">
      <t>ギョウム</t>
    </rPh>
    <rPh sb="10" eb="12">
      <t>イタク</t>
    </rPh>
    <phoneticPr fontId="2"/>
  </si>
  <si>
    <t>4月～3月、通年</t>
    <rPh sb="1" eb="2">
      <t>ガツ</t>
    </rPh>
    <rPh sb="4" eb="5">
      <t>ガツ</t>
    </rPh>
    <rPh sb="6" eb="8">
      <t>ツウネン</t>
    </rPh>
    <phoneticPr fontId="2"/>
  </si>
  <si>
    <t>清掃業務委託</t>
    <rPh sb="0" eb="2">
      <t>セイソウ</t>
    </rPh>
    <rPh sb="2" eb="4">
      <t>ギョウム</t>
    </rPh>
    <rPh sb="4" eb="6">
      <t>イタク</t>
    </rPh>
    <phoneticPr fontId="2"/>
  </si>
  <si>
    <t>イベント業務委託</t>
    <rPh sb="4" eb="6">
      <t>ギョウム</t>
    </rPh>
    <rPh sb="6" eb="8">
      <t>イタク</t>
    </rPh>
    <phoneticPr fontId="2"/>
  </si>
  <si>
    <t>低木刈込及び花苗植え付け業務委託</t>
    <rPh sb="0" eb="2">
      <t>テイボク</t>
    </rPh>
    <rPh sb="2" eb="4">
      <t>カリコミ</t>
    </rPh>
    <rPh sb="4" eb="5">
      <t>オヨ</t>
    </rPh>
    <rPh sb="6" eb="7">
      <t>ハナ</t>
    </rPh>
    <rPh sb="7" eb="8">
      <t>ナエ</t>
    </rPh>
    <rPh sb="8" eb="9">
      <t>ウ</t>
    </rPh>
    <rPh sb="10" eb="11">
      <t>ツ</t>
    </rPh>
    <rPh sb="12" eb="14">
      <t>ギョウム</t>
    </rPh>
    <rPh sb="14" eb="16">
      <t>イタク</t>
    </rPh>
    <phoneticPr fontId="2"/>
  </si>
  <si>
    <t>警備業務委託</t>
    <rPh sb="0" eb="2">
      <t>ケイビ</t>
    </rPh>
    <rPh sb="2" eb="4">
      <t>ギョウム</t>
    </rPh>
    <rPh sb="4" eb="6">
      <t>イタク</t>
    </rPh>
    <phoneticPr fontId="2"/>
  </si>
  <si>
    <t>給水加圧ユニット保守点検業務委託</t>
    <rPh sb="0" eb="2">
      <t>キュウスイ</t>
    </rPh>
    <rPh sb="2" eb="4">
      <t>カアツ</t>
    </rPh>
    <rPh sb="8" eb="10">
      <t>ホシュ</t>
    </rPh>
    <rPh sb="10" eb="12">
      <t>テンケン</t>
    </rPh>
    <rPh sb="12" eb="14">
      <t>ギョウム</t>
    </rPh>
    <rPh sb="14" eb="16">
      <t>イタク</t>
    </rPh>
    <phoneticPr fontId="2"/>
  </si>
  <si>
    <t>襲雷警報器定期保守点検業務委託</t>
    <rPh sb="0" eb="1">
      <t>シュウ</t>
    </rPh>
    <rPh sb="1" eb="2">
      <t>ライ</t>
    </rPh>
    <rPh sb="2" eb="4">
      <t>ケイホウ</t>
    </rPh>
    <rPh sb="4" eb="5">
      <t>キ</t>
    </rPh>
    <rPh sb="5" eb="7">
      <t>テイキ</t>
    </rPh>
    <rPh sb="7" eb="9">
      <t>ホシュ</t>
    </rPh>
    <rPh sb="9" eb="11">
      <t>テンケン</t>
    </rPh>
    <rPh sb="11" eb="13">
      <t>ギョウム</t>
    </rPh>
    <rPh sb="13" eb="15">
      <t>イタク</t>
    </rPh>
    <phoneticPr fontId="2"/>
  </si>
  <si>
    <t>園内草刈・除草業務委託</t>
    <rPh sb="0" eb="2">
      <t>エンナイ</t>
    </rPh>
    <rPh sb="2" eb="4">
      <t>クサカ</t>
    </rPh>
    <rPh sb="5" eb="7">
      <t>ジョソウ</t>
    </rPh>
    <rPh sb="7" eb="9">
      <t>ギョウム</t>
    </rPh>
    <rPh sb="9" eb="11">
      <t>イタク</t>
    </rPh>
    <phoneticPr fontId="2"/>
  </si>
  <si>
    <t>芝生維持管理業務委託</t>
    <rPh sb="0" eb="2">
      <t>シバフ</t>
    </rPh>
    <rPh sb="2" eb="4">
      <t>イジ</t>
    </rPh>
    <rPh sb="4" eb="6">
      <t>カンリ</t>
    </rPh>
    <rPh sb="6" eb="8">
      <t>ギョウム</t>
    </rPh>
    <rPh sb="8" eb="10">
      <t>イタク</t>
    </rPh>
    <phoneticPr fontId="2"/>
  </si>
  <si>
    <t>帳票出力システム保守業務委託</t>
    <rPh sb="0" eb="2">
      <t>チョウヒョウ</t>
    </rPh>
    <rPh sb="2" eb="4">
      <t>シュツリョク</t>
    </rPh>
    <rPh sb="8" eb="10">
      <t>ホシュ</t>
    </rPh>
    <rPh sb="10" eb="12">
      <t>ギョウム</t>
    </rPh>
    <rPh sb="12" eb="14">
      <t>イタク</t>
    </rPh>
    <phoneticPr fontId="2"/>
  </si>
  <si>
    <t>3月、 1回</t>
    <rPh sb="1" eb="2">
      <t>ガツ</t>
    </rPh>
    <rPh sb="5" eb="6">
      <t>カイ</t>
    </rPh>
    <phoneticPr fontId="2"/>
  </si>
  <si>
    <t>配管ピット清掃業務委託</t>
    <rPh sb="0" eb="2">
      <t>ハイカン</t>
    </rPh>
    <rPh sb="5" eb="7">
      <t>セイソウ</t>
    </rPh>
    <rPh sb="7" eb="9">
      <t>ギョウム</t>
    </rPh>
    <rPh sb="9" eb="11">
      <t>イタク</t>
    </rPh>
    <phoneticPr fontId="2"/>
  </si>
  <si>
    <t>1月、 1回</t>
    <rPh sb="1" eb="2">
      <t>ガツ</t>
    </rPh>
    <rPh sb="5" eb="6">
      <t>カイ</t>
    </rPh>
    <phoneticPr fontId="2"/>
  </si>
  <si>
    <t>競泳用自動審判計時システム定期保守点検業務委託</t>
    <rPh sb="0" eb="3">
      <t>キョウエイヨウ</t>
    </rPh>
    <rPh sb="3" eb="5">
      <t>ジドウ</t>
    </rPh>
    <rPh sb="5" eb="7">
      <t>シンパン</t>
    </rPh>
    <rPh sb="7" eb="9">
      <t>ケイジ</t>
    </rPh>
    <rPh sb="13" eb="15">
      <t>テイキ</t>
    </rPh>
    <rPh sb="15" eb="17">
      <t>ホシュ</t>
    </rPh>
    <rPh sb="17" eb="19">
      <t>テンケン</t>
    </rPh>
    <rPh sb="19" eb="21">
      <t>ギョウム</t>
    </rPh>
    <rPh sb="21" eb="23">
      <t>イタク</t>
    </rPh>
    <phoneticPr fontId="2"/>
  </si>
  <si>
    <t>5月、1回</t>
    <rPh sb="1" eb="2">
      <t>ガツ</t>
    </rPh>
    <rPh sb="4" eb="5">
      <t>カイ</t>
    </rPh>
    <phoneticPr fontId="2"/>
  </si>
  <si>
    <t>自動ドア保守点検業務委託</t>
    <rPh sb="0" eb="2">
      <t>ジドウ</t>
    </rPh>
    <rPh sb="4" eb="6">
      <t>ホシュ</t>
    </rPh>
    <rPh sb="6" eb="8">
      <t>テンケン</t>
    </rPh>
    <rPh sb="8" eb="10">
      <t>ギョウム</t>
    </rPh>
    <rPh sb="10" eb="12">
      <t>イタク</t>
    </rPh>
    <phoneticPr fontId="2"/>
  </si>
  <si>
    <t>植栽帯維持管理業務委託</t>
    <rPh sb="0" eb="2">
      <t>ショクサイ</t>
    </rPh>
    <rPh sb="2" eb="3">
      <t>タイ</t>
    </rPh>
    <rPh sb="3" eb="5">
      <t>イジ</t>
    </rPh>
    <rPh sb="5" eb="7">
      <t>カンリ</t>
    </rPh>
    <rPh sb="7" eb="9">
      <t>ギョウム</t>
    </rPh>
    <rPh sb="9" eb="11">
      <t>イタク</t>
    </rPh>
    <phoneticPr fontId="2"/>
  </si>
  <si>
    <t>3月、1回</t>
    <rPh sb="1" eb="2">
      <t>ガツ</t>
    </rPh>
    <rPh sb="4" eb="5">
      <t>カイ</t>
    </rPh>
    <phoneticPr fontId="2"/>
  </si>
  <si>
    <t>アリーナ舞台吊物保守点検業務委託</t>
    <rPh sb="4" eb="6">
      <t>ブタイ</t>
    </rPh>
    <rPh sb="6" eb="8">
      <t>ツリモノ</t>
    </rPh>
    <rPh sb="8" eb="10">
      <t>ホシュ</t>
    </rPh>
    <rPh sb="10" eb="12">
      <t>テンケン</t>
    </rPh>
    <rPh sb="12" eb="14">
      <t>ギョウム</t>
    </rPh>
    <rPh sb="14" eb="16">
      <t>イタク</t>
    </rPh>
    <phoneticPr fontId="2"/>
  </si>
  <si>
    <t>2月、1回</t>
    <rPh sb="1" eb="2">
      <t>ガツ</t>
    </rPh>
    <rPh sb="4" eb="5">
      <t>カイ</t>
    </rPh>
    <phoneticPr fontId="2"/>
  </si>
  <si>
    <t>アリーナ天井照明電球交換業務委託</t>
    <rPh sb="4" eb="6">
      <t>テンジョウ</t>
    </rPh>
    <rPh sb="6" eb="8">
      <t>ショウメイ</t>
    </rPh>
    <rPh sb="8" eb="10">
      <t>デンキュウ</t>
    </rPh>
    <rPh sb="10" eb="12">
      <t>コウカン</t>
    </rPh>
    <rPh sb="12" eb="14">
      <t>ギョウム</t>
    </rPh>
    <rPh sb="14" eb="16">
      <t>イタク</t>
    </rPh>
    <phoneticPr fontId="2"/>
  </si>
  <si>
    <t>遊び場清掃業務委託</t>
    <rPh sb="0" eb="1">
      <t>アソ</t>
    </rPh>
    <rPh sb="2" eb="3">
      <t>バ</t>
    </rPh>
    <rPh sb="3" eb="5">
      <t>セイソウ</t>
    </rPh>
    <rPh sb="5" eb="7">
      <t>ギョウム</t>
    </rPh>
    <rPh sb="7" eb="9">
      <t>イタク</t>
    </rPh>
    <phoneticPr fontId="2"/>
  </si>
  <si>
    <t>遊び場警備業務委託</t>
    <rPh sb="0" eb="1">
      <t>アソ</t>
    </rPh>
    <rPh sb="2" eb="3">
      <t>バ</t>
    </rPh>
    <rPh sb="3" eb="5">
      <t>ケイビ</t>
    </rPh>
    <rPh sb="5" eb="7">
      <t>ギョウム</t>
    </rPh>
    <rPh sb="7" eb="9">
      <t>イタク</t>
    </rPh>
    <phoneticPr fontId="2"/>
  </si>
  <si>
    <t>遊び場自動ドア保守点検業務委託</t>
    <rPh sb="0" eb="1">
      <t>アソ</t>
    </rPh>
    <rPh sb="2" eb="3">
      <t>バ</t>
    </rPh>
    <rPh sb="3" eb="5">
      <t>ジドウ</t>
    </rPh>
    <rPh sb="7" eb="9">
      <t>ホシュ</t>
    </rPh>
    <rPh sb="9" eb="11">
      <t>テンケン</t>
    </rPh>
    <rPh sb="11" eb="13">
      <t>ギョウム</t>
    </rPh>
    <rPh sb="13" eb="15">
      <t>イタク</t>
    </rPh>
    <phoneticPr fontId="2"/>
  </si>
  <si>
    <t>9・3月、2回</t>
    <rPh sb="3" eb="4">
      <t>ガツ</t>
    </rPh>
    <rPh sb="6" eb="7">
      <t>カイ</t>
    </rPh>
    <phoneticPr fontId="2"/>
  </si>
  <si>
    <t>7月、1回</t>
    <rPh sb="1" eb="2">
      <t>ガツ</t>
    </rPh>
    <rPh sb="4" eb="5">
      <t>カイ</t>
    </rPh>
    <phoneticPr fontId="2"/>
  </si>
  <si>
    <t>遊び場建築物法定検査業務委託</t>
    <rPh sb="0" eb="1">
      <t>アソ</t>
    </rPh>
    <rPh sb="2" eb="3">
      <t>バ</t>
    </rPh>
    <rPh sb="3" eb="6">
      <t>ケンチクブツ</t>
    </rPh>
    <rPh sb="6" eb="8">
      <t>ホウテイ</t>
    </rPh>
    <rPh sb="8" eb="10">
      <t>ケンサ</t>
    </rPh>
    <rPh sb="10" eb="12">
      <t>ギョウム</t>
    </rPh>
    <rPh sb="12" eb="14">
      <t>イタク</t>
    </rPh>
    <phoneticPr fontId="2"/>
  </si>
  <si>
    <t>塵芥搬出業務委託</t>
    <rPh sb="0" eb="2">
      <t>ジンカイ</t>
    </rPh>
    <rPh sb="2" eb="4">
      <t>ハンシュツ</t>
    </rPh>
    <rPh sb="4" eb="6">
      <t>ギョウム</t>
    </rPh>
    <rPh sb="6" eb="8">
      <t>イタク</t>
    </rPh>
    <phoneticPr fontId="2"/>
  </si>
  <si>
    <t>自動券売機システム定期保守点検業務委託</t>
    <rPh sb="0" eb="2">
      <t>ジドウ</t>
    </rPh>
    <rPh sb="2" eb="5">
      <t>ケンバイキ</t>
    </rPh>
    <rPh sb="9" eb="11">
      <t>テイキ</t>
    </rPh>
    <rPh sb="11" eb="13">
      <t>ホシュ</t>
    </rPh>
    <rPh sb="13" eb="15">
      <t>テンケン</t>
    </rPh>
    <rPh sb="15" eb="17">
      <t>ギョウム</t>
    </rPh>
    <rPh sb="17" eb="19">
      <t>イタク</t>
    </rPh>
    <phoneticPr fontId="2"/>
  </si>
  <si>
    <t>園内花壇維持管理業務委託</t>
    <rPh sb="0" eb="2">
      <t>エンナイ</t>
    </rPh>
    <rPh sb="2" eb="4">
      <t>カダン</t>
    </rPh>
    <rPh sb="4" eb="6">
      <t>イジ</t>
    </rPh>
    <rPh sb="6" eb="8">
      <t>カンリ</t>
    </rPh>
    <rPh sb="8" eb="10">
      <t>ギョウム</t>
    </rPh>
    <rPh sb="10" eb="12">
      <t>イタク</t>
    </rPh>
    <phoneticPr fontId="2"/>
  </si>
  <si>
    <t>遊び場イベント業務委託</t>
    <rPh sb="0" eb="1">
      <t>アソ</t>
    </rPh>
    <rPh sb="2" eb="3">
      <t>バ</t>
    </rPh>
    <rPh sb="7" eb="9">
      <t>ギョウム</t>
    </rPh>
    <rPh sb="9" eb="11">
      <t>イタク</t>
    </rPh>
    <phoneticPr fontId="2"/>
  </si>
  <si>
    <t>遊び場自家用電気工作物保安業務委託</t>
    <rPh sb="0" eb="1">
      <t>アソ</t>
    </rPh>
    <rPh sb="2" eb="3">
      <t>バ</t>
    </rPh>
    <rPh sb="3" eb="6">
      <t>ジカヨウ</t>
    </rPh>
    <rPh sb="6" eb="8">
      <t>デンキ</t>
    </rPh>
    <rPh sb="8" eb="11">
      <t>コウサクブツ</t>
    </rPh>
    <rPh sb="11" eb="13">
      <t>ホアン</t>
    </rPh>
    <rPh sb="13" eb="15">
      <t>ギョウム</t>
    </rPh>
    <rPh sb="15" eb="17">
      <t>イタク</t>
    </rPh>
    <phoneticPr fontId="2"/>
  </si>
  <si>
    <t>遊び場浄化槽維持管理業務委託</t>
    <rPh sb="0" eb="1">
      <t>アソ</t>
    </rPh>
    <rPh sb="2" eb="3">
      <t>バ</t>
    </rPh>
    <rPh sb="3" eb="6">
      <t>ジョウカソウ</t>
    </rPh>
    <rPh sb="6" eb="8">
      <t>イジ</t>
    </rPh>
    <rPh sb="8" eb="10">
      <t>カンリ</t>
    </rPh>
    <rPh sb="10" eb="12">
      <t>ギョウム</t>
    </rPh>
    <rPh sb="12" eb="14">
      <t>イタク</t>
    </rPh>
    <phoneticPr fontId="2"/>
  </si>
  <si>
    <t>遊び場消防設備保守点検業務委託</t>
    <rPh sb="0" eb="1">
      <t>アソ</t>
    </rPh>
    <rPh sb="2" eb="3">
      <t>バ</t>
    </rPh>
    <rPh sb="3" eb="5">
      <t>ショウボウ</t>
    </rPh>
    <rPh sb="5" eb="7">
      <t>セツビ</t>
    </rPh>
    <rPh sb="7" eb="9">
      <t>ホシュ</t>
    </rPh>
    <rPh sb="9" eb="11">
      <t>テンケン</t>
    </rPh>
    <rPh sb="11" eb="13">
      <t>ギョウム</t>
    </rPh>
    <rPh sb="13" eb="15">
      <t>イタク</t>
    </rPh>
    <phoneticPr fontId="2"/>
  </si>
  <si>
    <t>遊び場非常用発電装置保守点検業務委託</t>
    <rPh sb="0" eb="1">
      <t>アソ</t>
    </rPh>
    <rPh sb="2" eb="3">
      <t>バ</t>
    </rPh>
    <rPh sb="3" eb="6">
      <t>ヒジョウヨウ</t>
    </rPh>
    <rPh sb="6" eb="8">
      <t>ハツデン</t>
    </rPh>
    <rPh sb="8" eb="10">
      <t>ソウチ</t>
    </rPh>
    <rPh sb="10" eb="12">
      <t>ホシュ</t>
    </rPh>
    <rPh sb="12" eb="14">
      <t>テンケン</t>
    </rPh>
    <rPh sb="14" eb="16">
      <t>ギョウム</t>
    </rPh>
    <rPh sb="16" eb="18">
      <t>イタク</t>
    </rPh>
    <phoneticPr fontId="2"/>
  </si>
  <si>
    <t>わんぱく広場複合遊具定期保守点検業務委託</t>
    <rPh sb="4" eb="6">
      <t>ヒロバ</t>
    </rPh>
    <rPh sb="6" eb="8">
      <t>フクゴウ</t>
    </rPh>
    <rPh sb="8" eb="10">
      <t>ユウグ</t>
    </rPh>
    <rPh sb="10" eb="12">
      <t>テイキ</t>
    </rPh>
    <rPh sb="12" eb="14">
      <t>ホシュ</t>
    </rPh>
    <rPh sb="14" eb="16">
      <t>テンケン</t>
    </rPh>
    <rPh sb="16" eb="18">
      <t>ギョウム</t>
    </rPh>
    <rPh sb="18" eb="20">
      <t>イタク</t>
    </rPh>
    <phoneticPr fontId="2"/>
  </si>
  <si>
    <t>業務用エアコン等機器点検業務委託</t>
    <rPh sb="0" eb="3">
      <t>ギョウムヨウ</t>
    </rPh>
    <rPh sb="7" eb="8">
      <t>トウ</t>
    </rPh>
    <rPh sb="8" eb="10">
      <t>キキ</t>
    </rPh>
    <rPh sb="10" eb="12">
      <t>テンケン</t>
    </rPh>
    <rPh sb="12" eb="14">
      <t>ギョウム</t>
    </rPh>
    <rPh sb="14" eb="16">
      <t>イタク</t>
    </rPh>
    <phoneticPr fontId="2"/>
  </si>
  <si>
    <t>倒木処理業務委託</t>
    <rPh sb="0" eb="2">
      <t>トウボク</t>
    </rPh>
    <rPh sb="2" eb="4">
      <t>ショリ</t>
    </rPh>
    <rPh sb="4" eb="6">
      <t>ギョウム</t>
    </rPh>
    <rPh sb="6" eb="8">
      <t>イタク</t>
    </rPh>
    <phoneticPr fontId="2"/>
  </si>
  <si>
    <t>10月・1回</t>
    <rPh sb="2" eb="3">
      <t>ガツ</t>
    </rPh>
    <rPh sb="5" eb="6">
      <t>カイ</t>
    </rPh>
    <phoneticPr fontId="2"/>
  </si>
  <si>
    <t>6・12月・2回</t>
    <rPh sb="4" eb="5">
      <t>ガツ</t>
    </rPh>
    <rPh sb="7" eb="8">
      <t>カイ</t>
    </rPh>
    <phoneticPr fontId="2"/>
  </si>
  <si>
    <t>4月～10月、7回</t>
    <rPh sb="1" eb="2">
      <t>ガツ</t>
    </rPh>
    <rPh sb="5" eb="6">
      <t>ガツ</t>
    </rPh>
    <rPh sb="8" eb="9">
      <t>カイ</t>
    </rPh>
    <phoneticPr fontId="2"/>
  </si>
  <si>
    <t>ウォータースライド定期保守点検及び法定検査業務委託</t>
    <rPh sb="9" eb="11">
      <t>テイキ</t>
    </rPh>
    <rPh sb="11" eb="13">
      <t>ホシュ</t>
    </rPh>
    <rPh sb="13" eb="15">
      <t>テンケン</t>
    </rPh>
    <rPh sb="15" eb="16">
      <t>オヨ</t>
    </rPh>
    <rPh sb="17" eb="19">
      <t>ホウテイ</t>
    </rPh>
    <rPh sb="19" eb="21">
      <t>ケンサ</t>
    </rPh>
    <rPh sb="21" eb="23">
      <t>ギョウム</t>
    </rPh>
    <rPh sb="23" eb="25">
      <t>イタク</t>
    </rPh>
    <phoneticPr fontId="2"/>
  </si>
  <si>
    <t>5月～10月・6回</t>
    <rPh sb="1" eb="2">
      <t>ガツ</t>
    </rPh>
    <rPh sb="5" eb="6">
      <t>ガツ</t>
    </rPh>
    <rPh sb="8" eb="9">
      <t>カイ</t>
    </rPh>
    <phoneticPr fontId="2"/>
  </si>
  <si>
    <t>7月、2月・2回</t>
    <rPh sb="1" eb="2">
      <t>ガツ</t>
    </rPh>
    <rPh sb="4" eb="5">
      <t>ガツ</t>
    </rPh>
    <rPh sb="7" eb="8">
      <t>カイ</t>
    </rPh>
    <phoneticPr fontId="2"/>
  </si>
  <si>
    <t>6月、11月、3月・3回</t>
    <rPh sb="1" eb="2">
      <t>ガツ</t>
    </rPh>
    <rPh sb="5" eb="6">
      <t>ガツ</t>
    </rPh>
    <rPh sb="8" eb="9">
      <t>ガツ</t>
    </rPh>
    <rPh sb="11" eb="12">
      <t>カイ</t>
    </rPh>
    <phoneticPr fontId="2"/>
  </si>
  <si>
    <t>6月、7月、3月・3回</t>
    <rPh sb="1" eb="2">
      <t>ガツ</t>
    </rPh>
    <rPh sb="4" eb="5">
      <t>ガツ</t>
    </rPh>
    <rPh sb="7" eb="8">
      <t>ガツ</t>
    </rPh>
    <rPh sb="10" eb="11">
      <t>カイ</t>
    </rPh>
    <phoneticPr fontId="2"/>
  </si>
  <si>
    <t>カルチャーパーク緑化展示場修繕</t>
    <rPh sb="8" eb="10">
      <t>リョクカ</t>
    </rPh>
    <rPh sb="10" eb="13">
      <t>テンジジョウ</t>
    </rPh>
    <rPh sb="13" eb="15">
      <t>シュウゼン</t>
    </rPh>
    <phoneticPr fontId="2"/>
  </si>
  <si>
    <t>令和2年1月30日</t>
    <rPh sb="0" eb="1">
      <t>レイ</t>
    </rPh>
    <rPh sb="1" eb="2">
      <t>ワ</t>
    </rPh>
    <rPh sb="3" eb="4">
      <t>ネン</t>
    </rPh>
    <rPh sb="5" eb="6">
      <t>ガツ</t>
    </rPh>
    <rPh sb="8" eb="9">
      <t>カ</t>
    </rPh>
    <phoneticPr fontId="2"/>
  </si>
  <si>
    <t>円</t>
    <rPh sb="0" eb="1">
      <t>エン</t>
    </rPh>
    <phoneticPr fontId="2"/>
  </si>
  <si>
    <t>繰入金収入</t>
    <rPh sb="0" eb="2">
      <t>クリイレ</t>
    </rPh>
    <rPh sb="2" eb="3">
      <t>キン</t>
    </rPh>
    <rPh sb="3" eb="5">
      <t>シュウニュウ</t>
    </rPh>
    <phoneticPr fontId="2"/>
  </si>
  <si>
    <t>平成元年７月18日</t>
    <rPh sb="0" eb="2">
      <t>ヘイセイ</t>
    </rPh>
    <rPh sb="2" eb="4">
      <t>ガンネン</t>
    </rPh>
    <rPh sb="5" eb="6">
      <t>ガツ</t>
    </rPh>
    <rPh sb="8" eb="9">
      <t>ニチ</t>
    </rPh>
    <phoneticPr fontId="2"/>
  </si>
  <si>
    <t>ホームページによるイベント等宣伝ＰＲの実施</t>
    <rPh sb="13" eb="14">
      <t>トウ</t>
    </rPh>
    <rPh sb="14" eb="16">
      <t>センデン</t>
    </rPh>
    <rPh sb="19" eb="21">
      <t>ジッシ</t>
    </rPh>
    <phoneticPr fontId="2"/>
  </si>
  <si>
    <t>広報こおりやま各号を通じて施設情報の案内及びイベント情報提供</t>
    <rPh sb="0" eb="2">
      <t>コウホウ</t>
    </rPh>
    <rPh sb="7" eb="9">
      <t>カクゴウ</t>
    </rPh>
    <rPh sb="10" eb="11">
      <t>ツウ</t>
    </rPh>
    <rPh sb="13" eb="15">
      <t>シセツ</t>
    </rPh>
    <rPh sb="15" eb="17">
      <t>ジョウホウ</t>
    </rPh>
    <rPh sb="18" eb="20">
      <t>アンナイ</t>
    </rPh>
    <rPh sb="20" eb="21">
      <t>オヨ</t>
    </rPh>
    <rPh sb="26" eb="28">
      <t>ジョウホウ</t>
    </rPh>
    <rPh sb="28" eb="30">
      <t>テイキョウ</t>
    </rPh>
    <phoneticPr fontId="2"/>
  </si>
  <si>
    <t>施設内の窓口等にポスターを掲示してイベント等の情報を提供</t>
    <rPh sb="0" eb="2">
      <t>シセツ</t>
    </rPh>
    <rPh sb="2" eb="3">
      <t>ナイ</t>
    </rPh>
    <rPh sb="4" eb="6">
      <t>マドグチ</t>
    </rPh>
    <rPh sb="6" eb="7">
      <t>トウ</t>
    </rPh>
    <rPh sb="13" eb="15">
      <t>ケイジ</t>
    </rPh>
    <rPh sb="21" eb="22">
      <t>トウ</t>
    </rPh>
    <rPh sb="23" eb="25">
      <t>ジョウホウ</t>
    </rPh>
    <rPh sb="26" eb="28">
      <t>テイキョウ</t>
    </rPh>
    <phoneticPr fontId="2"/>
  </si>
  <si>
    <t>新聞、雑誌等に施設情報の案内及びイベント情報記事掲載</t>
    <rPh sb="0" eb="2">
      <t>シンブン</t>
    </rPh>
    <rPh sb="3" eb="5">
      <t>ザッシ</t>
    </rPh>
    <rPh sb="5" eb="6">
      <t>トウ</t>
    </rPh>
    <rPh sb="7" eb="9">
      <t>シセツ</t>
    </rPh>
    <rPh sb="9" eb="11">
      <t>ジョウホウ</t>
    </rPh>
    <rPh sb="12" eb="14">
      <t>アンナイ</t>
    </rPh>
    <rPh sb="14" eb="15">
      <t>オヨ</t>
    </rPh>
    <rPh sb="20" eb="22">
      <t>ジョウホウ</t>
    </rPh>
    <rPh sb="22" eb="24">
      <t>キジ</t>
    </rPh>
    <rPh sb="24" eb="26">
      <t>ケイサイ</t>
    </rPh>
    <phoneticPr fontId="2"/>
  </si>
  <si>
    <t>新聞社を訪問しイベント情報掲載依頼</t>
    <rPh sb="0" eb="3">
      <t>シンブンシャ</t>
    </rPh>
    <rPh sb="4" eb="6">
      <t>ホウモン</t>
    </rPh>
    <rPh sb="11" eb="13">
      <t>ジョウホウ</t>
    </rPh>
    <rPh sb="13" eb="15">
      <t>ケイサイ</t>
    </rPh>
    <rPh sb="15" eb="17">
      <t>イライ</t>
    </rPh>
    <phoneticPr fontId="2"/>
  </si>
  <si>
    <t>SNSによりイベント等宣伝ＰＲの実施</t>
    <rPh sb="10" eb="11">
      <t>トウ</t>
    </rPh>
    <rPh sb="11" eb="13">
      <t>センデン</t>
    </rPh>
    <rPh sb="16" eb="18">
      <t>ジッシ</t>
    </rPh>
    <phoneticPr fontId="2"/>
  </si>
  <si>
    <t>H31.4～R2.3</t>
  </si>
  <si>
    <t>H31.4～R2.3</t>
    <phoneticPr fontId="2"/>
  </si>
  <si>
    <t>R1.10</t>
    <phoneticPr fontId="2"/>
  </si>
  <si>
    <t>ドリームランドの供用時間(９時３０分～１６時３０分）をＧＷ、夏休み期間は、３０分延長して17時とした。</t>
    <rPh sb="8" eb="10">
      <t>キョウヨウ</t>
    </rPh>
    <rPh sb="10" eb="12">
      <t>ジカン</t>
    </rPh>
    <rPh sb="14" eb="15">
      <t>ジ</t>
    </rPh>
    <rPh sb="17" eb="18">
      <t>フン</t>
    </rPh>
    <rPh sb="21" eb="22">
      <t>ジ</t>
    </rPh>
    <rPh sb="24" eb="25">
      <t>フン</t>
    </rPh>
    <rPh sb="30" eb="32">
      <t>ナツヤス</t>
    </rPh>
    <rPh sb="33" eb="35">
      <t>キカン</t>
    </rPh>
    <rPh sb="39" eb="40">
      <t>フン</t>
    </rPh>
    <rPh sb="40" eb="42">
      <t>エンチョウ</t>
    </rPh>
    <rPh sb="46" eb="47">
      <t>ジ</t>
    </rPh>
    <phoneticPr fontId="2"/>
  </si>
  <si>
    <t>供用時間を延長することで、施設利用者へのサービスの向上、集客の増大による地域活性化を図ることができた。　　　　　　　　　　　　</t>
    <rPh sb="0" eb="2">
      <t>キョウヨウ</t>
    </rPh>
    <rPh sb="2" eb="4">
      <t>ジカン</t>
    </rPh>
    <rPh sb="5" eb="7">
      <t>エンチョウ</t>
    </rPh>
    <rPh sb="13" eb="15">
      <t>シセツ</t>
    </rPh>
    <rPh sb="15" eb="18">
      <t>リヨウシャ</t>
    </rPh>
    <rPh sb="25" eb="27">
      <t>コウジョウ</t>
    </rPh>
    <rPh sb="28" eb="30">
      <t>シュウキャク</t>
    </rPh>
    <rPh sb="31" eb="33">
      <t>ゾウダイ</t>
    </rPh>
    <rPh sb="36" eb="38">
      <t>チイキ</t>
    </rPh>
    <rPh sb="38" eb="41">
      <t>カッセイカ</t>
    </rPh>
    <rPh sb="42" eb="43">
      <t>ハカ</t>
    </rPh>
    <phoneticPr fontId="2"/>
  </si>
  <si>
    <t xml:space="preserve">フリーパスの発行を第2・第4の土・日祝日から年度内の土・日・祝日に拡充し実施した。　　　　　　　　　　　　　　　　　　　　団体利用者（20名以上随時）          </t>
    <rPh sb="6" eb="8">
      <t>ハッコウ</t>
    </rPh>
    <rPh sb="9" eb="10">
      <t>ダイ</t>
    </rPh>
    <rPh sb="12" eb="13">
      <t>ダイ</t>
    </rPh>
    <rPh sb="15" eb="16">
      <t>ド</t>
    </rPh>
    <rPh sb="17" eb="18">
      <t>ニチ</t>
    </rPh>
    <rPh sb="18" eb="20">
      <t>シュクジツ</t>
    </rPh>
    <rPh sb="22" eb="25">
      <t>ネンドナイ</t>
    </rPh>
    <rPh sb="26" eb="27">
      <t>ド</t>
    </rPh>
    <rPh sb="28" eb="29">
      <t>ニチ</t>
    </rPh>
    <rPh sb="30" eb="32">
      <t>シュクジツ</t>
    </rPh>
    <rPh sb="33" eb="35">
      <t>カクジュウ</t>
    </rPh>
    <rPh sb="36" eb="38">
      <t>ジッシ</t>
    </rPh>
    <rPh sb="61" eb="63">
      <t>ダンタイ</t>
    </rPh>
    <rPh sb="63" eb="65">
      <t>リヨウ</t>
    </rPh>
    <rPh sb="65" eb="66">
      <t>シャ</t>
    </rPh>
    <rPh sb="69" eb="72">
      <t>メイイジョウ</t>
    </rPh>
    <rPh sb="72" eb="74">
      <t>ズイジ</t>
    </rPh>
    <phoneticPr fontId="2"/>
  </si>
  <si>
    <t>フリーパスの発行を拡充したことで小中学校等の休日にいつでも安価な料金で施設を利用することができ、利用者の誘客及びサービスの向上が図られた。</t>
    <rPh sb="6" eb="8">
      <t>ハッコウ</t>
    </rPh>
    <rPh sb="9" eb="11">
      <t>カクジュウ</t>
    </rPh>
    <rPh sb="16" eb="20">
      <t>ショウチュウガッコウ</t>
    </rPh>
    <rPh sb="20" eb="21">
      <t>トウ</t>
    </rPh>
    <rPh sb="22" eb="24">
      <t>キュウジツ</t>
    </rPh>
    <rPh sb="29" eb="31">
      <t>アンカ</t>
    </rPh>
    <rPh sb="32" eb="34">
      <t>リョウキン</t>
    </rPh>
    <rPh sb="35" eb="37">
      <t>シセツ</t>
    </rPh>
    <rPh sb="38" eb="40">
      <t>リヨウ</t>
    </rPh>
    <rPh sb="48" eb="51">
      <t>リヨウシャ</t>
    </rPh>
    <rPh sb="52" eb="54">
      <t>ユウキャク</t>
    </rPh>
    <rPh sb="54" eb="55">
      <t>オヨ</t>
    </rPh>
    <rPh sb="61" eb="63">
      <t>コウジョウ</t>
    </rPh>
    <rPh sb="64" eb="65">
      <t>ハカ</t>
    </rPh>
    <phoneticPr fontId="2"/>
  </si>
  <si>
    <t>ドリームランドを営業終了後、12月から3月のオープンまで冬期特別営業として土日祝日に時間を短縮して営業を実施した。</t>
    <rPh sb="8" eb="10">
      <t>エイギョウ</t>
    </rPh>
    <rPh sb="10" eb="12">
      <t>シュウリョウ</t>
    </rPh>
    <rPh sb="12" eb="13">
      <t>ゴ</t>
    </rPh>
    <rPh sb="16" eb="17">
      <t>ガツ</t>
    </rPh>
    <rPh sb="20" eb="21">
      <t>ガツ</t>
    </rPh>
    <rPh sb="28" eb="30">
      <t>トウキ</t>
    </rPh>
    <rPh sb="30" eb="32">
      <t>トクベツ</t>
    </rPh>
    <rPh sb="32" eb="34">
      <t>エイギョウ</t>
    </rPh>
    <rPh sb="37" eb="39">
      <t>ドニチ</t>
    </rPh>
    <rPh sb="39" eb="41">
      <t>シュクジツ</t>
    </rPh>
    <rPh sb="42" eb="44">
      <t>ジカン</t>
    </rPh>
    <rPh sb="45" eb="47">
      <t>タンシュク</t>
    </rPh>
    <rPh sb="49" eb="51">
      <t>エイギョウ</t>
    </rPh>
    <rPh sb="52" eb="54">
      <t>ジッシ</t>
    </rPh>
    <phoneticPr fontId="2"/>
  </si>
  <si>
    <t>あさか野夏まつり郡山花火大会に開催場所を提供し、併せてドリームランドの夜間営業を実施した。</t>
    <rPh sb="3" eb="4">
      <t>ノ</t>
    </rPh>
    <rPh sb="4" eb="5">
      <t>ナツ</t>
    </rPh>
    <rPh sb="8" eb="10">
      <t>コオリヤマ</t>
    </rPh>
    <rPh sb="10" eb="12">
      <t>ハナビ</t>
    </rPh>
    <rPh sb="12" eb="14">
      <t>タイカイ</t>
    </rPh>
    <rPh sb="15" eb="17">
      <t>カイサイ</t>
    </rPh>
    <rPh sb="17" eb="19">
      <t>バショ</t>
    </rPh>
    <rPh sb="20" eb="22">
      <t>テイキョウ</t>
    </rPh>
    <rPh sb="24" eb="25">
      <t>アワ</t>
    </rPh>
    <rPh sb="35" eb="37">
      <t>ヤカン</t>
    </rPh>
    <rPh sb="37" eb="39">
      <t>エイギョウ</t>
    </rPh>
    <rPh sb="40" eb="42">
      <t>ジッシ</t>
    </rPh>
    <phoneticPr fontId="2"/>
  </si>
  <si>
    <t>地域のイベントに開催場所を提供することで、地域連携を推進し交流人口の拡大に寄与したほか、利用者の誘客が図られた。</t>
    <rPh sb="0" eb="2">
      <t>チイキ</t>
    </rPh>
    <rPh sb="8" eb="10">
      <t>カイサイ</t>
    </rPh>
    <rPh sb="10" eb="12">
      <t>バショ</t>
    </rPh>
    <rPh sb="13" eb="15">
      <t>テイキョウ</t>
    </rPh>
    <rPh sb="21" eb="23">
      <t>チイキ</t>
    </rPh>
    <rPh sb="23" eb="25">
      <t>レンケイ</t>
    </rPh>
    <rPh sb="26" eb="28">
      <t>スイシン</t>
    </rPh>
    <rPh sb="29" eb="31">
      <t>コウリュウ</t>
    </rPh>
    <rPh sb="31" eb="33">
      <t>ジンコウ</t>
    </rPh>
    <rPh sb="34" eb="36">
      <t>カクダイ</t>
    </rPh>
    <rPh sb="37" eb="39">
      <t>キヨ</t>
    </rPh>
    <rPh sb="44" eb="47">
      <t>リヨウシャ</t>
    </rPh>
    <rPh sb="48" eb="50">
      <t>ユウキャク</t>
    </rPh>
    <rPh sb="51" eb="52">
      <t>ハカ</t>
    </rPh>
    <phoneticPr fontId="2"/>
  </si>
  <si>
    <t>暑さが厳しい真夏に降雪マシンで雪を降らせ、清涼感を演出した。</t>
    <rPh sb="0" eb="1">
      <t>アツ</t>
    </rPh>
    <rPh sb="3" eb="4">
      <t>キビ</t>
    </rPh>
    <rPh sb="6" eb="8">
      <t>マナツ</t>
    </rPh>
    <rPh sb="9" eb="11">
      <t>コウセツ</t>
    </rPh>
    <rPh sb="15" eb="16">
      <t>ユキ</t>
    </rPh>
    <rPh sb="17" eb="18">
      <t>フ</t>
    </rPh>
    <rPh sb="21" eb="24">
      <t>セイリョウカン</t>
    </rPh>
    <rPh sb="25" eb="27">
      <t>エンシュツ</t>
    </rPh>
    <phoneticPr fontId="2"/>
  </si>
  <si>
    <t>施設利用者にひとときの清涼感を提供することで、利用者のサービス向上及び誘客が図られた。</t>
    <rPh sb="0" eb="2">
      <t>シセツ</t>
    </rPh>
    <rPh sb="2" eb="5">
      <t>リヨウシャ</t>
    </rPh>
    <rPh sb="11" eb="14">
      <t>セイリョウカン</t>
    </rPh>
    <rPh sb="15" eb="17">
      <t>テイキョウ</t>
    </rPh>
    <rPh sb="23" eb="26">
      <t>リヨウシャ</t>
    </rPh>
    <rPh sb="31" eb="33">
      <t>コウジョウ</t>
    </rPh>
    <rPh sb="33" eb="34">
      <t>オヨ</t>
    </rPh>
    <rPh sb="35" eb="37">
      <t>ユウキャク</t>
    </rPh>
    <rPh sb="38" eb="39">
      <t>ハカ</t>
    </rPh>
    <phoneticPr fontId="2"/>
  </si>
  <si>
    <t>郡山カルチャーパークで開催の幼稚園等運動会参加児童にドリームランドの無料招待券（当日券）を進呈した。</t>
    <rPh sb="0" eb="2">
      <t>コオリヤマ</t>
    </rPh>
    <rPh sb="11" eb="13">
      <t>カイサイ</t>
    </rPh>
    <rPh sb="14" eb="17">
      <t>ヨウチエン</t>
    </rPh>
    <rPh sb="17" eb="18">
      <t>トウ</t>
    </rPh>
    <rPh sb="18" eb="21">
      <t>ウンドウカイ</t>
    </rPh>
    <rPh sb="21" eb="23">
      <t>サンカ</t>
    </rPh>
    <rPh sb="23" eb="25">
      <t>ジドウ</t>
    </rPh>
    <rPh sb="34" eb="36">
      <t>ムリョウ</t>
    </rPh>
    <rPh sb="36" eb="39">
      <t>ショウタイケン</t>
    </rPh>
    <rPh sb="40" eb="43">
      <t>トウジツケン</t>
    </rPh>
    <rPh sb="45" eb="47">
      <t>シンテイ</t>
    </rPh>
    <phoneticPr fontId="2"/>
  </si>
  <si>
    <t>親子の交流等を促進し、もって青少年の健全な育成に寄与することができた。</t>
    <rPh sb="0" eb="2">
      <t>オヤコ</t>
    </rPh>
    <rPh sb="3" eb="5">
      <t>コウリュウ</t>
    </rPh>
    <rPh sb="5" eb="6">
      <t>トウ</t>
    </rPh>
    <rPh sb="7" eb="9">
      <t>ソクシン</t>
    </rPh>
    <rPh sb="14" eb="17">
      <t>セイショウネン</t>
    </rPh>
    <rPh sb="18" eb="20">
      <t>ケンゼン</t>
    </rPh>
    <rPh sb="21" eb="23">
      <t>イクセイ</t>
    </rPh>
    <rPh sb="24" eb="26">
      <t>キヨ</t>
    </rPh>
    <phoneticPr fontId="2"/>
  </si>
  <si>
    <t>9月1日が日曜日のため、プールの営業を1日延ばした。</t>
    <rPh sb="1" eb="2">
      <t>ガツ</t>
    </rPh>
    <rPh sb="3" eb="4">
      <t>ヒ</t>
    </rPh>
    <rPh sb="5" eb="8">
      <t>ニチヨウビ</t>
    </rPh>
    <rPh sb="16" eb="18">
      <t>エイギョウ</t>
    </rPh>
    <rPh sb="20" eb="21">
      <t>ニチ</t>
    </rPh>
    <rPh sb="21" eb="22">
      <t>ノ</t>
    </rPh>
    <phoneticPr fontId="2"/>
  </si>
  <si>
    <t>プールの営業を延長することで、プール利用者のサービス向上と誘客を図ることができた。</t>
    <rPh sb="4" eb="6">
      <t>エイギョウ</t>
    </rPh>
    <rPh sb="7" eb="9">
      <t>エンチョウ</t>
    </rPh>
    <rPh sb="18" eb="21">
      <t>リヨウシャ</t>
    </rPh>
    <rPh sb="26" eb="28">
      <t>コウジョウ</t>
    </rPh>
    <rPh sb="29" eb="31">
      <t>ユウキャク</t>
    </rPh>
    <rPh sb="32" eb="33">
      <t>ハカ</t>
    </rPh>
    <phoneticPr fontId="2"/>
  </si>
  <si>
    <t>幼児用プールで、幼児を対象に宝探しを実施した。</t>
    <rPh sb="0" eb="3">
      <t>ヨウジヨウ</t>
    </rPh>
    <rPh sb="8" eb="10">
      <t>ヨウジ</t>
    </rPh>
    <rPh sb="11" eb="13">
      <t>タイショウ</t>
    </rPh>
    <rPh sb="14" eb="16">
      <t>タカラサガ</t>
    </rPh>
    <rPh sb="18" eb="20">
      <t>ジッシ</t>
    </rPh>
    <phoneticPr fontId="2"/>
  </si>
  <si>
    <t>一定数のフォロワーを持つインスタグラマーをモニターとして募集し施設利用を通じて情報発信を行い、施設利用者の誘客を図ることができた。</t>
    <rPh sb="0" eb="2">
      <t>イッテイ</t>
    </rPh>
    <rPh sb="2" eb="3">
      <t>スウ</t>
    </rPh>
    <rPh sb="10" eb="11">
      <t>モ</t>
    </rPh>
    <rPh sb="28" eb="30">
      <t>ボシュウ</t>
    </rPh>
    <rPh sb="31" eb="33">
      <t>シセツ</t>
    </rPh>
    <rPh sb="33" eb="35">
      <t>リヨウ</t>
    </rPh>
    <rPh sb="36" eb="37">
      <t>ツウ</t>
    </rPh>
    <rPh sb="39" eb="41">
      <t>ジョウホウ</t>
    </rPh>
    <rPh sb="41" eb="43">
      <t>ハッシン</t>
    </rPh>
    <rPh sb="44" eb="45">
      <t>オコナ</t>
    </rPh>
    <rPh sb="47" eb="49">
      <t>シセツ</t>
    </rPh>
    <rPh sb="49" eb="51">
      <t>リヨウ</t>
    </rPh>
    <rPh sb="51" eb="52">
      <t>シャ</t>
    </rPh>
    <rPh sb="53" eb="55">
      <t>ユウキャク</t>
    </rPh>
    <rPh sb="56" eb="57">
      <t>ハカ</t>
    </rPh>
    <phoneticPr fontId="2"/>
  </si>
  <si>
    <t>　郡山市の条例に基づき使用許可及び減免の取り扱い等を行っているほか、郡山市の公共施設・予約案内システムに参加し、広く利用者に施設の周知、啓発を行い、利用促進及び平等利用の確保に務めている。また東日本大震災以降、幼稚園等の運動会を当施設で実施しているが、利用にあたっては抽選を行い平等利用の確保に努めている。</t>
    <rPh sb="1" eb="4">
      <t>コオリヤマシ</t>
    </rPh>
    <rPh sb="5" eb="7">
      <t>ジョウレイ</t>
    </rPh>
    <rPh sb="8" eb="9">
      <t>モト</t>
    </rPh>
    <rPh sb="11" eb="13">
      <t>シヨウ</t>
    </rPh>
    <rPh sb="13" eb="15">
      <t>キョカ</t>
    </rPh>
    <rPh sb="15" eb="16">
      <t>オヨ</t>
    </rPh>
    <rPh sb="17" eb="19">
      <t>ゲンメン</t>
    </rPh>
    <rPh sb="20" eb="21">
      <t>ト</t>
    </rPh>
    <rPh sb="22" eb="23">
      <t>アツカ</t>
    </rPh>
    <rPh sb="24" eb="25">
      <t>トウ</t>
    </rPh>
    <rPh sb="26" eb="27">
      <t>オコナ</t>
    </rPh>
    <rPh sb="34" eb="37">
      <t>コオリヤマシ</t>
    </rPh>
    <rPh sb="38" eb="40">
      <t>コウキョウ</t>
    </rPh>
    <rPh sb="40" eb="42">
      <t>シセツ</t>
    </rPh>
    <rPh sb="43" eb="45">
      <t>ヨヤク</t>
    </rPh>
    <rPh sb="45" eb="47">
      <t>アンナイ</t>
    </rPh>
    <rPh sb="52" eb="54">
      <t>サンカ</t>
    </rPh>
    <rPh sb="56" eb="57">
      <t>ヒロ</t>
    </rPh>
    <rPh sb="58" eb="61">
      <t>リヨウシャ</t>
    </rPh>
    <rPh sb="62" eb="64">
      <t>シセツ</t>
    </rPh>
    <rPh sb="65" eb="67">
      <t>シュウチ</t>
    </rPh>
    <rPh sb="68" eb="70">
      <t>ケイハツ</t>
    </rPh>
    <rPh sb="71" eb="72">
      <t>オコナ</t>
    </rPh>
    <rPh sb="74" eb="76">
      <t>リヨウ</t>
    </rPh>
    <rPh sb="76" eb="78">
      <t>ソクシン</t>
    </rPh>
    <rPh sb="78" eb="79">
      <t>オヨ</t>
    </rPh>
    <rPh sb="80" eb="82">
      <t>ビョウドウ</t>
    </rPh>
    <rPh sb="82" eb="84">
      <t>リヨウ</t>
    </rPh>
    <rPh sb="85" eb="87">
      <t>カクホ</t>
    </rPh>
    <rPh sb="88" eb="89">
      <t>ツト</t>
    </rPh>
    <rPh sb="96" eb="97">
      <t>ヒガシ</t>
    </rPh>
    <rPh sb="97" eb="99">
      <t>ニホン</t>
    </rPh>
    <rPh sb="99" eb="102">
      <t>ダイシンサイ</t>
    </rPh>
    <rPh sb="102" eb="104">
      <t>イコウ</t>
    </rPh>
    <rPh sb="105" eb="107">
      <t>ヨウチ</t>
    </rPh>
    <rPh sb="144" eb="146">
      <t>カクホ</t>
    </rPh>
    <rPh sb="147" eb="148">
      <t>ツト</t>
    </rPh>
    <phoneticPr fontId="2"/>
  </si>
  <si>
    <r>
      <rPr>
        <sz val="11"/>
        <rFont val="ＭＳ Ｐ明朝"/>
        <family val="1"/>
        <charset val="128"/>
      </rPr>
      <t>新聞等 27回/年</t>
    </r>
    <r>
      <rPr>
        <sz val="11"/>
        <color rgb="FFFF0000"/>
        <rFont val="ＭＳ Ｐ明朝"/>
        <family val="1"/>
        <charset val="128"/>
      </rPr>
      <t xml:space="preserve">       </t>
    </r>
    <r>
      <rPr>
        <sz val="11"/>
        <rFont val="ＭＳ Ｐ明朝"/>
        <family val="1"/>
        <charset val="128"/>
      </rPr>
      <t>SNS等 646回/年</t>
    </r>
    <rPh sb="0" eb="2">
      <t>シンブン</t>
    </rPh>
    <rPh sb="2" eb="3">
      <t>トウ</t>
    </rPh>
    <rPh sb="6" eb="7">
      <t>カイ</t>
    </rPh>
    <rPh sb="8" eb="9">
      <t>ネン</t>
    </rPh>
    <rPh sb="19" eb="20">
      <t>トウ</t>
    </rPh>
    <rPh sb="24" eb="25">
      <t>カイ</t>
    </rPh>
    <rPh sb="26" eb="27">
      <t>ネン</t>
    </rPh>
    <phoneticPr fontId="2"/>
  </si>
  <si>
    <t>カルチャーパークのプールの開場が、改修工事のため遅れるかもしれないと聞きましたが、本当でしょうか。</t>
    <rPh sb="13" eb="15">
      <t>カイジョウ</t>
    </rPh>
    <rPh sb="17" eb="19">
      <t>カイシュウ</t>
    </rPh>
    <rPh sb="19" eb="21">
      <t>コウジ</t>
    </rPh>
    <rPh sb="24" eb="25">
      <t>オク</t>
    </rPh>
    <rPh sb="34" eb="35">
      <t>キ</t>
    </rPh>
    <rPh sb="41" eb="43">
      <t>ホントウ</t>
    </rPh>
    <phoneticPr fontId="2"/>
  </si>
  <si>
    <t>インスタグラムモニターによる情報発信を実施した。</t>
    <rPh sb="14" eb="16">
      <t>ジョウホウ</t>
    </rPh>
    <rPh sb="16" eb="18">
      <t>ハッシン</t>
    </rPh>
    <rPh sb="19" eb="21">
      <t>ジッシ</t>
    </rPh>
    <phoneticPr fontId="2"/>
  </si>
  <si>
    <t>R1.12～R2.3</t>
    <phoneticPr fontId="2"/>
  </si>
  <si>
    <t>インスタグラムモニターに施設の情報発信</t>
    <rPh sb="12" eb="14">
      <t>シセツ</t>
    </rPh>
    <rPh sb="15" eb="17">
      <t>ジョウホウ</t>
    </rPh>
    <rPh sb="17" eb="19">
      <t>ハッシン</t>
    </rPh>
    <phoneticPr fontId="2"/>
  </si>
  <si>
    <t>R1.12</t>
    <phoneticPr fontId="2"/>
  </si>
  <si>
    <t>福島教育旅行・合宿誘致キャラバンに参加し施設案内を実施</t>
    <rPh sb="0" eb="2">
      <t>フクシマ</t>
    </rPh>
    <rPh sb="2" eb="4">
      <t>キョウイク</t>
    </rPh>
    <rPh sb="4" eb="6">
      <t>リョコウ</t>
    </rPh>
    <rPh sb="7" eb="9">
      <t>ガッシュク</t>
    </rPh>
    <rPh sb="9" eb="11">
      <t>ユウチ</t>
    </rPh>
    <rPh sb="17" eb="19">
      <t>サンカ</t>
    </rPh>
    <rPh sb="20" eb="22">
      <t>シセツ</t>
    </rPh>
    <rPh sb="22" eb="24">
      <t>アンナイ</t>
    </rPh>
    <rPh sb="25" eb="27">
      <t>ジッシ</t>
    </rPh>
    <phoneticPr fontId="2"/>
  </si>
  <si>
    <t>施設利用者に対しアンケートを実施している。※9月～10月は除く</t>
    <rPh sb="0" eb="2">
      <t>シセツ</t>
    </rPh>
    <rPh sb="2" eb="5">
      <t>リヨウシャ</t>
    </rPh>
    <rPh sb="6" eb="7">
      <t>タイ</t>
    </rPh>
    <rPh sb="14" eb="16">
      <t>ジッシ</t>
    </rPh>
    <rPh sb="23" eb="24">
      <t>ガツ</t>
    </rPh>
    <rPh sb="27" eb="28">
      <t>ガツ</t>
    </rPh>
    <rPh sb="29" eb="30">
      <t>ノゾ</t>
    </rPh>
    <phoneticPr fontId="2"/>
  </si>
  <si>
    <t>親子体験教室開催時に参加者に対し、教室内容や施設についてのアンケートを実施。</t>
    <rPh sb="0" eb="2">
      <t>オヤコ</t>
    </rPh>
    <rPh sb="2" eb="4">
      <t>タイケン</t>
    </rPh>
    <rPh sb="4" eb="6">
      <t>キョウシツ</t>
    </rPh>
    <rPh sb="6" eb="8">
      <t>カイサイ</t>
    </rPh>
    <rPh sb="8" eb="9">
      <t>ジ</t>
    </rPh>
    <rPh sb="10" eb="13">
      <t>サンカシャ</t>
    </rPh>
    <rPh sb="14" eb="15">
      <t>タイ</t>
    </rPh>
    <rPh sb="17" eb="19">
      <t>キョウシツ</t>
    </rPh>
    <rPh sb="19" eb="21">
      <t>ナイヨウ</t>
    </rPh>
    <rPh sb="22" eb="24">
      <t>シセツ</t>
    </rPh>
    <rPh sb="35" eb="37">
      <t>ジッシ</t>
    </rPh>
    <phoneticPr fontId="2"/>
  </si>
  <si>
    <t>R2.3</t>
    <phoneticPr fontId="2"/>
  </si>
  <si>
    <t>山形県米沢市内の幼稚園、小学校や旅行代理店等を対象に遠足等での利用促進のダイレクトメールを実施</t>
    <rPh sb="0" eb="3">
      <t>ヤマガタケン</t>
    </rPh>
    <rPh sb="3" eb="5">
      <t>ヨネザワ</t>
    </rPh>
    <rPh sb="5" eb="7">
      <t>シナイ</t>
    </rPh>
    <rPh sb="8" eb="11">
      <t>ヨウチエン</t>
    </rPh>
    <rPh sb="12" eb="15">
      <t>ショウガッコウ</t>
    </rPh>
    <rPh sb="16" eb="18">
      <t>リョコウ</t>
    </rPh>
    <rPh sb="18" eb="20">
      <t>ダイリ</t>
    </rPh>
    <rPh sb="20" eb="21">
      <t>テン</t>
    </rPh>
    <rPh sb="21" eb="22">
      <t>トウ</t>
    </rPh>
    <rPh sb="23" eb="25">
      <t>タイショウ</t>
    </rPh>
    <rPh sb="26" eb="28">
      <t>エンソク</t>
    </rPh>
    <rPh sb="28" eb="29">
      <t>トウ</t>
    </rPh>
    <rPh sb="31" eb="33">
      <t>リヨウ</t>
    </rPh>
    <rPh sb="33" eb="35">
      <t>ソクシン</t>
    </rPh>
    <rPh sb="45" eb="47">
      <t>ジッシ</t>
    </rPh>
    <phoneticPr fontId="2"/>
  </si>
  <si>
    <t>　遊戯施設運営による観光交流の推進として、令和元年12月1日から令和2年3月15日の土日祝日に営業時間を短縮して冬期特別営業を実施した。また、新規事業として暑さが厳しい真夏に降雪マシンで雪を降らせ、清涼感を演出する真夏の雪まつりを実施した。地域連携による観光誘客を推進するため、当施設を運動会等で利用する、幼稚園、保育所等児童に対しドリームランド遊戯施設の無料招待券（当日券）を進呈した。プール施設運営による観光交流推進事業として、親子で水に親しむ幼児プールで宝探しを実施した。観光交流を推進するため、福島県観光物産交流協会が主催する福島教育旅行・合宿誘致キャラバンに参加し、大学・高校等でパンフレットによる施設案内を実施した。情報発信として、東北中央自動車道の山形県までの開通に伴い、新規顧客の開拓先として、米沢市内の幼稚園、小学校や旅行代理店等を対象に遠足等での利用促進を図るため、パンフレット等を同封したダイレクトメールを実施した。また、SNSを積極的に活用し施設のＰＲやイベント等の情報発信を行い交流人口の拡大に取り組んだほか、郡山市の広報誌や新聞、雑誌等メディアを利用しイベント等の情報を積極的に発信し、利用拡大に努めた。また、一定数のフォロワーを持つインスタグラマーをモニターとして募集し、施設の情報発信を行ってもらった。</t>
    <rPh sb="1" eb="3">
      <t>ユウギ</t>
    </rPh>
    <rPh sb="3" eb="5">
      <t>シセツ</t>
    </rPh>
    <rPh sb="5" eb="7">
      <t>ウンエイ</t>
    </rPh>
    <rPh sb="10" eb="12">
      <t>カンコウ</t>
    </rPh>
    <rPh sb="12" eb="14">
      <t>コウリュウ</t>
    </rPh>
    <rPh sb="15" eb="17">
      <t>スイシン</t>
    </rPh>
    <rPh sb="21" eb="23">
      <t>レイワ</t>
    </rPh>
    <rPh sb="23" eb="25">
      <t>ガンネン</t>
    </rPh>
    <rPh sb="27" eb="28">
      <t>ガツ</t>
    </rPh>
    <rPh sb="29" eb="30">
      <t>ヒ</t>
    </rPh>
    <rPh sb="32" eb="34">
      <t>レイワ</t>
    </rPh>
    <rPh sb="35" eb="36">
      <t>ネン</t>
    </rPh>
    <rPh sb="37" eb="38">
      <t>ガツ</t>
    </rPh>
    <rPh sb="40" eb="41">
      <t>ニチ</t>
    </rPh>
    <rPh sb="42" eb="44">
      <t>ドニチ</t>
    </rPh>
    <rPh sb="44" eb="46">
      <t>シュクジツ</t>
    </rPh>
    <rPh sb="47" eb="49">
      <t>エイギョウ</t>
    </rPh>
    <rPh sb="49" eb="51">
      <t>ジカン</t>
    </rPh>
    <rPh sb="52" eb="54">
      <t>タンシュク</t>
    </rPh>
    <rPh sb="56" eb="58">
      <t>トウキ</t>
    </rPh>
    <rPh sb="58" eb="60">
      <t>トクベツ</t>
    </rPh>
    <rPh sb="60" eb="62">
      <t>エイギョウ</t>
    </rPh>
    <rPh sb="63" eb="65">
      <t>ジッシ</t>
    </rPh>
    <rPh sb="71" eb="73">
      <t>シンキ</t>
    </rPh>
    <rPh sb="73" eb="75">
      <t>ジギョウ</t>
    </rPh>
    <rPh sb="78" eb="79">
      <t>アツ</t>
    </rPh>
    <rPh sb="81" eb="82">
      <t>キビ</t>
    </rPh>
    <rPh sb="84" eb="86">
      <t>マナツ</t>
    </rPh>
    <rPh sb="87" eb="89">
      <t>コウセツ</t>
    </rPh>
    <rPh sb="93" eb="94">
      <t>ユキ</t>
    </rPh>
    <rPh sb="95" eb="96">
      <t>フ</t>
    </rPh>
    <rPh sb="99" eb="102">
      <t>セイリョウカン</t>
    </rPh>
    <rPh sb="103" eb="105">
      <t>エンシュツ</t>
    </rPh>
    <rPh sb="107" eb="109">
      <t>マナツ</t>
    </rPh>
    <rPh sb="110" eb="111">
      <t>ユキ</t>
    </rPh>
    <rPh sb="115" eb="117">
      <t>ジッシ</t>
    </rPh>
    <rPh sb="120" eb="122">
      <t>チイキ</t>
    </rPh>
    <rPh sb="122" eb="124">
      <t>レンケイ</t>
    </rPh>
    <rPh sb="127" eb="129">
      <t>カンコウ</t>
    </rPh>
    <rPh sb="129" eb="131">
      <t>ユウキャク</t>
    </rPh>
    <rPh sb="132" eb="134">
      <t>スイシン</t>
    </rPh>
    <rPh sb="139" eb="140">
      <t>トウ</t>
    </rPh>
    <rPh sb="140" eb="142">
      <t>シセツ</t>
    </rPh>
    <rPh sb="143" eb="146">
      <t>ウンドウカイ</t>
    </rPh>
    <rPh sb="146" eb="147">
      <t>トウ</t>
    </rPh>
    <rPh sb="148" eb="150">
      <t>リヨウ</t>
    </rPh>
    <rPh sb="153" eb="156">
      <t>ヨウチエン</t>
    </rPh>
    <rPh sb="157" eb="159">
      <t>ホイク</t>
    </rPh>
    <rPh sb="159" eb="160">
      <t>ショ</t>
    </rPh>
    <rPh sb="160" eb="161">
      <t>トウ</t>
    </rPh>
    <rPh sb="161" eb="163">
      <t>ジドウ</t>
    </rPh>
    <rPh sb="164" eb="165">
      <t>タイ</t>
    </rPh>
    <rPh sb="173" eb="175">
      <t>ユウギ</t>
    </rPh>
    <rPh sb="175" eb="177">
      <t>シセツ</t>
    </rPh>
    <rPh sb="178" eb="180">
      <t>ムリョウ</t>
    </rPh>
    <rPh sb="180" eb="183">
      <t>ショウタイケン</t>
    </rPh>
    <rPh sb="184" eb="187">
      <t>トウジツケン</t>
    </rPh>
    <rPh sb="189" eb="191">
      <t>シンテイ</t>
    </rPh>
    <rPh sb="197" eb="199">
      <t>シセツ</t>
    </rPh>
    <rPh sb="199" eb="201">
      <t>ウンエイ</t>
    </rPh>
    <rPh sb="204" eb="206">
      <t>カンコウ</t>
    </rPh>
    <rPh sb="206" eb="208">
      <t>コウリュウ</t>
    </rPh>
    <rPh sb="208" eb="210">
      <t>スイシン</t>
    </rPh>
    <rPh sb="210" eb="212">
      <t>ジギョウ</t>
    </rPh>
    <rPh sb="216" eb="218">
      <t>オヤコ</t>
    </rPh>
    <rPh sb="219" eb="220">
      <t>ミズ</t>
    </rPh>
    <rPh sb="221" eb="222">
      <t>シタ</t>
    </rPh>
    <rPh sb="224" eb="226">
      <t>ヨウジ</t>
    </rPh>
    <rPh sb="230" eb="232">
      <t>タカラサガ</t>
    </rPh>
    <rPh sb="234" eb="236">
      <t>ジッシ</t>
    </rPh>
    <rPh sb="239" eb="241">
      <t>カンコウ</t>
    </rPh>
    <rPh sb="241" eb="243">
      <t>コウリュウ</t>
    </rPh>
    <rPh sb="244" eb="246">
      <t>スイシン</t>
    </rPh>
    <rPh sb="251" eb="254">
      <t>フクシマケン</t>
    </rPh>
    <rPh sb="254" eb="256">
      <t>カンコウ</t>
    </rPh>
    <rPh sb="256" eb="258">
      <t>ブッサン</t>
    </rPh>
    <rPh sb="258" eb="260">
      <t>コウリュウ</t>
    </rPh>
    <rPh sb="260" eb="262">
      <t>キョウカイ</t>
    </rPh>
    <rPh sb="263" eb="265">
      <t>シュサイ</t>
    </rPh>
    <rPh sb="267" eb="269">
      <t>フクシマ</t>
    </rPh>
    <rPh sb="269" eb="271">
      <t>キョウイク</t>
    </rPh>
    <rPh sb="271" eb="273">
      <t>リョコウ</t>
    </rPh>
    <rPh sb="274" eb="276">
      <t>ガッシュク</t>
    </rPh>
    <rPh sb="276" eb="278">
      <t>ユウチ</t>
    </rPh>
    <rPh sb="284" eb="286">
      <t>サンカ</t>
    </rPh>
    <rPh sb="288" eb="290">
      <t>ダイガク</t>
    </rPh>
    <rPh sb="291" eb="293">
      <t>コウコウ</t>
    </rPh>
    <rPh sb="293" eb="294">
      <t>トウ</t>
    </rPh>
    <rPh sb="304" eb="306">
      <t>シセツ</t>
    </rPh>
    <rPh sb="306" eb="308">
      <t>アンナイ</t>
    </rPh>
    <rPh sb="309" eb="311">
      <t>ジッシ</t>
    </rPh>
    <rPh sb="314" eb="316">
      <t>ジョウホウ</t>
    </rPh>
    <rPh sb="316" eb="318">
      <t>ハッシン</t>
    </rPh>
    <rPh sb="322" eb="324">
      <t>トウホク</t>
    </rPh>
    <rPh sb="324" eb="326">
      <t>チュウオウ</t>
    </rPh>
    <rPh sb="326" eb="329">
      <t>ジドウシャ</t>
    </rPh>
    <rPh sb="329" eb="330">
      <t>ドウ</t>
    </rPh>
    <rPh sb="331" eb="334">
      <t>ヤマガタケン</t>
    </rPh>
    <rPh sb="337" eb="339">
      <t>カイツウ</t>
    </rPh>
    <rPh sb="340" eb="341">
      <t>トモナ</t>
    </rPh>
    <rPh sb="343" eb="345">
      <t>シンキ</t>
    </rPh>
    <rPh sb="345" eb="347">
      <t>コキャク</t>
    </rPh>
    <rPh sb="348" eb="350">
      <t>カイタク</t>
    </rPh>
    <rPh sb="350" eb="351">
      <t>サキ</t>
    </rPh>
    <rPh sb="355" eb="359">
      <t>ヨネザワシナイ</t>
    </rPh>
    <rPh sb="360" eb="363">
      <t>ヨウチエン</t>
    </rPh>
    <rPh sb="364" eb="367">
      <t>ショウガッコウ</t>
    </rPh>
    <rPh sb="368" eb="370">
      <t>リョコウ</t>
    </rPh>
    <rPh sb="370" eb="372">
      <t>ダイリ</t>
    </rPh>
    <rPh sb="372" eb="373">
      <t>テン</t>
    </rPh>
    <rPh sb="373" eb="374">
      <t>トウ</t>
    </rPh>
    <rPh sb="375" eb="377">
      <t>タイショウ</t>
    </rPh>
    <rPh sb="378" eb="380">
      <t>エンソク</t>
    </rPh>
    <rPh sb="380" eb="381">
      <t>トウ</t>
    </rPh>
    <rPh sb="383" eb="385">
      <t>リヨウ</t>
    </rPh>
    <rPh sb="385" eb="387">
      <t>ソクシン</t>
    </rPh>
    <rPh sb="388" eb="389">
      <t>ハカ</t>
    </rPh>
    <rPh sb="399" eb="400">
      <t>トウ</t>
    </rPh>
    <rPh sb="401" eb="403">
      <t>ドウフウ</t>
    </rPh>
    <rPh sb="414" eb="416">
      <t>ジッシ</t>
    </rPh>
    <rPh sb="426" eb="429">
      <t>セッキョクテキ</t>
    </rPh>
    <rPh sb="430" eb="432">
      <t>カツヨウ</t>
    </rPh>
    <rPh sb="433" eb="435">
      <t>シセツ</t>
    </rPh>
    <rPh sb="443" eb="444">
      <t>トウ</t>
    </rPh>
    <rPh sb="445" eb="447">
      <t>ジョウホウ</t>
    </rPh>
    <rPh sb="447" eb="449">
      <t>ハッシン</t>
    </rPh>
    <rPh sb="450" eb="451">
      <t>オコナ</t>
    </rPh>
    <rPh sb="452" eb="454">
      <t>コウリュウ</t>
    </rPh>
    <rPh sb="454" eb="456">
      <t>ジンコウ</t>
    </rPh>
    <rPh sb="457" eb="459">
      <t>カクダイ</t>
    </rPh>
    <rPh sb="460" eb="461">
      <t>ト</t>
    </rPh>
    <rPh sb="462" eb="463">
      <t>ク</t>
    </rPh>
    <rPh sb="468" eb="471">
      <t>コオリヤマシ</t>
    </rPh>
    <rPh sb="472" eb="475">
      <t>コウホウシ</t>
    </rPh>
    <rPh sb="476" eb="478">
      <t>シンブン</t>
    </rPh>
    <rPh sb="479" eb="481">
      <t>ザッシ</t>
    </rPh>
    <rPh sb="481" eb="482">
      <t>トウ</t>
    </rPh>
    <rPh sb="487" eb="489">
      <t>リヨウ</t>
    </rPh>
    <rPh sb="494" eb="495">
      <t>トウ</t>
    </rPh>
    <rPh sb="496" eb="498">
      <t>ジョウホウ</t>
    </rPh>
    <rPh sb="499" eb="501">
      <t>セッキョク</t>
    </rPh>
    <rPh sb="501" eb="502">
      <t>テキ</t>
    </rPh>
    <rPh sb="503" eb="505">
      <t>ハッシン</t>
    </rPh>
    <rPh sb="507" eb="509">
      <t>リヨウ</t>
    </rPh>
    <rPh sb="509" eb="511">
      <t>カクダイ</t>
    </rPh>
    <rPh sb="512" eb="513">
      <t>ツト</t>
    </rPh>
    <rPh sb="519" eb="521">
      <t>イッテイ</t>
    </rPh>
    <rPh sb="521" eb="522">
      <t>スウ</t>
    </rPh>
    <rPh sb="529" eb="530">
      <t>モ</t>
    </rPh>
    <rPh sb="547" eb="549">
      <t>ボシュウ</t>
    </rPh>
    <rPh sb="551" eb="553">
      <t>シセツ</t>
    </rPh>
    <rPh sb="554" eb="556">
      <t>ジョウホウ</t>
    </rPh>
    <rPh sb="556" eb="558">
      <t>ハッシン</t>
    </rPh>
    <rPh sb="559" eb="560">
      <t>オコナ</t>
    </rPh>
    <phoneticPr fontId="2"/>
  </si>
  <si>
    <t>ホームページやＳＮＳ等を積極的に利用し情報発信を行ったことにより、施設利用者数も目標値を上回った。</t>
    <rPh sb="10" eb="11">
      <t>トウ</t>
    </rPh>
    <rPh sb="12" eb="15">
      <t>セッキョクテキ</t>
    </rPh>
    <rPh sb="16" eb="18">
      <t>リヨウ</t>
    </rPh>
    <rPh sb="19" eb="21">
      <t>ジョウホウ</t>
    </rPh>
    <rPh sb="21" eb="23">
      <t>ハッシン</t>
    </rPh>
    <rPh sb="24" eb="25">
      <t>オコナ</t>
    </rPh>
    <rPh sb="33" eb="35">
      <t>シセツ</t>
    </rPh>
    <rPh sb="35" eb="38">
      <t>リヨウシャ</t>
    </rPh>
    <rPh sb="38" eb="39">
      <t>スウ</t>
    </rPh>
    <rPh sb="40" eb="43">
      <t>モクヒョウチ</t>
    </rPh>
    <rPh sb="44" eb="46">
      <t>ウワマワ</t>
    </rPh>
    <phoneticPr fontId="2"/>
  </si>
  <si>
    <t>ホームページやＳＮＳ等を積極的に利用し情報発信を行ったが、令和元年10月の台風19号や新型コロナウイルス感染症の拡大により目標値を達成できなかった。</t>
    <rPh sb="10" eb="11">
      <t>トウ</t>
    </rPh>
    <rPh sb="12" eb="15">
      <t>セッキョクテキ</t>
    </rPh>
    <rPh sb="16" eb="18">
      <t>リヨウ</t>
    </rPh>
    <rPh sb="19" eb="21">
      <t>ジョウホウ</t>
    </rPh>
    <rPh sb="21" eb="23">
      <t>ハッシン</t>
    </rPh>
    <rPh sb="24" eb="25">
      <t>オコナ</t>
    </rPh>
    <rPh sb="29" eb="31">
      <t>レイワ</t>
    </rPh>
    <rPh sb="31" eb="33">
      <t>ガンネン</t>
    </rPh>
    <rPh sb="35" eb="36">
      <t>ガツ</t>
    </rPh>
    <rPh sb="37" eb="39">
      <t>タイフウ</t>
    </rPh>
    <rPh sb="41" eb="42">
      <t>ゴウ</t>
    </rPh>
    <rPh sb="43" eb="45">
      <t>シンガタ</t>
    </rPh>
    <rPh sb="52" eb="54">
      <t>カンセン</t>
    </rPh>
    <rPh sb="54" eb="55">
      <t>ショウ</t>
    </rPh>
    <rPh sb="56" eb="58">
      <t>カクダイ</t>
    </rPh>
    <rPh sb="61" eb="64">
      <t>モクヒョウチ</t>
    </rPh>
    <rPh sb="65" eb="67">
      <t>タッセイ</t>
    </rPh>
    <phoneticPr fontId="2"/>
  </si>
  <si>
    <t>43,195人</t>
    <rPh sb="6" eb="7">
      <t>ニン</t>
    </rPh>
    <phoneticPr fontId="2"/>
  </si>
  <si>
    <t>52日</t>
    <rPh sb="2" eb="3">
      <t>ニチ</t>
    </rPh>
    <phoneticPr fontId="2"/>
  </si>
  <si>
    <t>ＳＮＳ等での情報発信を積極的に行ったが、気温がプール開場基準に達しなかったり、週末天候が悪かったため利用者数が目標値に届かなかった。</t>
    <rPh sb="3" eb="4">
      <t>トウ</t>
    </rPh>
    <rPh sb="6" eb="8">
      <t>ジョウホウ</t>
    </rPh>
    <rPh sb="8" eb="10">
      <t>ハッシン</t>
    </rPh>
    <rPh sb="11" eb="14">
      <t>セッキョクテキ</t>
    </rPh>
    <rPh sb="15" eb="16">
      <t>オコナ</t>
    </rPh>
    <rPh sb="20" eb="22">
      <t>キオン</t>
    </rPh>
    <rPh sb="26" eb="28">
      <t>カイジョウ</t>
    </rPh>
    <rPh sb="28" eb="30">
      <t>キジュン</t>
    </rPh>
    <rPh sb="31" eb="32">
      <t>タッ</t>
    </rPh>
    <rPh sb="39" eb="41">
      <t>シュウマツ</t>
    </rPh>
    <rPh sb="41" eb="43">
      <t>テンコウ</t>
    </rPh>
    <rPh sb="44" eb="45">
      <t>ワル</t>
    </rPh>
    <rPh sb="50" eb="52">
      <t>リヨウ</t>
    </rPh>
    <rPh sb="52" eb="53">
      <t>シャ</t>
    </rPh>
    <rPh sb="53" eb="54">
      <t>スウ</t>
    </rPh>
    <rPh sb="55" eb="58">
      <t>モクヒョウチ</t>
    </rPh>
    <rPh sb="59" eb="60">
      <t>トド</t>
    </rPh>
    <phoneticPr fontId="2"/>
  </si>
  <si>
    <t>99,414人</t>
    <rPh sb="6" eb="7">
      <t>ニン</t>
    </rPh>
    <phoneticPr fontId="2"/>
  </si>
  <si>
    <t>312日</t>
    <rPh sb="3" eb="4">
      <t>ニチ</t>
    </rPh>
    <phoneticPr fontId="2"/>
  </si>
  <si>
    <t>令和元年10月の台風19号や新型コロナ感染症対策による事業等の中止により施設利用者が目標値に達しなかった。</t>
    <rPh sb="0" eb="2">
      <t>レイワ</t>
    </rPh>
    <rPh sb="2" eb="3">
      <t>ガン</t>
    </rPh>
    <rPh sb="3" eb="4">
      <t>ネン</t>
    </rPh>
    <rPh sb="6" eb="7">
      <t>ガツ</t>
    </rPh>
    <rPh sb="8" eb="10">
      <t>タイフウ</t>
    </rPh>
    <rPh sb="12" eb="13">
      <t>ゴウ</t>
    </rPh>
    <rPh sb="14" eb="16">
      <t>シンガタ</t>
    </rPh>
    <rPh sb="19" eb="21">
      <t>カンセン</t>
    </rPh>
    <rPh sb="21" eb="22">
      <t>ショウ</t>
    </rPh>
    <rPh sb="22" eb="24">
      <t>タイサク</t>
    </rPh>
    <rPh sb="27" eb="29">
      <t>ジギョウ</t>
    </rPh>
    <rPh sb="29" eb="30">
      <t>トウ</t>
    </rPh>
    <rPh sb="31" eb="33">
      <t>チュウシ</t>
    </rPh>
    <rPh sb="36" eb="38">
      <t>シセツ</t>
    </rPh>
    <rPh sb="38" eb="41">
      <t>リヨウシャ</t>
    </rPh>
    <rPh sb="42" eb="45">
      <t>モクヒョウチ</t>
    </rPh>
    <rPh sb="46" eb="47">
      <t>タッ</t>
    </rPh>
    <phoneticPr fontId="2"/>
  </si>
  <si>
    <t>○</t>
  </si>
  <si>
    <t>受託業者に対し、利用者に挨拶をするよう注意をした。</t>
    <rPh sb="0" eb="2">
      <t>ジュタク</t>
    </rPh>
    <rPh sb="2" eb="4">
      <t>ギョウシャ</t>
    </rPh>
    <rPh sb="5" eb="6">
      <t>タイ</t>
    </rPh>
    <rPh sb="8" eb="11">
      <t>リヨウシャ</t>
    </rPh>
    <rPh sb="12" eb="14">
      <t>アイサツ</t>
    </rPh>
    <rPh sb="19" eb="21">
      <t>チュウイ</t>
    </rPh>
    <phoneticPr fontId="2"/>
  </si>
  <si>
    <t>5月中旬にプール配管の一部に漏水が確認されたため急きょ補修工事を実施したところであり、7月6日のオープンまでには、全てのプールが使用可能となる見込みということです。</t>
    <rPh sb="1" eb="2">
      <t>ガツ</t>
    </rPh>
    <rPh sb="2" eb="4">
      <t>チュウジュン</t>
    </rPh>
    <rPh sb="8" eb="10">
      <t>ハイカン</t>
    </rPh>
    <rPh sb="11" eb="13">
      <t>イチブ</t>
    </rPh>
    <rPh sb="14" eb="16">
      <t>ロウスイ</t>
    </rPh>
    <rPh sb="17" eb="19">
      <t>カクニン</t>
    </rPh>
    <rPh sb="24" eb="25">
      <t>キュウ</t>
    </rPh>
    <rPh sb="27" eb="29">
      <t>ホシュウ</t>
    </rPh>
    <rPh sb="29" eb="31">
      <t>コウジ</t>
    </rPh>
    <rPh sb="32" eb="34">
      <t>ジッシ</t>
    </rPh>
    <rPh sb="44" eb="45">
      <t>ガツ</t>
    </rPh>
    <rPh sb="46" eb="47">
      <t>カ</t>
    </rPh>
    <rPh sb="57" eb="58">
      <t>スベ</t>
    </rPh>
    <rPh sb="64" eb="66">
      <t>シヨウ</t>
    </rPh>
    <rPh sb="66" eb="68">
      <t>カノウ</t>
    </rPh>
    <rPh sb="71" eb="73">
      <t>ミコ</t>
    </rPh>
    <phoneticPr fontId="2"/>
  </si>
  <si>
    <t>午前と午後の開場前に各プールごとに水温を測定し、水温が22℃以上のプールをご利用頂いており、水温が22℃に達しない場合は、閉場しておりその際も30分ごとに再測定し、基準を満たした時点で開場しています。勤務時間内は場所に関係なく禁煙としており、職員の教育を徹底し喫煙マナーやモラルの向上に努めてまいります。</t>
    <rPh sb="0" eb="2">
      <t>ゴゼン</t>
    </rPh>
    <rPh sb="3" eb="5">
      <t>ゴゴ</t>
    </rPh>
    <rPh sb="6" eb="8">
      <t>カイジョウ</t>
    </rPh>
    <rPh sb="8" eb="9">
      <t>マエ</t>
    </rPh>
    <rPh sb="10" eb="11">
      <t>カク</t>
    </rPh>
    <rPh sb="17" eb="19">
      <t>スイオン</t>
    </rPh>
    <rPh sb="20" eb="22">
      <t>ソクテイ</t>
    </rPh>
    <rPh sb="24" eb="26">
      <t>スイオン</t>
    </rPh>
    <rPh sb="30" eb="32">
      <t>イジョウ</t>
    </rPh>
    <rPh sb="38" eb="41">
      <t>リヨウイタダ</t>
    </rPh>
    <rPh sb="46" eb="48">
      <t>スイオン</t>
    </rPh>
    <rPh sb="53" eb="54">
      <t>タッ</t>
    </rPh>
    <rPh sb="57" eb="59">
      <t>バアイ</t>
    </rPh>
    <rPh sb="61" eb="63">
      <t>ヘイジョウ</t>
    </rPh>
    <rPh sb="69" eb="70">
      <t>サイ</t>
    </rPh>
    <rPh sb="73" eb="74">
      <t>フン</t>
    </rPh>
    <rPh sb="77" eb="80">
      <t>サイソクテイ</t>
    </rPh>
    <rPh sb="82" eb="84">
      <t>キジュン</t>
    </rPh>
    <rPh sb="85" eb="86">
      <t>ミ</t>
    </rPh>
    <rPh sb="89" eb="91">
      <t>ジテン</t>
    </rPh>
    <rPh sb="92" eb="94">
      <t>カイジョウ</t>
    </rPh>
    <rPh sb="100" eb="102">
      <t>キンム</t>
    </rPh>
    <rPh sb="102" eb="104">
      <t>ジカン</t>
    </rPh>
    <rPh sb="104" eb="105">
      <t>ナイ</t>
    </rPh>
    <rPh sb="106" eb="108">
      <t>バショ</t>
    </rPh>
    <rPh sb="109" eb="111">
      <t>カンケイ</t>
    </rPh>
    <rPh sb="113" eb="115">
      <t>キンエン</t>
    </rPh>
    <rPh sb="121" eb="123">
      <t>ショクイン</t>
    </rPh>
    <rPh sb="124" eb="126">
      <t>キョウイク</t>
    </rPh>
    <rPh sb="127" eb="129">
      <t>テッテイ</t>
    </rPh>
    <rPh sb="130" eb="132">
      <t>キツエン</t>
    </rPh>
    <rPh sb="140" eb="142">
      <t>コウジョウ</t>
    </rPh>
    <rPh sb="143" eb="144">
      <t>ツト</t>
    </rPh>
    <phoneticPr fontId="2"/>
  </si>
  <si>
    <t>台風19号により、郡山市が自衛隊の支援受け入れのため、宿泊場所の候補地の一つとして現地調査のうえ決定することとなった。</t>
    <rPh sb="0" eb="2">
      <t>タイフウ</t>
    </rPh>
    <rPh sb="4" eb="5">
      <t>ゴウ</t>
    </rPh>
    <rPh sb="9" eb="12">
      <t>コオリヤマシ</t>
    </rPh>
    <rPh sb="13" eb="16">
      <t>ジエイタイ</t>
    </rPh>
    <rPh sb="17" eb="19">
      <t>シエン</t>
    </rPh>
    <rPh sb="19" eb="20">
      <t>ウ</t>
    </rPh>
    <rPh sb="21" eb="22">
      <t>イ</t>
    </rPh>
    <rPh sb="27" eb="29">
      <t>シュクハク</t>
    </rPh>
    <rPh sb="29" eb="31">
      <t>バショ</t>
    </rPh>
    <rPh sb="32" eb="35">
      <t>コウホチ</t>
    </rPh>
    <rPh sb="36" eb="37">
      <t>ヒト</t>
    </rPh>
    <rPh sb="41" eb="43">
      <t>ゲンチ</t>
    </rPh>
    <rPh sb="43" eb="45">
      <t>チョウサ</t>
    </rPh>
    <rPh sb="48" eb="50">
      <t>ケッテイ</t>
    </rPh>
    <phoneticPr fontId="2"/>
  </si>
  <si>
    <t>自衛隊の受け入れ準備のため、カルチャーセンターアリーナの一般開放を中止した。</t>
    <rPh sb="0" eb="3">
      <t>ジエイタイ</t>
    </rPh>
    <rPh sb="4" eb="5">
      <t>ウ</t>
    </rPh>
    <rPh sb="6" eb="7">
      <t>イ</t>
    </rPh>
    <rPh sb="8" eb="10">
      <t>ジュンビ</t>
    </rPh>
    <rPh sb="28" eb="30">
      <t>イッパン</t>
    </rPh>
    <rPh sb="30" eb="32">
      <t>カイホウ</t>
    </rPh>
    <rPh sb="33" eb="35">
      <t>チュウシ</t>
    </rPh>
    <phoneticPr fontId="2"/>
  </si>
  <si>
    <t>スタンスネイション・ジャパン福島Ｉｎ郡山カルチャーパークというイベントで、１、マフラーの音がうるさい。２、違法車、改造車のイベントを許可していいのか。３、ステージスピーカーの音がうるさい。４、すぐに中止しないと郡山市へ連絡するなどの苦情が寄せられた。</t>
    <rPh sb="14" eb="16">
      <t>フクシマ</t>
    </rPh>
    <rPh sb="18" eb="20">
      <t>コオリヤマ</t>
    </rPh>
    <rPh sb="44" eb="45">
      <t>オト</t>
    </rPh>
    <rPh sb="53" eb="55">
      <t>イホウ</t>
    </rPh>
    <rPh sb="55" eb="56">
      <t>シャ</t>
    </rPh>
    <rPh sb="57" eb="60">
      <t>カイゾウシャ</t>
    </rPh>
    <rPh sb="66" eb="68">
      <t>キョカ</t>
    </rPh>
    <rPh sb="87" eb="88">
      <t>オト</t>
    </rPh>
    <rPh sb="99" eb="101">
      <t>チュウシ</t>
    </rPh>
    <rPh sb="105" eb="108">
      <t>コオリヤマシ</t>
    </rPh>
    <rPh sb="109" eb="111">
      <t>レンラク</t>
    </rPh>
    <rPh sb="116" eb="118">
      <t>クジョウ</t>
    </rPh>
    <rPh sb="119" eb="120">
      <t>ヨ</t>
    </rPh>
    <phoneticPr fontId="2"/>
  </si>
  <si>
    <t>１、車検を受け、ナンバーが付いている車と確認した。２、ナンバーが取得できない車は、積載車での輸送を確認した。３、主催者に事情を話し、全体的にボリュームを下げ、重低音をカットしたと報告を受けた。</t>
    <rPh sb="2" eb="4">
      <t>シャケン</t>
    </rPh>
    <rPh sb="5" eb="6">
      <t>ウ</t>
    </rPh>
    <rPh sb="13" eb="14">
      <t>ツ</t>
    </rPh>
    <rPh sb="18" eb="19">
      <t>クルマ</t>
    </rPh>
    <rPh sb="20" eb="22">
      <t>カクニン</t>
    </rPh>
    <rPh sb="32" eb="34">
      <t>シュトク</t>
    </rPh>
    <rPh sb="38" eb="39">
      <t>クルマ</t>
    </rPh>
    <rPh sb="41" eb="44">
      <t>セキサイシャ</t>
    </rPh>
    <rPh sb="46" eb="48">
      <t>ユソウ</t>
    </rPh>
    <rPh sb="49" eb="51">
      <t>カクニン</t>
    </rPh>
    <rPh sb="56" eb="59">
      <t>シュサイシャ</t>
    </rPh>
    <rPh sb="60" eb="62">
      <t>ジジョウ</t>
    </rPh>
    <rPh sb="63" eb="64">
      <t>ハナ</t>
    </rPh>
    <rPh sb="66" eb="69">
      <t>ゼンタイテキ</t>
    </rPh>
    <rPh sb="76" eb="77">
      <t>サ</t>
    </rPh>
    <rPh sb="79" eb="82">
      <t>ジュウテイオン</t>
    </rPh>
    <rPh sb="89" eb="91">
      <t>ホウコク</t>
    </rPh>
    <rPh sb="92" eb="93">
      <t>ウ</t>
    </rPh>
    <phoneticPr fontId="2"/>
  </si>
  <si>
    <t>冬季間、家に引きこもりがちな子ども達のため、ドリームランドを営業することでの誘客及び利用者サービスの向上が図られた。</t>
    <rPh sb="0" eb="2">
      <t>トウキ</t>
    </rPh>
    <rPh sb="2" eb="3">
      <t>カン</t>
    </rPh>
    <rPh sb="4" eb="5">
      <t>イエ</t>
    </rPh>
    <rPh sb="6" eb="7">
      <t>ヒ</t>
    </rPh>
    <rPh sb="14" eb="15">
      <t>コ</t>
    </rPh>
    <rPh sb="17" eb="18">
      <t>タチ</t>
    </rPh>
    <rPh sb="30" eb="32">
      <t>エイギョウ</t>
    </rPh>
    <rPh sb="38" eb="40">
      <t>ユウキャク</t>
    </rPh>
    <rPh sb="40" eb="41">
      <t>オヨ</t>
    </rPh>
    <rPh sb="42" eb="45">
      <t>リヨウシャ</t>
    </rPh>
    <rPh sb="50" eb="52">
      <t>コウジョウ</t>
    </rPh>
    <rPh sb="53" eb="54">
      <t>ハカ</t>
    </rPh>
    <phoneticPr fontId="2"/>
  </si>
  <si>
    <t>50m・25mプールの一部コース貸切料金及び公園利用料を1㎡60円に設定をした。</t>
    <rPh sb="11" eb="13">
      <t>イチブ</t>
    </rPh>
    <rPh sb="16" eb="18">
      <t>カシキリ</t>
    </rPh>
    <rPh sb="18" eb="20">
      <t>リョウキン</t>
    </rPh>
    <rPh sb="20" eb="21">
      <t>オヨ</t>
    </rPh>
    <rPh sb="22" eb="24">
      <t>コウエン</t>
    </rPh>
    <rPh sb="24" eb="27">
      <t>リヨウリョウ</t>
    </rPh>
    <rPh sb="32" eb="33">
      <t>エン</t>
    </rPh>
    <rPh sb="34" eb="36">
      <t>セッテイ</t>
    </rPh>
    <phoneticPr fontId="2"/>
  </si>
  <si>
    <t>レストランの営業日を拡大した。</t>
    <rPh sb="6" eb="8">
      <t>エイギョウ</t>
    </rPh>
    <rPh sb="8" eb="9">
      <t>ビ</t>
    </rPh>
    <rPh sb="10" eb="12">
      <t>カクダイ</t>
    </rPh>
    <phoneticPr fontId="2"/>
  </si>
  <si>
    <t xml:space="preserve">　                                                                                              　　　　　　　    関係法令及び管理条例等の遵守に取組み、職員個々に接遇マニュアル等を配布し業務遂行するよう徹底している。また、危機管理については、危機管理マニュアルを配布しているほか、日頃から施設内外の巡回などを実施し異常個所の早期発見に努めるとともに、不測の事態に迅速・的確に対処できるよう訓練等を実施するなどして、管理運営を行いました。
</t>
    <rPh sb="106" eb="108">
      <t>カンケイ</t>
    </rPh>
    <rPh sb="108" eb="110">
      <t>ホウレイ</t>
    </rPh>
    <rPh sb="110" eb="111">
      <t>オヨ</t>
    </rPh>
    <rPh sb="112" eb="114">
      <t>カンリ</t>
    </rPh>
    <rPh sb="114" eb="116">
      <t>ジョウレイ</t>
    </rPh>
    <rPh sb="116" eb="117">
      <t>トウ</t>
    </rPh>
    <rPh sb="118" eb="120">
      <t>ジュンシュ</t>
    </rPh>
    <rPh sb="121" eb="123">
      <t>トリク</t>
    </rPh>
    <rPh sb="125" eb="127">
      <t>ショクイン</t>
    </rPh>
    <rPh sb="127" eb="129">
      <t>ココ</t>
    </rPh>
    <rPh sb="130" eb="132">
      <t>セツグウ</t>
    </rPh>
    <rPh sb="137" eb="138">
      <t>トウ</t>
    </rPh>
    <rPh sb="139" eb="141">
      <t>ハイフ</t>
    </rPh>
    <rPh sb="142" eb="144">
      <t>ギョウム</t>
    </rPh>
    <rPh sb="144" eb="146">
      <t>スイコウ</t>
    </rPh>
    <rPh sb="150" eb="152">
      <t>テッテイ</t>
    </rPh>
    <rPh sb="160" eb="162">
      <t>キキ</t>
    </rPh>
    <rPh sb="162" eb="164">
      <t>カンリ</t>
    </rPh>
    <rPh sb="170" eb="172">
      <t>キキ</t>
    </rPh>
    <rPh sb="172" eb="174">
      <t>カンリ</t>
    </rPh>
    <rPh sb="180" eb="182">
      <t>ハイフ</t>
    </rPh>
    <rPh sb="189" eb="191">
      <t>ヒゴロ</t>
    </rPh>
    <rPh sb="193" eb="195">
      <t>シセツ</t>
    </rPh>
    <rPh sb="195" eb="197">
      <t>ナイガイ</t>
    </rPh>
    <rPh sb="198" eb="200">
      <t>ジュンカイ</t>
    </rPh>
    <rPh sb="203" eb="205">
      <t>ジッシ</t>
    </rPh>
    <rPh sb="206" eb="208">
      <t>イジョウ</t>
    </rPh>
    <rPh sb="208" eb="210">
      <t>カショ</t>
    </rPh>
    <rPh sb="211" eb="213">
      <t>ソウキ</t>
    </rPh>
    <rPh sb="213" eb="215">
      <t>ハッケン</t>
    </rPh>
    <rPh sb="216" eb="217">
      <t>ツト</t>
    </rPh>
    <rPh sb="243" eb="245">
      <t>クンレン</t>
    </rPh>
    <rPh sb="245" eb="246">
      <t>トウ</t>
    </rPh>
    <rPh sb="247" eb="249">
      <t>ジッシ</t>
    </rPh>
    <rPh sb="256" eb="258">
      <t>カンリ</t>
    </rPh>
    <rPh sb="258" eb="260">
      <t>ウンエイ</t>
    </rPh>
    <rPh sb="261" eb="262">
      <t>オコナ</t>
    </rPh>
    <phoneticPr fontId="2"/>
  </si>
  <si>
    <t>当公社が管理運営している屋内子どもの遊び場の嘱託職員を八山田こども公園に週に2回勤務させることで委託料の削減を行っている。また、当公社が管理する他の施設と連携を図り、印刷物等の共同発注により経費の削減に努めており、今後は順次照明のLED化による電気料等の削減などに努めて参ります。</t>
    <rPh sb="0" eb="1">
      <t>トウ</t>
    </rPh>
    <rPh sb="1" eb="3">
      <t>コウシャ</t>
    </rPh>
    <rPh sb="4" eb="6">
      <t>カンリ</t>
    </rPh>
    <rPh sb="6" eb="8">
      <t>ウンエイ</t>
    </rPh>
    <rPh sb="12" eb="14">
      <t>オクナイ</t>
    </rPh>
    <rPh sb="14" eb="15">
      <t>コ</t>
    </rPh>
    <rPh sb="18" eb="19">
      <t>アソ</t>
    </rPh>
    <rPh sb="20" eb="21">
      <t>バ</t>
    </rPh>
    <rPh sb="22" eb="24">
      <t>ショクタク</t>
    </rPh>
    <rPh sb="24" eb="26">
      <t>ショクイン</t>
    </rPh>
    <rPh sb="27" eb="28">
      <t>ヤツ</t>
    </rPh>
    <rPh sb="28" eb="30">
      <t>ヤマダ</t>
    </rPh>
    <rPh sb="33" eb="35">
      <t>コウエン</t>
    </rPh>
    <rPh sb="36" eb="37">
      <t>シュウ</t>
    </rPh>
    <rPh sb="39" eb="40">
      <t>カイ</t>
    </rPh>
    <rPh sb="40" eb="42">
      <t>キンム</t>
    </rPh>
    <rPh sb="48" eb="51">
      <t>イタクリョウ</t>
    </rPh>
    <rPh sb="52" eb="54">
      <t>サクゲン</t>
    </rPh>
    <rPh sb="55" eb="56">
      <t>オコナ</t>
    </rPh>
    <rPh sb="64" eb="65">
      <t>トウ</t>
    </rPh>
    <rPh sb="65" eb="67">
      <t>コウシャ</t>
    </rPh>
    <rPh sb="68" eb="70">
      <t>カンリ</t>
    </rPh>
    <rPh sb="72" eb="73">
      <t>タ</t>
    </rPh>
    <rPh sb="74" eb="76">
      <t>シセツ</t>
    </rPh>
    <rPh sb="77" eb="79">
      <t>レンケイ</t>
    </rPh>
    <rPh sb="80" eb="81">
      <t>ハカ</t>
    </rPh>
    <rPh sb="83" eb="86">
      <t>インサツブツ</t>
    </rPh>
    <rPh sb="86" eb="87">
      <t>トウ</t>
    </rPh>
    <rPh sb="88" eb="90">
      <t>キョウドウ</t>
    </rPh>
    <rPh sb="90" eb="92">
      <t>ハッチュウ</t>
    </rPh>
    <rPh sb="95" eb="97">
      <t>ケイヒ</t>
    </rPh>
    <rPh sb="98" eb="100">
      <t>サクゲン</t>
    </rPh>
    <rPh sb="101" eb="102">
      <t>ツト</t>
    </rPh>
    <rPh sb="107" eb="109">
      <t>コンゴ</t>
    </rPh>
    <rPh sb="110" eb="112">
      <t>ジュンジ</t>
    </rPh>
    <rPh sb="112" eb="114">
      <t>ショウメイ</t>
    </rPh>
    <rPh sb="118" eb="119">
      <t>カ</t>
    </rPh>
    <rPh sb="122" eb="124">
      <t>デンキ</t>
    </rPh>
    <rPh sb="124" eb="125">
      <t>リョウ</t>
    </rPh>
    <rPh sb="125" eb="126">
      <t>トウ</t>
    </rPh>
    <rPh sb="127" eb="129">
      <t>サクゲン</t>
    </rPh>
    <rPh sb="132" eb="133">
      <t>ツト</t>
    </rPh>
    <rPh sb="135" eb="136">
      <t>マイ</t>
    </rPh>
    <phoneticPr fontId="2"/>
  </si>
  <si>
    <t>新聞等19回/年        SNS等 589回/年</t>
    <rPh sb="0" eb="2">
      <t>シンブン</t>
    </rPh>
    <rPh sb="2" eb="3">
      <t>トウ</t>
    </rPh>
    <rPh sb="5" eb="6">
      <t>カイ</t>
    </rPh>
    <rPh sb="7" eb="8">
      <t>ネン</t>
    </rPh>
    <rPh sb="19" eb="20">
      <t>トウ</t>
    </rPh>
    <rPh sb="24" eb="25">
      <t>カイ</t>
    </rPh>
    <rPh sb="26" eb="27">
      <t>ネン</t>
    </rPh>
    <phoneticPr fontId="2"/>
  </si>
  <si>
    <t>新聞等 11回/年       SNS等 115回/2月</t>
    <rPh sb="0" eb="2">
      <t>シンブン</t>
    </rPh>
    <rPh sb="2" eb="3">
      <t>トウ</t>
    </rPh>
    <rPh sb="6" eb="7">
      <t>カイ</t>
    </rPh>
    <rPh sb="8" eb="9">
      <t>ネン</t>
    </rPh>
    <rPh sb="19" eb="20">
      <t>トウ</t>
    </rPh>
    <rPh sb="24" eb="25">
      <t>カイ</t>
    </rPh>
    <rPh sb="27" eb="28">
      <t>ツキ</t>
    </rPh>
    <phoneticPr fontId="2"/>
  </si>
  <si>
    <t>新聞等 12回/年       SNS等 263回/年</t>
    <rPh sb="0" eb="2">
      <t>シンブン</t>
    </rPh>
    <rPh sb="2" eb="3">
      <t>トウ</t>
    </rPh>
    <rPh sb="6" eb="7">
      <t>カイ</t>
    </rPh>
    <rPh sb="8" eb="9">
      <t>ネン</t>
    </rPh>
    <rPh sb="19" eb="20">
      <t>トウ</t>
    </rPh>
    <rPh sb="24" eb="25">
      <t>カイ</t>
    </rPh>
    <rPh sb="26" eb="27">
      <t>ネン</t>
    </rPh>
    <phoneticPr fontId="2"/>
  </si>
  <si>
    <t>※台風１９号の接近により利用者の安全等を確保できないためドリームランドを休場（令和元年10月13日）。</t>
    <rPh sb="1" eb="3">
      <t>タイフウ</t>
    </rPh>
    <rPh sb="5" eb="6">
      <t>ゴウ</t>
    </rPh>
    <rPh sb="7" eb="9">
      <t>セッキン</t>
    </rPh>
    <rPh sb="12" eb="14">
      <t>リヨウ</t>
    </rPh>
    <rPh sb="14" eb="15">
      <t>シャ</t>
    </rPh>
    <rPh sb="16" eb="18">
      <t>アンゼン</t>
    </rPh>
    <rPh sb="18" eb="19">
      <t>トウ</t>
    </rPh>
    <rPh sb="20" eb="22">
      <t>カクホ</t>
    </rPh>
    <rPh sb="36" eb="37">
      <t>キュウ</t>
    </rPh>
    <rPh sb="37" eb="38">
      <t>ジョウ</t>
    </rPh>
    <rPh sb="39" eb="41">
      <t>レイワ</t>
    </rPh>
    <rPh sb="41" eb="42">
      <t>ガン</t>
    </rPh>
    <rPh sb="42" eb="43">
      <t>ネン</t>
    </rPh>
    <rPh sb="45" eb="46">
      <t>ガツ</t>
    </rPh>
    <rPh sb="48" eb="49">
      <t>ニチ</t>
    </rPh>
    <phoneticPr fontId="2"/>
  </si>
  <si>
    <t>※プール水温が22℃（遊泳用プールの衛生基準）に達しなかったための閉場、期間（令和元年７月7・9・11・12日）</t>
    <rPh sb="4" eb="6">
      <t>スイオン</t>
    </rPh>
    <rPh sb="11" eb="14">
      <t>ユウエイヨウ</t>
    </rPh>
    <rPh sb="18" eb="20">
      <t>エイセイ</t>
    </rPh>
    <rPh sb="20" eb="22">
      <t>キジュン</t>
    </rPh>
    <rPh sb="24" eb="25">
      <t>タッ</t>
    </rPh>
    <rPh sb="33" eb="35">
      <t>ヘイジョウ</t>
    </rPh>
    <rPh sb="36" eb="38">
      <t>キカン</t>
    </rPh>
    <rPh sb="39" eb="41">
      <t>レイワ</t>
    </rPh>
    <rPh sb="41" eb="42">
      <t>ガン</t>
    </rPh>
    <rPh sb="42" eb="43">
      <t>ネン</t>
    </rPh>
    <rPh sb="44" eb="45">
      <t>ガツ</t>
    </rPh>
    <rPh sb="54" eb="55">
      <t>ニチ</t>
    </rPh>
    <phoneticPr fontId="2"/>
  </si>
  <si>
    <t>プール施設監視保守業務委託</t>
    <rPh sb="3" eb="5">
      <t>シセツ</t>
    </rPh>
    <rPh sb="5" eb="7">
      <t>カンシ</t>
    </rPh>
    <rPh sb="7" eb="9">
      <t>ホシュ</t>
    </rPh>
    <rPh sb="9" eb="11">
      <t>ギョウム</t>
    </rPh>
    <rPh sb="11" eb="13">
      <t>イタク</t>
    </rPh>
    <phoneticPr fontId="2"/>
  </si>
  <si>
    <t>遊び場塵芥搬出業務委託</t>
    <rPh sb="0" eb="1">
      <t>アソ</t>
    </rPh>
    <rPh sb="2" eb="3">
      <t>バ</t>
    </rPh>
    <phoneticPr fontId="2"/>
  </si>
  <si>
    <t>秋のイベント時、ドリームランド遊戯機の人気機種のアンケートを実施。</t>
    <rPh sb="0" eb="1">
      <t>アキ</t>
    </rPh>
    <rPh sb="6" eb="7">
      <t>ジ</t>
    </rPh>
    <rPh sb="15" eb="17">
      <t>ユウギ</t>
    </rPh>
    <rPh sb="17" eb="18">
      <t>キ</t>
    </rPh>
    <rPh sb="19" eb="21">
      <t>ニンキ</t>
    </rPh>
    <rPh sb="21" eb="23">
      <t>キシュ</t>
    </rPh>
    <rPh sb="30" eb="32">
      <t>ジッシ</t>
    </rPh>
    <phoneticPr fontId="2"/>
  </si>
  <si>
    <t>一部コースの貸切料金を設定することで団体利用者の誘客を図ることができた。また、公園利用料を安価にしたことで利用者のサービス向上が図られた。</t>
    <rPh sb="0" eb="2">
      <t>イチブ</t>
    </rPh>
    <rPh sb="6" eb="8">
      <t>カシキリ</t>
    </rPh>
    <rPh sb="8" eb="10">
      <t>リョウキン</t>
    </rPh>
    <rPh sb="11" eb="13">
      <t>セッテイ</t>
    </rPh>
    <rPh sb="18" eb="20">
      <t>ダンタイ</t>
    </rPh>
    <rPh sb="20" eb="22">
      <t>リヨウ</t>
    </rPh>
    <rPh sb="22" eb="23">
      <t>シャ</t>
    </rPh>
    <rPh sb="24" eb="26">
      <t>ユウキャク</t>
    </rPh>
    <rPh sb="27" eb="28">
      <t>ハカ</t>
    </rPh>
    <rPh sb="39" eb="41">
      <t>コウエン</t>
    </rPh>
    <rPh sb="41" eb="44">
      <t>リヨウリョウ</t>
    </rPh>
    <rPh sb="45" eb="47">
      <t>アンカ</t>
    </rPh>
    <rPh sb="53" eb="56">
      <t>リヨウシャ</t>
    </rPh>
    <rPh sb="61" eb="63">
      <t>コウジョウ</t>
    </rPh>
    <rPh sb="64" eb="65">
      <t>ハカ</t>
    </rPh>
    <phoneticPr fontId="2"/>
  </si>
  <si>
    <t>レストランの平日営業日を拡大したことで利用者のサービス向上が図られた。（冬季間は土日）</t>
    <rPh sb="6" eb="8">
      <t>ヘイジツ</t>
    </rPh>
    <rPh sb="8" eb="10">
      <t>エイギョウ</t>
    </rPh>
    <rPh sb="10" eb="11">
      <t>ヒ</t>
    </rPh>
    <rPh sb="12" eb="14">
      <t>カクダイ</t>
    </rPh>
    <rPh sb="19" eb="22">
      <t>リヨウシャ</t>
    </rPh>
    <rPh sb="27" eb="29">
      <t>コウジョウ</t>
    </rPh>
    <rPh sb="30" eb="31">
      <t>ハカ</t>
    </rPh>
    <rPh sb="36" eb="38">
      <t>トウキ</t>
    </rPh>
    <rPh sb="38" eb="39">
      <t>カン</t>
    </rPh>
    <rPh sb="40" eb="42">
      <t>ドニチ</t>
    </rPh>
    <phoneticPr fontId="2"/>
  </si>
  <si>
    <t>太陽が出ていても閉場。営業時間中に基準以上になったでしょう。いつあけるのですか。屋内遊戯場の裏でタバコを吸ってサボっている職員がいます。</t>
    <rPh sb="0" eb="2">
      <t>タイヨウ</t>
    </rPh>
    <rPh sb="3" eb="4">
      <t>デ</t>
    </rPh>
    <rPh sb="8" eb="10">
      <t>ヘイジョウ</t>
    </rPh>
    <rPh sb="11" eb="13">
      <t>エイギョウ</t>
    </rPh>
    <rPh sb="13" eb="16">
      <t>ジカンチュウ</t>
    </rPh>
    <rPh sb="17" eb="19">
      <t>キジュン</t>
    </rPh>
    <rPh sb="19" eb="21">
      <t>イジョウ</t>
    </rPh>
    <phoneticPr fontId="2"/>
  </si>
  <si>
    <t>プールの責任者は、赤い帽子の人らしいが、この人が利用者に挨拶をしないのである。</t>
    <rPh sb="4" eb="7">
      <t>セキニンシャ</t>
    </rPh>
    <rPh sb="9" eb="10">
      <t>アカ</t>
    </rPh>
    <rPh sb="11" eb="13">
      <t>ボウシ</t>
    </rPh>
    <rPh sb="14" eb="15">
      <t>ヒト</t>
    </rPh>
    <rPh sb="22" eb="23">
      <t>ヒト</t>
    </rPh>
    <rPh sb="24" eb="27">
      <t>リヨウシャ</t>
    </rPh>
    <rPh sb="28" eb="30">
      <t>アイサツ</t>
    </rPh>
    <phoneticPr fontId="2"/>
  </si>
  <si>
    <t>水泳合宿の貸切に対し大会でもないのに貸切とは、どういうことか。私物化である。</t>
    <rPh sb="0" eb="2">
      <t>スイエイ</t>
    </rPh>
    <rPh sb="2" eb="4">
      <t>ガッシュク</t>
    </rPh>
    <rPh sb="5" eb="7">
      <t>カシキリ</t>
    </rPh>
    <rPh sb="8" eb="9">
      <t>タイ</t>
    </rPh>
    <rPh sb="10" eb="12">
      <t>タイカイ</t>
    </rPh>
    <rPh sb="18" eb="20">
      <t>カシキリ</t>
    </rPh>
    <rPh sb="31" eb="34">
      <t>シブツカ</t>
    </rPh>
    <phoneticPr fontId="2"/>
  </si>
  <si>
    <t>7月11日から郡山カルチャーパークホームページ、29日からカルチャーパークプール入場口に貸切の掲示をした。</t>
    <rPh sb="1" eb="2">
      <t>ガツ</t>
    </rPh>
    <rPh sb="4" eb="5">
      <t>ニチ</t>
    </rPh>
    <rPh sb="7" eb="9">
      <t>コオリヤマ</t>
    </rPh>
    <rPh sb="26" eb="27">
      <t>ニチ</t>
    </rPh>
    <rPh sb="40" eb="42">
      <t>ニュウジョウ</t>
    </rPh>
    <rPh sb="42" eb="43">
      <t>クチ</t>
    </rPh>
    <rPh sb="44" eb="46">
      <t>カシキリ</t>
    </rPh>
    <rPh sb="47" eb="49">
      <t>ケイジ</t>
    </rPh>
    <phoneticPr fontId="2"/>
  </si>
  <si>
    <t>思いやり駐車場に車を停めたところ「思いやり駐車場証」を掲示しているにもかかわらず「ここには停めないでください。通常の駐車場が空いているのでそちらに移動してください。」と言ってきたので証を掲示していることを述べると「本当かな－」と捨て台詞を残して去っていきました。よく確認せず、ましてや暴言を吐くような誘導員への再教育を強く望みます。</t>
    <rPh sb="0" eb="1">
      <t>オモ</t>
    </rPh>
    <rPh sb="4" eb="7">
      <t>チュウシャジョウ</t>
    </rPh>
    <rPh sb="8" eb="9">
      <t>クルマ</t>
    </rPh>
    <rPh sb="10" eb="11">
      <t>ト</t>
    </rPh>
    <rPh sb="17" eb="18">
      <t>オモ</t>
    </rPh>
    <rPh sb="21" eb="24">
      <t>チュウシャジョウ</t>
    </rPh>
    <rPh sb="24" eb="25">
      <t>ショウ</t>
    </rPh>
    <rPh sb="27" eb="29">
      <t>ケイジ</t>
    </rPh>
    <rPh sb="45" eb="46">
      <t>ト</t>
    </rPh>
    <rPh sb="55" eb="57">
      <t>ツウジョウ</t>
    </rPh>
    <rPh sb="58" eb="61">
      <t>チュウシャジョウ</t>
    </rPh>
    <rPh sb="62" eb="63">
      <t>ア</t>
    </rPh>
    <rPh sb="73" eb="75">
      <t>イドウ</t>
    </rPh>
    <rPh sb="84" eb="85">
      <t>イ</t>
    </rPh>
    <rPh sb="91" eb="92">
      <t>アカシ</t>
    </rPh>
    <rPh sb="93" eb="95">
      <t>ケイジ</t>
    </rPh>
    <rPh sb="102" eb="103">
      <t>ノ</t>
    </rPh>
    <rPh sb="107" eb="109">
      <t>ホントウ</t>
    </rPh>
    <rPh sb="114" eb="115">
      <t>ス</t>
    </rPh>
    <rPh sb="116" eb="118">
      <t>セリフ</t>
    </rPh>
    <rPh sb="119" eb="120">
      <t>ノコ</t>
    </rPh>
    <rPh sb="122" eb="123">
      <t>サ</t>
    </rPh>
    <rPh sb="133" eb="135">
      <t>カクニン</t>
    </rPh>
    <rPh sb="142" eb="144">
      <t>ボウゲン</t>
    </rPh>
    <rPh sb="145" eb="146">
      <t>ハ</t>
    </rPh>
    <rPh sb="150" eb="153">
      <t>ユウドウイン</t>
    </rPh>
    <rPh sb="155" eb="158">
      <t>サイキョウイク</t>
    </rPh>
    <rPh sb="159" eb="160">
      <t>ツヨ</t>
    </rPh>
    <rPh sb="161" eb="162">
      <t>ノゾ</t>
    </rPh>
    <phoneticPr fontId="2"/>
  </si>
  <si>
    <t>今回、対応した誘導員が委託業者の職員であったため、責任者及び誘導員本人に対し、詳細に聞き取りを行うとともに、思いやり駐車場を利用されるお客様等への誘導方法等について再確認等及び接遇全般について厳しく指導したことで了承を得た。</t>
    <rPh sb="0" eb="2">
      <t>コンカイ</t>
    </rPh>
    <rPh sb="3" eb="5">
      <t>タイオウ</t>
    </rPh>
    <rPh sb="7" eb="10">
      <t>ユウドウイン</t>
    </rPh>
    <rPh sb="11" eb="13">
      <t>イタク</t>
    </rPh>
    <rPh sb="13" eb="15">
      <t>ギョウシャ</t>
    </rPh>
    <rPh sb="16" eb="18">
      <t>ショクイン</t>
    </rPh>
    <rPh sb="25" eb="28">
      <t>セキニンシャ</t>
    </rPh>
    <rPh sb="28" eb="29">
      <t>オヨ</t>
    </rPh>
    <rPh sb="30" eb="33">
      <t>ユウドウイン</t>
    </rPh>
    <rPh sb="33" eb="35">
      <t>ホンニン</t>
    </rPh>
    <rPh sb="36" eb="37">
      <t>タイ</t>
    </rPh>
    <rPh sb="39" eb="41">
      <t>ショウサイ</t>
    </rPh>
    <rPh sb="42" eb="43">
      <t>キ</t>
    </rPh>
    <rPh sb="44" eb="45">
      <t>ト</t>
    </rPh>
    <rPh sb="47" eb="48">
      <t>オコナ</t>
    </rPh>
    <rPh sb="54" eb="55">
      <t>オモ</t>
    </rPh>
    <rPh sb="58" eb="61">
      <t>チュウシャジョウ</t>
    </rPh>
    <rPh sb="62" eb="64">
      <t>リヨウ</t>
    </rPh>
    <rPh sb="68" eb="70">
      <t>キャクサマ</t>
    </rPh>
    <rPh sb="70" eb="71">
      <t>トウ</t>
    </rPh>
    <rPh sb="73" eb="75">
      <t>ユウドウ</t>
    </rPh>
    <rPh sb="75" eb="77">
      <t>ホウホウ</t>
    </rPh>
    <rPh sb="77" eb="78">
      <t>トウ</t>
    </rPh>
    <rPh sb="82" eb="85">
      <t>サイカクニン</t>
    </rPh>
    <rPh sb="85" eb="86">
      <t>トウ</t>
    </rPh>
    <rPh sb="86" eb="87">
      <t>オヨ</t>
    </rPh>
    <rPh sb="88" eb="90">
      <t>セツグウ</t>
    </rPh>
    <rPh sb="90" eb="92">
      <t>ゼンパン</t>
    </rPh>
    <rPh sb="96" eb="97">
      <t>キビ</t>
    </rPh>
    <rPh sb="99" eb="101">
      <t>シドウ</t>
    </rPh>
    <rPh sb="106" eb="108">
      <t>リョウショウ</t>
    </rPh>
    <rPh sb="109" eb="110">
      <t>エ</t>
    </rPh>
    <phoneticPr fontId="2"/>
  </si>
  <si>
    <t>代表理事　佐藤　和雄</t>
    <rPh sb="0" eb="2">
      <t>ダイヒョウ</t>
    </rPh>
    <rPh sb="2" eb="4">
      <t>リジ</t>
    </rPh>
    <rPh sb="5" eb="7">
      <t>サトウ</t>
    </rPh>
    <rPh sb="8" eb="10">
      <t>カズオ</t>
    </rPh>
    <phoneticPr fontId="2"/>
  </si>
  <si>
    <t>屋内子どもの遊び場　好きな遊具ランキングアンケート実施。</t>
    <rPh sb="0" eb="2">
      <t>オクナイ</t>
    </rPh>
    <rPh sb="2" eb="3">
      <t>コ</t>
    </rPh>
    <rPh sb="6" eb="7">
      <t>アソ</t>
    </rPh>
    <rPh sb="8" eb="9">
      <t>バ</t>
    </rPh>
    <rPh sb="10" eb="11">
      <t>ス</t>
    </rPh>
    <rPh sb="13" eb="15">
      <t>ユウグ</t>
    </rPh>
    <rPh sb="25" eb="27">
      <t>ジッシ</t>
    </rPh>
    <phoneticPr fontId="2"/>
  </si>
  <si>
    <t>あさか野花火大会を見に初めて行って落とし物があります等何度もアナウンスが入り風情が台無し。音楽に合わせてとあったので期待していましたが、カルチャーパークのＢＧＭがうるさくて聞こえない。明りもたくさんついていて、花火がよく見えないところもありました。</t>
    <rPh sb="3" eb="4">
      <t>ノ</t>
    </rPh>
    <rPh sb="4" eb="6">
      <t>ハナビ</t>
    </rPh>
    <rPh sb="6" eb="8">
      <t>タイカイ</t>
    </rPh>
    <rPh sb="9" eb="10">
      <t>ミ</t>
    </rPh>
    <rPh sb="11" eb="12">
      <t>ハジ</t>
    </rPh>
    <rPh sb="14" eb="15">
      <t>イ</t>
    </rPh>
    <rPh sb="17" eb="18">
      <t>オ</t>
    </rPh>
    <rPh sb="20" eb="21">
      <t>モノ</t>
    </rPh>
    <rPh sb="26" eb="27">
      <t>ナド</t>
    </rPh>
    <rPh sb="27" eb="29">
      <t>ナンド</t>
    </rPh>
    <rPh sb="36" eb="37">
      <t>ハイ</t>
    </rPh>
    <rPh sb="38" eb="40">
      <t>フゼイ</t>
    </rPh>
    <rPh sb="41" eb="43">
      <t>ダイナ</t>
    </rPh>
    <rPh sb="45" eb="47">
      <t>オンガク</t>
    </rPh>
    <rPh sb="48" eb="49">
      <t>ア</t>
    </rPh>
    <rPh sb="58" eb="60">
      <t>キタイ</t>
    </rPh>
    <rPh sb="86" eb="87">
      <t>キ</t>
    </rPh>
    <rPh sb="92" eb="93">
      <t>アカ</t>
    </rPh>
    <rPh sb="105" eb="107">
      <t>ハナビ</t>
    </rPh>
    <rPh sb="110" eb="111">
      <t>ミ</t>
    </rPh>
    <phoneticPr fontId="2"/>
  </si>
  <si>
    <t>　内部及び外部講師による内部研修に職員が参加し、職員の資質の向上に努めているほか、カイゼン運動による事務の効率化など経営の効率化を行っている。また、管理運営に必要な資格取得の外部研修にも積極的に参加し、類似施設への視察研修を実施し職員個々の能力向上に努めている。</t>
    <rPh sb="1" eb="3">
      <t>ナイブ</t>
    </rPh>
    <rPh sb="3" eb="4">
      <t>オヨ</t>
    </rPh>
    <rPh sb="5" eb="7">
      <t>ガイブ</t>
    </rPh>
    <rPh sb="7" eb="9">
      <t>コウシ</t>
    </rPh>
    <rPh sb="12" eb="14">
      <t>ナイブ</t>
    </rPh>
    <rPh sb="14" eb="16">
      <t>ケンシュウ</t>
    </rPh>
    <rPh sb="17" eb="19">
      <t>ショクイン</t>
    </rPh>
    <rPh sb="20" eb="22">
      <t>サンカ</t>
    </rPh>
    <rPh sb="24" eb="26">
      <t>ショクイン</t>
    </rPh>
    <rPh sb="27" eb="29">
      <t>シシツ</t>
    </rPh>
    <rPh sb="30" eb="32">
      <t>コウジョウ</t>
    </rPh>
    <rPh sb="33" eb="34">
      <t>ツト</t>
    </rPh>
    <rPh sb="45" eb="47">
      <t>ウンドウ</t>
    </rPh>
    <rPh sb="53" eb="56">
      <t>コウリツカ</t>
    </rPh>
    <rPh sb="58" eb="60">
      <t>ケイエイ</t>
    </rPh>
    <rPh sb="61" eb="64">
      <t>コウリツカ</t>
    </rPh>
    <rPh sb="65" eb="66">
      <t>オコナ</t>
    </rPh>
    <rPh sb="74" eb="76">
      <t>カンリ</t>
    </rPh>
    <rPh sb="76" eb="78">
      <t>ウンエイ</t>
    </rPh>
    <rPh sb="79" eb="81">
      <t>ヒツヨウ</t>
    </rPh>
    <rPh sb="82" eb="84">
      <t>シカク</t>
    </rPh>
    <rPh sb="84" eb="86">
      <t>シュトク</t>
    </rPh>
    <rPh sb="87" eb="89">
      <t>ガイブ</t>
    </rPh>
    <rPh sb="89" eb="91">
      <t>ケンシュウ</t>
    </rPh>
    <rPh sb="93" eb="96">
      <t>セッキョクテキ</t>
    </rPh>
    <rPh sb="97" eb="99">
      <t>サンカ</t>
    </rPh>
    <rPh sb="101" eb="103">
      <t>ルイジ</t>
    </rPh>
    <rPh sb="103" eb="105">
      <t>シセツ</t>
    </rPh>
    <rPh sb="107" eb="109">
      <t>シサツ</t>
    </rPh>
    <rPh sb="109" eb="111">
      <t>ケンシュウ</t>
    </rPh>
    <rPh sb="112" eb="114">
      <t>ジッシ</t>
    </rPh>
    <phoneticPr fontId="2"/>
  </si>
  <si>
    <t>H31.４.27～R1.５.６、           ７.20～８.25</t>
    <phoneticPr fontId="2"/>
  </si>
  <si>
    <t>H31.４～R２.３</t>
    <phoneticPr fontId="2"/>
  </si>
  <si>
    <t>R１.12～R２.３</t>
    <phoneticPr fontId="2"/>
  </si>
  <si>
    <t>R１.８</t>
  </si>
  <si>
    <t>R１.８</t>
    <phoneticPr fontId="2"/>
  </si>
  <si>
    <t>R１.12.１～R２.３.31</t>
    <phoneticPr fontId="2"/>
  </si>
  <si>
    <t>R１.７～８</t>
    <phoneticPr fontId="2"/>
  </si>
  <si>
    <t>R１.９.１</t>
    <phoneticPr fontId="2"/>
  </si>
  <si>
    <t>H31.４.１</t>
    <phoneticPr fontId="2"/>
  </si>
  <si>
    <t>R１.６.24</t>
    <phoneticPr fontId="2"/>
  </si>
  <si>
    <t>R１.７.11</t>
    <phoneticPr fontId="2"/>
  </si>
  <si>
    <t>R１.７.24</t>
    <phoneticPr fontId="2"/>
  </si>
  <si>
    <t>R１.７.29</t>
    <phoneticPr fontId="2"/>
  </si>
  <si>
    <t>R１.８.11</t>
    <phoneticPr fontId="2"/>
  </si>
  <si>
    <t>R１.８.16</t>
    <phoneticPr fontId="2"/>
  </si>
  <si>
    <t>R１.10.29</t>
    <phoneticPr fontId="2"/>
  </si>
  <si>
    <t>R１.11.17</t>
    <phoneticPr fontId="2"/>
  </si>
  <si>
    <t>R２.２～R２.３</t>
    <phoneticPr fontId="2"/>
  </si>
  <si>
    <t>新型コロナウイルス感染症拡大防止対策として、市の指針に沿ってホームページ等での情報の提供、消毒液の設置、ソーシャルディスタンス等の実施をした。</t>
    <rPh sb="0" eb="2">
      <t>シンガタ</t>
    </rPh>
    <rPh sb="9" eb="12">
      <t>カンセンショウ</t>
    </rPh>
    <rPh sb="12" eb="14">
      <t>カクダイ</t>
    </rPh>
    <rPh sb="14" eb="16">
      <t>ボウシ</t>
    </rPh>
    <rPh sb="16" eb="18">
      <t>タイサク</t>
    </rPh>
    <rPh sb="22" eb="23">
      <t>シ</t>
    </rPh>
    <rPh sb="24" eb="26">
      <t>シシン</t>
    </rPh>
    <rPh sb="27" eb="28">
      <t>ソ</t>
    </rPh>
    <rPh sb="36" eb="37">
      <t>トウ</t>
    </rPh>
    <rPh sb="39" eb="41">
      <t>ジョウホウ</t>
    </rPh>
    <rPh sb="42" eb="44">
      <t>テイキョウ</t>
    </rPh>
    <rPh sb="45" eb="47">
      <t>ショウドク</t>
    </rPh>
    <rPh sb="47" eb="48">
      <t>エキ</t>
    </rPh>
    <rPh sb="49" eb="51">
      <t>セッチ</t>
    </rPh>
    <rPh sb="63" eb="64">
      <t>トウ</t>
    </rPh>
    <rPh sb="65" eb="67">
      <t>ジッシ</t>
    </rPh>
    <phoneticPr fontId="2"/>
  </si>
  <si>
    <t>正確な情報の提供により安心・安全な施設の運営を周知できたことで、利用者のサービス向上を図ることができた。</t>
    <rPh sb="0" eb="2">
      <t>セイカク</t>
    </rPh>
    <rPh sb="3" eb="5">
      <t>ジョウホウ</t>
    </rPh>
    <rPh sb="6" eb="8">
      <t>テイキョウ</t>
    </rPh>
    <rPh sb="11" eb="13">
      <t>アンシン</t>
    </rPh>
    <rPh sb="14" eb="16">
      <t>アンゼン</t>
    </rPh>
    <rPh sb="17" eb="19">
      <t>シセツ</t>
    </rPh>
    <rPh sb="20" eb="22">
      <t>ウンエイ</t>
    </rPh>
    <rPh sb="23" eb="25">
      <t>シュウチ</t>
    </rPh>
    <rPh sb="32" eb="35">
      <t>リヨウシャ</t>
    </rPh>
    <rPh sb="40" eb="42">
      <t>コウジョウ</t>
    </rPh>
    <rPh sb="43" eb="44">
      <t>ハカ</t>
    </rPh>
    <phoneticPr fontId="2"/>
  </si>
  <si>
    <t>ドリームランドは、花火と遊園地の両方をお楽しみいただくために夜間特別営業を行っているもので、その営業の中で、アナウンスについては必要な情報提供であり、照明については、安全確保のため必要最小限の照明機器を設置しているところであります。また、BGMの音量の問題及び花火側の音楽をカルチャーパーク内にも流せないかについては、花火大会実行委員会との調整や工夫が必要であると考えられることから検討いたします。</t>
    <rPh sb="9" eb="11">
      <t>ハナビ</t>
    </rPh>
    <rPh sb="12" eb="15">
      <t>ユウエンチ</t>
    </rPh>
    <rPh sb="16" eb="18">
      <t>リョウホウ</t>
    </rPh>
    <rPh sb="20" eb="21">
      <t>タノ</t>
    </rPh>
    <rPh sb="30" eb="32">
      <t>ヤカン</t>
    </rPh>
    <rPh sb="32" eb="34">
      <t>トクベツ</t>
    </rPh>
    <rPh sb="34" eb="36">
      <t>エイギョウ</t>
    </rPh>
    <rPh sb="37" eb="38">
      <t>オコナ</t>
    </rPh>
    <rPh sb="48" eb="50">
      <t>エイギョウ</t>
    </rPh>
    <rPh sb="51" eb="52">
      <t>ナカ</t>
    </rPh>
    <rPh sb="64" eb="66">
      <t>ヒツヨウ</t>
    </rPh>
    <rPh sb="67" eb="69">
      <t>ジョウホウ</t>
    </rPh>
    <rPh sb="69" eb="71">
      <t>テイキョウ</t>
    </rPh>
    <rPh sb="75" eb="77">
      <t>ショウメイ</t>
    </rPh>
    <rPh sb="83" eb="85">
      <t>アンゼン</t>
    </rPh>
    <rPh sb="85" eb="87">
      <t>カクホ</t>
    </rPh>
    <rPh sb="90" eb="92">
      <t>ヒツヨウ</t>
    </rPh>
    <rPh sb="92" eb="95">
      <t>サイショウゲン</t>
    </rPh>
    <rPh sb="96" eb="98">
      <t>ショウメイ</t>
    </rPh>
    <rPh sb="98" eb="100">
      <t>キキ</t>
    </rPh>
    <rPh sb="101" eb="103">
      <t>セッチ</t>
    </rPh>
    <rPh sb="123" eb="125">
      <t>オンリョウ</t>
    </rPh>
    <rPh sb="126" eb="128">
      <t>モンダイ</t>
    </rPh>
    <rPh sb="128" eb="129">
      <t>オヨ</t>
    </rPh>
    <rPh sb="130" eb="132">
      <t>ハナビ</t>
    </rPh>
    <rPh sb="132" eb="133">
      <t>ガワ</t>
    </rPh>
    <rPh sb="134" eb="136">
      <t>オンガク</t>
    </rPh>
    <rPh sb="145" eb="146">
      <t>ナイ</t>
    </rPh>
    <rPh sb="148" eb="149">
      <t>ナガ</t>
    </rPh>
    <rPh sb="159" eb="161">
      <t>ハナビ</t>
    </rPh>
    <rPh sb="161" eb="163">
      <t>タイカイ</t>
    </rPh>
    <rPh sb="163" eb="165">
      <t>ジッコウ</t>
    </rPh>
    <rPh sb="165" eb="168">
      <t>イインカイ</t>
    </rPh>
    <rPh sb="170" eb="172">
      <t>チョウセイ</t>
    </rPh>
    <rPh sb="173" eb="175">
      <t>クフウ</t>
    </rPh>
    <rPh sb="176" eb="178">
      <t>ヒツヨウ</t>
    </rPh>
    <rPh sb="182" eb="183">
      <t>カンガ</t>
    </rPh>
    <rPh sb="191" eb="193">
      <t>ケントウ</t>
    </rPh>
    <phoneticPr fontId="2"/>
  </si>
  <si>
    <t>繰入金収入</t>
    <rPh sb="0" eb="2">
      <t>クリイレ</t>
    </rPh>
    <rPh sb="2" eb="3">
      <t>キン</t>
    </rPh>
    <rPh sb="3" eb="5">
      <t>シュウニュウ</t>
    </rPh>
    <phoneticPr fontId="2"/>
  </si>
  <si>
    <t>　　　フリーパス実績表</t>
    <rPh sb="8" eb="10">
      <t>ジッセキ</t>
    </rPh>
    <rPh sb="10" eb="11">
      <t>ヒョウ</t>
    </rPh>
    <phoneticPr fontId="2"/>
  </si>
  <si>
    <t>大人</t>
    <rPh sb="0" eb="2">
      <t>オトナ</t>
    </rPh>
    <phoneticPr fontId="2"/>
  </si>
  <si>
    <t>小・中学生</t>
    <rPh sb="0" eb="1">
      <t>ショウ</t>
    </rPh>
    <rPh sb="2" eb="5">
      <t>チュウガクセイ</t>
    </rPh>
    <phoneticPr fontId="2"/>
  </si>
  <si>
    <t>未就学児</t>
    <rPh sb="0" eb="4">
      <t>ミシュウガクジ</t>
    </rPh>
    <phoneticPr fontId="2"/>
  </si>
  <si>
    <t>一般</t>
    <rPh sb="0" eb="2">
      <t>イッパン</t>
    </rPh>
    <phoneticPr fontId="2"/>
  </si>
  <si>
    <t>人数</t>
    <rPh sb="0" eb="2">
      <t>ニンズウ</t>
    </rPh>
    <phoneticPr fontId="2"/>
  </si>
  <si>
    <t>金額</t>
    <rPh sb="0" eb="2">
      <t>キンガク</t>
    </rPh>
    <phoneticPr fontId="2"/>
  </si>
  <si>
    <t>団体</t>
    <rPh sb="0" eb="2">
      <t>ダンタイ</t>
    </rPh>
    <phoneticPr fontId="2"/>
  </si>
  <si>
    <t>平成29年度</t>
    <rPh sb="0" eb="2">
      <t>ヘイセイ</t>
    </rPh>
    <rPh sb="4" eb="6">
      <t>ネンド</t>
    </rPh>
    <phoneticPr fontId="2"/>
  </si>
  <si>
    <t>過去2年の平均額</t>
    <rPh sb="0" eb="2">
      <t>カコ</t>
    </rPh>
    <rPh sb="3" eb="4">
      <t>ネン</t>
    </rPh>
    <rPh sb="5" eb="7">
      <t>ヘイキン</t>
    </rPh>
    <rPh sb="7" eb="8">
      <t>ガク</t>
    </rPh>
    <phoneticPr fontId="2"/>
  </si>
  <si>
    <t>+</t>
    <phoneticPr fontId="2"/>
  </si>
  <si>
    <t>÷</t>
    <phoneticPr fontId="2"/>
  </si>
  <si>
    <t>=</t>
    <phoneticPr fontId="2"/>
  </si>
  <si>
    <t>平成30年度</t>
    <rPh sb="0" eb="2">
      <t>ヘイセイ</t>
    </rPh>
    <rPh sb="4" eb="6">
      <t>ネンド</t>
    </rPh>
    <phoneticPr fontId="2"/>
  </si>
  <si>
    <t>平成31年度</t>
    <rPh sb="0" eb="2">
      <t>ヘイセイ</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</si>
</sst>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quot;△ &quot;#,##0.0"/>
    <numFmt numFmtId="178" formatCode="#,##0_ "/>
    <numFmt numFmtId="179" formatCode="#,##0;[Red]#,##0"/>
    <numFmt numFmtId="180" formatCode="0_);[Red]\(0\)"/>
  </numFmts>
  <fonts count="2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20"/>
      <name val="ＭＳ Ｐゴシック"/>
      <family val="3"/>
      <charset val="128"/>
    </font>
    <font>
      <sz val="12"/>
      <name val="ＭＳ Ｐ明朝"/>
      <family val="1"/>
      <charset val="128"/>
    </font>
    <font>
      <sz val="10"/>
      <name val="ＭＳ Ｐ明朝"/>
      <family val="1"/>
      <charset val="128"/>
    </font>
    <font>
      <sz val="11"/>
      <name val="ＭＳ Ｐゴシック"/>
      <family val="3"/>
      <charset val="128"/>
    </font>
    <font>
      <sz val="9"/>
      <name val="ＭＳ Ｐ明朝"/>
      <family val="1"/>
      <charset val="128"/>
    </font>
    <font>
      <sz val="12"/>
      <name val="HGP創英角ﾎﾟｯﾌﾟ体"/>
      <family val="3"/>
      <charset val="128"/>
    </font>
    <font>
      <b/>
      <sz val="10"/>
      <color indexed="81"/>
      <name val="みんなの文字ゴTTh-R"/>
      <family val="3"/>
      <charset val="128"/>
    </font>
    <font>
      <b/>
      <sz val="9"/>
      <color indexed="81"/>
      <name val="ＭＳ Ｐゴシック"/>
      <family val="3"/>
      <charset val="128"/>
    </font>
    <font>
      <sz val="11"/>
      <color rgb="FFFF0000"/>
      <name val="ＭＳ Ｐゴシック"/>
      <family val="3"/>
      <charset val="128"/>
    </font>
    <font>
      <sz val="11"/>
      <color rgb="FF0000FF"/>
      <name val="ＭＳ Ｐゴシック"/>
      <family val="3"/>
      <charset val="128"/>
    </font>
    <font>
      <b/>
      <sz val="11"/>
      <color rgb="FFFF0000"/>
      <name val="ＭＳ Ｐゴシック"/>
      <family val="3"/>
      <charset val="128"/>
    </font>
    <font>
      <u/>
      <sz val="12"/>
      <name val="ＭＳ Ｐゴシック"/>
      <family val="3"/>
      <charset val="128"/>
    </font>
    <font>
      <sz val="11"/>
      <color rgb="FFFF0000"/>
      <name val="ＭＳ Ｐ明朝"/>
      <family val="1"/>
      <charset val="128"/>
    </font>
    <font>
      <sz val="12"/>
      <color theme="1"/>
      <name val="ＭＳ Ｐ明朝"/>
      <family val="1"/>
      <charset val="128"/>
    </font>
    <font>
      <sz val="12"/>
      <color indexed="8"/>
      <name val="ＭＳ Ｐ明朝"/>
      <family val="1"/>
      <charset val="128"/>
    </font>
    <font>
      <sz val="11"/>
      <color theme="1"/>
      <name val="ＭＳ Ｐ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rgb="FFFFFF00"/>
        <bgColor indexed="64"/>
      </patternFill>
    </fill>
  </fills>
  <borders count="69">
    <border>
      <left/>
      <right/>
      <top/>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hair">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diagonal/>
    </border>
    <border>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style="hair">
        <color indexed="64"/>
      </left>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10"/>
      </right>
      <top style="thin">
        <color indexed="64"/>
      </top>
      <bottom style="hair">
        <color indexed="64"/>
      </bottom>
      <diagonal/>
    </border>
    <border>
      <left style="thin">
        <color indexed="10"/>
      </left>
      <right style="thin">
        <color indexed="10"/>
      </right>
      <top style="thin">
        <color indexed="64"/>
      </top>
      <bottom style="hair">
        <color indexed="64"/>
      </bottom>
      <diagonal/>
    </border>
    <border>
      <left style="thin">
        <color indexed="10"/>
      </left>
      <right style="thin">
        <color indexed="64"/>
      </right>
      <top style="thin">
        <color indexed="64"/>
      </top>
      <bottom style="hair">
        <color indexed="64"/>
      </bottom>
      <diagonal/>
    </border>
    <border>
      <left style="thin">
        <color indexed="64"/>
      </left>
      <right style="thin">
        <color indexed="10"/>
      </right>
      <top style="hair">
        <color indexed="64"/>
      </top>
      <bottom style="hair">
        <color indexed="64"/>
      </bottom>
      <diagonal/>
    </border>
    <border>
      <left style="thin">
        <color indexed="10"/>
      </left>
      <right style="thin">
        <color indexed="10"/>
      </right>
      <top style="hair">
        <color indexed="64"/>
      </top>
      <bottom style="hair">
        <color indexed="64"/>
      </bottom>
      <diagonal/>
    </border>
    <border>
      <left style="thin">
        <color indexed="10"/>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10"/>
      </right>
      <top style="hair">
        <color indexed="64"/>
      </top>
      <bottom style="thin">
        <color indexed="64"/>
      </bottom>
      <diagonal/>
    </border>
    <border>
      <left style="thin">
        <color indexed="10"/>
      </left>
      <right style="thin">
        <color indexed="10"/>
      </right>
      <top style="hair">
        <color indexed="64"/>
      </top>
      <bottom style="thin">
        <color indexed="64"/>
      </bottom>
      <diagonal/>
    </border>
    <border>
      <left style="thin">
        <color indexed="10"/>
      </left>
      <right style="thin">
        <color indexed="64"/>
      </right>
      <top style="hair">
        <color indexed="64"/>
      </top>
      <bottom style="thin">
        <color indexed="64"/>
      </bottom>
      <diagonal/>
    </border>
    <border>
      <left style="thin">
        <color indexed="64"/>
      </left>
      <right style="thin">
        <color indexed="10"/>
      </right>
      <top style="thin">
        <color indexed="64"/>
      </top>
      <bottom style="thin">
        <color indexed="64"/>
      </bottom>
      <diagonal/>
    </border>
    <border>
      <left style="thin">
        <color indexed="10"/>
      </left>
      <right style="thin">
        <color indexed="10"/>
      </right>
      <top style="thin">
        <color indexed="64"/>
      </top>
      <bottom style="thin">
        <color indexed="64"/>
      </bottom>
      <diagonal/>
    </border>
    <border>
      <left style="thin">
        <color indexed="1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pplyBorder="0">
      <alignment vertical="center"/>
    </xf>
    <xf numFmtId="38" fontId="1" fillId="0" borderId="0" applyFont="0" applyFill="0" applyBorder="0" applyAlignment="0" applyProtection="0">
      <alignment vertical="center"/>
    </xf>
  </cellStyleXfs>
  <cellXfs count="558">
    <xf numFmtId="0" fontId="0" fillId="0" borderId="0" xfId="0">
      <alignment vertical="center"/>
    </xf>
    <xf numFmtId="0" fontId="1" fillId="0" borderId="0" xfId="0" applyFont="1">
      <alignment vertical="center"/>
    </xf>
    <xf numFmtId="0" fontId="4" fillId="0" borderId="0" xfId="0" applyFont="1">
      <alignment vertical="center"/>
    </xf>
    <xf numFmtId="0" fontId="6" fillId="0" borderId="0" xfId="0" applyFont="1">
      <alignment vertical="center"/>
    </xf>
    <xf numFmtId="0" fontId="6" fillId="0" borderId="1" xfId="0" applyFont="1" applyBorder="1">
      <alignment vertical="center"/>
    </xf>
    <xf numFmtId="0" fontId="6" fillId="0" borderId="0"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0" fillId="0" borderId="0" xfId="0" applyBorder="1" applyAlignment="1">
      <alignment vertical="center"/>
    </xf>
    <xf numFmtId="0" fontId="6" fillId="0" borderId="0" xfId="0" applyFont="1" applyBorder="1" applyAlignment="1">
      <alignment horizontal="center" vertical="center"/>
    </xf>
    <xf numFmtId="176" fontId="6" fillId="0" borderId="5" xfId="0" applyNumberFormat="1" applyFont="1" applyBorder="1">
      <alignment vertical="center"/>
    </xf>
    <xf numFmtId="176" fontId="6" fillId="0" borderId="6" xfId="0" applyNumberFormat="1" applyFont="1" applyBorder="1">
      <alignment vertical="center"/>
    </xf>
    <xf numFmtId="176" fontId="6" fillId="0" borderId="7" xfId="0" applyNumberFormat="1" applyFont="1" applyBorder="1">
      <alignment vertical="center"/>
    </xf>
    <xf numFmtId="176" fontId="6" fillId="0" borderId="8" xfId="0" applyNumberFormat="1" applyFont="1" applyBorder="1">
      <alignment vertical="center"/>
    </xf>
    <xf numFmtId="0" fontId="3" fillId="0" borderId="0" xfId="0" applyFont="1" applyFill="1">
      <alignment vertical="center"/>
    </xf>
    <xf numFmtId="0" fontId="4" fillId="0" borderId="0" xfId="0" applyFont="1" applyFill="1">
      <alignment vertical="center"/>
    </xf>
    <xf numFmtId="0" fontId="6" fillId="0" borderId="0" xfId="0" applyFont="1" applyFill="1">
      <alignment vertical="center"/>
    </xf>
    <xf numFmtId="0" fontId="6" fillId="0" borderId="2" xfId="0" applyFont="1" applyFill="1" applyBorder="1">
      <alignment vertical="center"/>
    </xf>
    <xf numFmtId="0" fontId="6" fillId="0" borderId="3" xfId="0" applyFont="1" applyFill="1" applyBorder="1">
      <alignment vertical="center"/>
    </xf>
    <xf numFmtId="0" fontId="6" fillId="0" borderId="4" xfId="0" applyFont="1" applyFill="1" applyBorder="1">
      <alignment vertical="center"/>
    </xf>
    <xf numFmtId="0" fontId="6" fillId="0" borderId="1" xfId="0" applyFont="1" applyFill="1" applyBorder="1">
      <alignment vertical="center"/>
    </xf>
    <xf numFmtId="0" fontId="6" fillId="0" borderId="0" xfId="0" applyFont="1" applyFill="1" applyBorder="1" applyAlignment="1">
      <alignment horizontal="center" vertical="center"/>
    </xf>
    <xf numFmtId="0" fontId="6" fillId="0" borderId="0" xfId="0" applyFont="1" applyFill="1" applyBorder="1">
      <alignment vertical="center"/>
    </xf>
    <xf numFmtId="0" fontId="6" fillId="0" borderId="0" xfId="0" applyFont="1" applyFill="1" applyBorder="1" applyAlignment="1">
      <alignment vertical="center"/>
    </xf>
    <xf numFmtId="0" fontId="6" fillId="0" borderId="9" xfId="0" applyFont="1" applyFill="1" applyBorder="1" applyAlignment="1">
      <alignment horizontal="distributed" vertical="center"/>
    </xf>
    <xf numFmtId="176" fontId="6" fillId="0" borderId="5" xfId="0" applyNumberFormat="1" applyFont="1" applyFill="1" applyBorder="1">
      <alignment vertical="center"/>
    </xf>
    <xf numFmtId="176" fontId="6" fillId="0" borderId="7" xfId="0" applyNumberFormat="1" applyFont="1" applyFill="1" applyBorder="1">
      <alignment vertical="center"/>
    </xf>
    <xf numFmtId="176" fontId="6" fillId="0" borderId="0" xfId="0" applyNumberFormat="1" applyFont="1" applyFill="1" applyBorder="1">
      <alignment vertical="center"/>
    </xf>
    <xf numFmtId="176" fontId="6" fillId="0" borderId="6" xfId="0" applyNumberFormat="1" applyFont="1" applyFill="1" applyBorder="1">
      <alignment vertical="center"/>
    </xf>
    <xf numFmtId="176" fontId="6" fillId="0" borderId="8" xfId="0" applyNumberFormat="1" applyFont="1" applyFill="1" applyBorder="1">
      <alignment vertical="center"/>
    </xf>
    <xf numFmtId="0" fontId="6" fillId="0" borderId="10" xfId="0" applyFont="1" applyFill="1" applyBorder="1" applyAlignment="1">
      <alignment horizontal="distributed" vertical="center"/>
    </xf>
    <xf numFmtId="176" fontId="6" fillId="0" borderId="1" xfId="0" applyNumberFormat="1" applyFont="1" applyFill="1" applyBorder="1">
      <alignment vertical="center"/>
    </xf>
    <xf numFmtId="0" fontId="6" fillId="0" borderId="11" xfId="0" applyFont="1" applyFill="1" applyBorder="1">
      <alignment vertical="center"/>
    </xf>
    <xf numFmtId="176" fontId="6" fillId="0" borderId="12" xfId="0" applyNumberFormat="1" applyFont="1" applyFill="1" applyBorder="1">
      <alignment vertical="center"/>
    </xf>
    <xf numFmtId="0" fontId="6" fillId="0" borderId="13" xfId="0" applyFont="1" applyFill="1" applyBorder="1" applyAlignment="1">
      <alignment vertical="center"/>
    </xf>
    <xf numFmtId="176" fontId="3" fillId="0" borderId="14" xfId="0" applyNumberFormat="1" applyFont="1" applyFill="1" applyBorder="1">
      <alignment vertical="center"/>
    </xf>
    <xf numFmtId="0" fontId="3" fillId="0" borderId="15" xfId="0" applyFont="1" applyFill="1" applyBorder="1">
      <alignment vertical="center"/>
    </xf>
    <xf numFmtId="176" fontId="3" fillId="0" borderId="16" xfId="0" applyNumberFormat="1" applyFont="1" applyFill="1" applyBorder="1">
      <alignment vertical="center"/>
    </xf>
    <xf numFmtId="0" fontId="3" fillId="0" borderId="17" xfId="0" applyFont="1" applyFill="1" applyBorder="1">
      <alignment vertical="center"/>
    </xf>
    <xf numFmtId="0" fontId="3" fillId="0" borderId="18" xfId="0" applyFont="1" applyFill="1" applyBorder="1">
      <alignment vertical="center"/>
    </xf>
    <xf numFmtId="177" fontId="6" fillId="0" borderId="12" xfId="0" applyNumberFormat="1" applyFont="1" applyBorder="1">
      <alignment vertical="center"/>
    </xf>
    <xf numFmtId="177" fontId="6" fillId="0" borderId="6" xfId="0" applyNumberFormat="1" applyFont="1" applyBorder="1">
      <alignment vertical="center"/>
    </xf>
    <xf numFmtId="177" fontId="6" fillId="0" borderId="7" xfId="0" applyNumberFormat="1" applyFont="1" applyBorder="1">
      <alignment vertical="center"/>
    </xf>
    <xf numFmtId="177" fontId="6" fillId="0" borderId="8" xfId="0" applyNumberFormat="1" applyFont="1" applyBorder="1">
      <alignment vertical="center"/>
    </xf>
    <xf numFmtId="0" fontId="1" fillId="0" borderId="0" xfId="0" applyFont="1" applyFill="1">
      <alignment vertical="center"/>
    </xf>
    <xf numFmtId="0" fontId="1" fillId="0" borderId="0" xfId="0" applyFont="1" applyFill="1" applyBorder="1" applyAlignment="1">
      <alignment vertical="center"/>
    </xf>
    <xf numFmtId="176" fontId="6" fillId="0" borderId="0" xfId="0" applyNumberFormat="1" applyFont="1" applyFill="1" applyBorder="1" applyAlignment="1">
      <alignment vertical="center"/>
    </xf>
    <xf numFmtId="176" fontId="0" fillId="0" borderId="0" xfId="0" applyNumberFormat="1" applyBorder="1" applyAlignment="1">
      <alignment vertical="center"/>
    </xf>
    <xf numFmtId="0" fontId="6" fillId="0" borderId="20" xfId="0" applyFont="1" applyBorder="1" applyAlignment="1">
      <alignment horizontal="center" vertical="center" shrinkToFit="1"/>
    </xf>
    <xf numFmtId="176" fontId="3" fillId="0" borderId="6" xfId="0" applyNumberFormat="1" applyFont="1" applyFill="1" applyBorder="1">
      <alignment vertical="center"/>
    </xf>
    <xf numFmtId="176" fontId="3" fillId="0" borderId="23" xfId="0" applyNumberFormat="1" applyFont="1" applyFill="1" applyBorder="1">
      <alignment vertical="center"/>
    </xf>
    <xf numFmtId="176" fontId="1" fillId="0" borderId="0" xfId="0" applyNumberFormat="1" applyFont="1" applyFill="1" applyBorder="1" applyAlignment="1">
      <alignment vertical="center"/>
    </xf>
    <xf numFmtId="176" fontId="6" fillId="0" borderId="0" xfId="0" applyNumberFormat="1" applyFont="1" applyBorder="1" applyAlignment="1">
      <alignment vertical="center"/>
    </xf>
    <xf numFmtId="0" fontId="6" fillId="0" borderId="9" xfId="0" applyFont="1" applyFill="1" applyBorder="1">
      <alignment vertical="center"/>
    </xf>
    <xf numFmtId="176" fontId="6" fillId="0" borderId="9" xfId="0" applyNumberFormat="1" applyFont="1" applyFill="1" applyBorder="1">
      <alignment vertical="center"/>
    </xf>
    <xf numFmtId="0" fontId="6" fillId="0" borderId="24" xfId="0" applyFont="1" applyFill="1" applyBorder="1">
      <alignment vertical="center"/>
    </xf>
    <xf numFmtId="0" fontId="6" fillId="0" borderId="25" xfId="0" applyFont="1" applyFill="1" applyBorder="1">
      <alignment vertical="center"/>
    </xf>
    <xf numFmtId="176" fontId="6" fillId="0" borderId="26" xfId="0" applyNumberFormat="1" applyFont="1" applyFill="1" applyBorder="1">
      <alignment vertical="center"/>
    </xf>
    <xf numFmtId="0" fontId="6" fillId="0" borderId="27" xfId="0" applyFont="1" applyFill="1" applyBorder="1">
      <alignment vertical="center"/>
    </xf>
    <xf numFmtId="0" fontId="6" fillId="0" borderId="28" xfId="0" applyFont="1" applyFill="1" applyBorder="1">
      <alignment vertical="center"/>
    </xf>
    <xf numFmtId="0" fontId="0" fillId="0" borderId="29" xfId="0" applyFont="1" applyFill="1" applyBorder="1" applyAlignment="1">
      <alignment vertical="center"/>
    </xf>
    <xf numFmtId="0" fontId="0" fillId="0" borderId="11" xfId="0" applyFont="1" applyFill="1" applyBorder="1" applyAlignment="1">
      <alignment vertical="center"/>
    </xf>
    <xf numFmtId="49" fontId="6" fillId="0" borderId="0" xfId="0" applyNumberFormat="1" applyFont="1" applyFill="1" applyBorder="1" applyAlignment="1">
      <alignment vertical="center"/>
    </xf>
    <xf numFmtId="0" fontId="10" fillId="0" borderId="0" xfId="0" applyFont="1" applyFill="1">
      <alignment vertical="center"/>
    </xf>
    <xf numFmtId="0" fontId="6" fillId="2" borderId="9" xfId="0" applyFont="1" applyFill="1" applyBorder="1" applyAlignment="1">
      <alignment vertical="center"/>
    </xf>
    <xf numFmtId="0" fontId="6" fillId="2" borderId="1" xfId="0" applyFont="1" applyFill="1" applyBorder="1" applyAlignment="1">
      <alignment vertical="center"/>
    </xf>
    <xf numFmtId="0" fontId="3" fillId="0" borderId="30" xfId="0" applyFont="1" applyFill="1" applyBorder="1" applyAlignment="1">
      <alignment horizontal="left" vertical="center"/>
    </xf>
    <xf numFmtId="57" fontId="3" fillId="0" borderId="30" xfId="0" applyNumberFormat="1" applyFont="1" applyFill="1" applyBorder="1" applyAlignment="1">
      <alignment horizontal="center" vertical="center"/>
    </xf>
    <xf numFmtId="0" fontId="0" fillId="0" borderId="0" xfId="0" applyFont="1" applyFill="1">
      <alignment vertical="center"/>
    </xf>
    <xf numFmtId="0" fontId="0" fillId="0" borderId="0" xfId="0" applyFont="1" applyFill="1" applyBorder="1" applyAlignment="1">
      <alignment vertical="center"/>
    </xf>
    <xf numFmtId="0" fontId="8" fillId="0" borderId="0" xfId="0" applyFont="1" applyFill="1" applyBorder="1" applyAlignment="1">
      <alignment vertical="center"/>
    </xf>
    <xf numFmtId="176" fontId="6" fillId="0" borderId="13" xfId="0" applyNumberFormat="1" applyFont="1" applyFill="1" applyBorder="1" applyAlignment="1">
      <alignment vertical="center"/>
    </xf>
    <xf numFmtId="0" fontId="0" fillId="0" borderId="13" xfId="0" applyFont="1" applyFill="1" applyBorder="1" applyAlignment="1">
      <alignment vertical="center"/>
    </xf>
    <xf numFmtId="0" fontId="13" fillId="0" borderId="0" xfId="0" applyFont="1">
      <alignment vertical="center"/>
    </xf>
    <xf numFmtId="0" fontId="13" fillId="0" borderId="0" xfId="0" applyFont="1" applyFill="1">
      <alignment vertical="center"/>
    </xf>
    <xf numFmtId="0" fontId="13" fillId="0" borderId="0" xfId="0" applyFont="1" applyFill="1" applyBorder="1" applyAlignment="1">
      <alignment vertical="center"/>
    </xf>
    <xf numFmtId="0" fontId="6" fillId="0" borderId="6" xfId="0" applyFont="1" applyFill="1" applyBorder="1" applyAlignment="1">
      <alignment vertical="center"/>
    </xf>
    <xf numFmtId="0" fontId="6" fillId="0" borderId="31" xfId="0" applyFont="1" applyFill="1" applyBorder="1" applyAlignment="1">
      <alignment vertical="center"/>
    </xf>
    <xf numFmtId="0" fontId="6" fillId="0" borderId="3" xfId="0" applyFont="1" applyFill="1" applyBorder="1" applyAlignment="1">
      <alignment vertical="center"/>
    </xf>
    <xf numFmtId="0" fontId="6" fillId="0" borderId="1" xfId="0"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6" fillId="0" borderId="29" xfId="0" applyFont="1" applyBorder="1" applyAlignment="1">
      <alignment vertical="center"/>
    </xf>
    <xf numFmtId="0" fontId="6" fillId="0" borderId="19" xfId="0" applyFont="1" applyBorder="1" applyAlignment="1">
      <alignment horizontal="center" vertical="center"/>
    </xf>
    <xf numFmtId="0" fontId="6" fillId="0" borderId="10" xfId="0" applyFont="1" applyFill="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Fill="1" applyBorder="1" applyAlignment="1">
      <alignment vertical="center"/>
    </xf>
    <xf numFmtId="0" fontId="0" fillId="0" borderId="18" xfId="0" applyBorder="1" applyAlignment="1">
      <alignment vertical="center"/>
    </xf>
    <xf numFmtId="0" fontId="6" fillId="0" borderId="16" xfId="0" applyFont="1" applyFill="1" applyBorder="1" applyAlignment="1">
      <alignment vertical="center"/>
    </xf>
    <xf numFmtId="176" fontId="3" fillId="0" borderId="0" xfId="0" applyNumberFormat="1" applyFont="1" applyFill="1" applyBorder="1" applyAlignment="1">
      <alignment vertical="center"/>
    </xf>
    <xf numFmtId="176" fontId="3" fillId="0" borderId="0" xfId="0" applyNumberFormat="1" applyFont="1" applyBorder="1" applyAlignment="1">
      <alignment vertical="center"/>
    </xf>
    <xf numFmtId="0" fontId="15" fillId="0" borderId="0" xfId="0" applyFont="1" applyFill="1">
      <alignment vertical="center"/>
    </xf>
    <xf numFmtId="0" fontId="3" fillId="0" borderId="19" xfId="0" applyFont="1" applyFill="1" applyBorder="1" applyAlignment="1">
      <alignment horizontal="center" vertical="center"/>
    </xf>
    <xf numFmtId="176" fontId="6" fillId="0" borderId="23" xfId="0" applyNumberFormat="1" applyFont="1" applyFill="1" applyBorder="1">
      <alignment vertical="center"/>
    </xf>
    <xf numFmtId="0" fontId="6" fillId="0" borderId="6" xfId="0" applyFont="1" applyFill="1" applyBorder="1" applyAlignment="1">
      <alignment vertical="center"/>
    </xf>
    <xf numFmtId="0" fontId="6" fillId="0" borderId="31" xfId="0" applyFont="1" applyFill="1" applyBorder="1" applyAlignment="1">
      <alignment vertical="center"/>
    </xf>
    <xf numFmtId="0" fontId="6" fillId="0" borderId="3" xfId="0" applyFont="1" applyFill="1" applyBorder="1" applyAlignment="1">
      <alignment vertical="center"/>
    </xf>
    <xf numFmtId="0" fontId="6" fillId="0" borderId="1" xfId="0"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176" fontId="6" fillId="0" borderId="5" xfId="0" applyNumberFormat="1" applyFont="1" applyFill="1" applyBorder="1" applyAlignment="1">
      <alignment horizontal="right" vertical="center"/>
    </xf>
    <xf numFmtId="38" fontId="6" fillId="0" borderId="5" xfId="1" applyFont="1" applyFill="1" applyBorder="1" applyAlignment="1">
      <alignment horizontal="center" vertical="center"/>
    </xf>
    <xf numFmtId="38" fontId="6" fillId="0" borderId="6" xfId="1" applyFont="1" applyFill="1" applyBorder="1" applyAlignment="1">
      <alignment horizontal="center" vertical="center"/>
    </xf>
    <xf numFmtId="176" fontId="6" fillId="0" borderId="5" xfId="0" applyNumberFormat="1" applyFont="1" applyFill="1" applyBorder="1" applyAlignment="1">
      <alignment horizontal="center" vertical="center"/>
    </xf>
    <xf numFmtId="176" fontId="6" fillId="0" borderId="7" xfId="0" applyNumberFormat="1" applyFont="1" applyFill="1" applyBorder="1" applyAlignment="1">
      <alignment horizontal="center" vertical="center"/>
    </xf>
    <xf numFmtId="0" fontId="20" fillId="0" borderId="0" xfId="0" applyFont="1" applyFill="1">
      <alignment vertical="center"/>
    </xf>
    <xf numFmtId="0" fontId="6" fillId="0" borderId="33" xfId="0" applyFont="1" applyFill="1" applyBorder="1">
      <alignment vertical="center"/>
    </xf>
    <xf numFmtId="176" fontId="6" fillId="0" borderId="14" xfId="0" applyNumberFormat="1" applyFont="1" applyFill="1" applyBorder="1">
      <alignment vertical="center"/>
    </xf>
    <xf numFmtId="176" fontId="6" fillId="0" borderId="16" xfId="0" applyNumberFormat="1" applyFont="1" applyFill="1" applyBorder="1">
      <alignment vertical="center"/>
    </xf>
    <xf numFmtId="0" fontId="19" fillId="0" borderId="3" xfId="0" applyFont="1" applyFill="1" applyBorder="1">
      <alignment vertical="center"/>
    </xf>
    <xf numFmtId="49" fontId="6" fillId="0" borderId="6"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176" fontId="6" fillId="0" borderId="23" xfId="0" applyNumberFormat="1" applyFont="1" applyFill="1" applyBorder="1" applyAlignment="1">
      <alignment vertical="center"/>
    </xf>
    <xf numFmtId="176" fontId="6" fillId="0" borderId="29" xfId="0" applyNumberFormat="1" applyFont="1" applyBorder="1" applyAlignment="1">
      <alignment vertical="center"/>
    </xf>
    <xf numFmtId="176" fontId="1" fillId="0" borderId="0" xfId="0" applyNumberFormat="1" applyFont="1" applyFill="1">
      <alignment vertical="center"/>
    </xf>
    <xf numFmtId="0" fontId="6" fillId="0" borderId="21" xfId="0" applyFont="1" applyBorder="1" applyAlignment="1">
      <alignment horizontal="center" vertical="center" shrinkToFit="1"/>
    </xf>
    <xf numFmtId="49" fontId="6" fillId="0" borderId="6" xfId="0" applyNumberFormat="1" applyFont="1" applyFill="1" applyBorder="1" applyAlignment="1">
      <alignment horizontal="center" vertical="center"/>
    </xf>
    <xf numFmtId="0" fontId="0" fillId="0" borderId="3" xfId="0" applyBorder="1" applyAlignment="1">
      <alignment horizontal="center" vertical="center"/>
    </xf>
    <xf numFmtId="176" fontId="6" fillId="0" borderId="6" xfId="0" applyNumberFormat="1" applyFont="1" applyFill="1" applyBorder="1" applyAlignment="1">
      <alignment vertical="center"/>
    </xf>
    <xf numFmtId="176" fontId="6" fillId="0" borderId="31" xfId="0" applyNumberFormat="1" applyFont="1" applyBorder="1" applyAlignment="1">
      <alignment vertical="center"/>
    </xf>
    <xf numFmtId="49" fontId="6" fillId="0" borderId="3" xfId="0" applyNumberFormat="1" applyFont="1" applyFill="1" applyBorder="1" applyAlignment="1">
      <alignment horizontal="center" vertical="center"/>
    </xf>
    <xf numFmtId="0" fontId="6" fillId="0" borderId="6" xfId="0" applyFont="1" applyFill="1" applyBorder="1" applyAlignment="1">
      <alignment vertical="center" shrinkToFit="1"/>
    </xf>
    <xf numFmtId="0" fontId="6" fillId="0" borderId="31" xfId="0" applyFont="1" applyFill="1" applyBorder="1" applyAlignment="1">
      <alignment vertical="center" shrinkToFit="1"/>
    </xf>
    <xf numFmtId="0" fontId="6" fillId="0" borderId="3" xfId="0" applyFont="1" applyFill="1" applyBorder="1" applyAlignment="1">
      <alignment vertical="center" shrinkToFit="1"/>
    </xf>
    <xf numFmtId="176" fontId="6" fillId="0" borderId="6" xfId="0" applyNumberFormat="1" applyFont="1" applyFill="1" applyBorder="1" applyAlignment="1">
      <alignment vertical="center"/>
    </xf>
    <xf numFmtId="176" fontId="6" fillId="0" borderId="31" xfId="0" applyNumberFormat="1" applyFont="1" applyFill="1" applyBorder="1" applyAlignment="1">
      <alignment vertical="center"/>
    </xf>
    <xf numFmtId="38" fontId="6" fillId="0" borderId="5" xfId="1" applyFont="1" applyFill="1" applyBorder="1" applyAlignment="1">
      <alignment horizontal="center" vertical="center"/>
    </xf>
    <xf numFmtId="0" fontId="6" fillId="0" borderId="10" xfId="0" applyFont="1" applyFill="1" applyBorder="1" applyAlignment="1">
      <alignment horizontal="center" vertical="center"/>
    </xf>
    <xf numFmtId="0" fontId="6" fillId="0" borderId="23" xfId="0" applyFont="1" applyFill="1" applyBorder="1" applyAlignment="1">
      <alignment vertical="center"/>
    </xf>
    <xf numFmtId="0" fontId="3" fillId="0" borderId="0" xfId="0" applyFont="1" applyFill="1" applyBorder="1" applyAlignment="1">
      <alignment vertical="center"/>
    </xf>
    <xf numFmtId="0" fontId="3" fillId="0" borderId="29" xfId="0" applyFont="1" applyFill="1" applyBorder="1" applyAlignment="1">
      <alignment vertical="center"/>
    </xf>
    <xf numFmtId="0" fontId="3" fillId="0" borderId="11" xfId="0" applyFont="1" applyFill="1" applyBorder="1" applyAlignment="1">
      <alignment vertical="center"/>
    </xf>
    <xf numFmtId="0" fontId="6" fillId="0" borderId="21" xfId="0" applyFont="1" applyBorder="1" applyAlignment="1">
      <alignment horizontal="center" vertical="center"/>
    </xf>
    <xf numFmtId="176" fontId="6" fillId="4" borderId="7" xfId="0" applyNumberFormat="1" applyFont="1" applyFill="1" applyBorder="1">
      <alignment vertical="center"/>
    </xf>
    <xf numFmtId="0" fontId="6" fillId="4" borderId="4" xfId="0" applyFont="1" applyFill="1" applyBorder="1">
      <alignment vertical="center"/>
    </xf>
    <xf numFmtId="0" fontId="6" fillId="4" borderId="11" xfId="0" applyFont="1" applyFill="1" applyBorder="1">
      <alignment vertical="center"/>
    </xf>
    <xf numFmtId="0" fontId="0" fillId="0" borderId="0" xfId="0" applyAlignment="1">
      <alignment vertical="center"/>
    </xf>
    <xf numFmtId="0" fontId="0" fillId="0" borderId="19" xfId="0" applyBorder="1">
      <alignment vertical="center"/>
    </xf>
    <xf numFmtId="0" fontId="0" fillId="0" borderId="19" xfId="0" applyBorder="1" applyAlignment="1">
      <alignment horizontal="center" vertical="center"/>
    </xf>
    <xf numFmtId="178" fontId="0" fillId="0" borderId="19" xfId="0" applyNumberFormat="1" applyBorder="1" applyAlignment="1">
      <alignment horizontal="right" vertical="center"/>
    </xf>
    <xf numFmtId="0" fontId="0" fillId="0" borderId="61" xfId="0" applyBorder="1">
      <alignment vertical="center"/>
    </xf>
    <xf numFmtId="178" fontId="0" fillId="0" borderId="61" xfId="0" applyNumberFormat="1" applyBorder="1" applyAlignment="1">
      <alignment horizontal="right" vertical="center"/>
    </xf>
    <xf numFmtId="0" fontId="0" fillId="0" borderId="64" xfId="0" applyBorder="1">
      <alignment vertical="center"/>
    </xf>
    <xf numFmtId="178" fontId="0" fillId="0" borderId="64" xfId="0" applyNumberFormat="1" applyBorder="1">
      <alignment vertical="center"/>
    </xf>
    <xf numFmtId="178" fontId="0" fillId="0" borderId="65" xfId="0" applyNumberFormat="1" applyBorder="1" applyAlignment="1">
      <alignment horizontal="right" vertical="center"/>
    </xf>
    <xf numFmtId="0" fontId="0" fillId="0" borderId="67" xfId="0" applyBorder="1">
      <alignment vertical="center"/>
    </xf>
    <xf numFmtId="178" fontId="0" fillId="0" borderId="67" xfId="0" applyNumberFormat="1" applyBorder="1">
      <alignment vertical="center"/>
    </xf>
    <xf numFmtId="178" fontId="0" fillId="0" borderId="68" xfId="0" applyNumberFormat="1" applyBorder="1" applyAlignment="1">
      <alignment horizontal="right" vertical="center"/>
    </xf>
    <xf numFmtId="178" fontId="0" fillId="0" borderId="0" xfId="0" applyNumberFormat="1">
      <alignment vertical="center"/>
    </xf>
    <xf numFmtId="0" fontId="0" fillId="0" borderId="0" xfId="0" applyAlignment="1">
      <alignment horizontal="center" vertical="center"/>
    </xf>
    <xf numFmtId="180" fontId="0" fillId="0" borderId="0" xfId="0" applyNumberFormat="1" applyAlignment="1">
      <alignment horizontal="center" vertical="center"/>
    </xf>
    <xf numFmtId="49" fontId="6" fillId="0" borderId="6" xfId="0" applyNumberFormat="1" applyFont="1" applyFill="1" applyBorder="1" applyAlignment="1">
      <alignment horizontal="center" vertical="center"/>
    </xf>
    <xf numFmtId="0" fontId="0" fillId="0" borderId="3" xfId="0" applyBorder="1" applyAlignment="1">
      <alignment horizontal="center" vertical="center"/>
    </xf>
    <xf numFmtId="0" fontId="6" fillId="0" borderId="6" xfId="0" applyFont="1" applyFill="1" applyBorder="1" applyAlignment="1">
      <alignment vertical="center" shrinkToFit="1"/>
    </xf>
    <xf numFmtId="0" fontId="6" fillId="0" borderId="31" xfId="0" applyFont="1" applyFill="1" applyBorder="1" applyAlignment="1">
      <alignment vertical="center" shrinkToFit="1"/>
    </xf>
    <xf numFmtId="0" fontId="6" fillId="0" borderId="3" xfId="0" applyFont="1" applyFill="1" applyBorder="1" applyAlignment="1">
      <alignment vertical="center" shrinkToFit="1"/>
    </xf>
    <xf numFmtId="176" fontId="6" fillId="0" borderId="6" xfId="0" applyNumberFormat="1" applyFont="1" applyFill="1" applyBorder="1" applyAlignment="1">
      <alignment vertical="center"/>
    </xf>
    <xf numFmtId="176" fontId="6" fillId="0" borderId="31" xfId="0" applyNumberFormat="1" applyFont="1" applyBorder="1" applyAlignment="1">
      <alignment vertical="center"/>
    </xf>
    <xf numFmtId="0" fontId="6" fillId="0" borderId="6" xfId="0" applyFont="1" applyFill="1" applyBorder="1" applyAlignment="1">
      <alignment horizontal="center" vertical="center"/>
    </xf>
    <xf numFmtId="0" fontId="6" fillId="0" borderId="3" xfId="0" applyFont="1" applyBorder="1" applyAlignment="1">
      <alignment horizontal="center"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8" xfId="0" applyFont="1" applyFill="1" applyBorder="1" applyAlignment="1">
      <alignment horizontal="left" vertical="center" indent="1"/>
    </xf>
    <xf numFmtId="0" fontId="6" fillId="0" borderId="9" xfId="0" applyFont="1" applyFill="1" applyBorder="1" applyAlignment="1">
      <alignment horizontal="left" vertical="center" indent="1"/>
    </xf>
    <xf numFmtId="0" fontId="6" fillId="0" borderId="1" xfId="0" applyFont="1" applyFill="1" applyBorder="1" applyAlignment="1">
      <alignment horizontal="left" vertical="center" indent="1"/>
    </xf>
    <xf numFmtId="0" fontId="6" fillId="0" borderId="6" xfId="0" applyFont="1" applyFill="1" applyBorder="1" applyAlignment="1">
      <alignment vertical="center"/>
    </xf>
    <xf numFmtId="0" fontId="6" fillId="0" borderId="31" xfId="0" applyFont="1" applyFill="1" applyBorder="1" applyAlignment="1">
      <alignment vertical="center"/>
    </xf>
    <xf numFmtId="0" fontId="6" fillId="0" borderId="3" xfId="0" applyFont="1" applyFill="1" applyBorder="1" applyAlignment="1">
      <alignment vertical="center"/>
    </xf>
    <xf numFmtId="178" fontId="6" fillId="0" borderId="6" xfId="0" applyNumberFormat="1" applyFont="1" applyFill="1" applyBorder="1" applyAlignment="1">
      <alignment vertical="center"/>
    </xf>
    <xf numFmtId="178" fontId="6" fillId="0" borderId="31" xfId="0" applyNumberFormat="1" applyFont="1" applyBorder="1" applyAlignment="1">
      <alignment vertical="center"/>
    </xf>
    <xf numFmtId="178" fontId="6" fillId="0" borderId="31" xfId="0" applyNumberFormat="1" applyFont="1" applyFill="1" applyBorder="1" applyAlignment="1">
      <alignment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Fill="1" applyBorder="1" applyAlignment="1">
      <alignment vertical="center"/>
    </xf>
    <xf numFmtId="0" fontId="6" fillId="0" borderId="33" xfId="0" applyFont="1" applyFill="1" applyBorder="1" applyAlignment="1">
      <alignment vertical="center"/>
    </xf>
    <xf numFmtId="0" fontId="6" fillId="0" borderId="2" xfId="0" applyFont="1" applyFill="1" applyBorder="1" applyAlignment="1">
      <alignment vertical="center"/>
    </xf>
    <xf numFmtId="178" fontId="6" fillId="0" borderId="5" xfId="0" applyNumberFormat="1" applyFont="1" applyFill="1" applyBorder="1" applyAlignment="1">
      <alignment vertical="center"/>
    </xf>
    <xf numFmtId="178" fontId="6" fillId="0" borderId="33" xfId="0" applyNumberFormat="1" applyFont="1" applyFill="1" applyBorder="1" applyAlignment="1">
      <alignment vertical="center"/>
    </xf>
    <xf numFmtId="176" fontId="6" fillId="0" borderId="5" xfId="0" applyNumberFormat="1" applyFont="1" applyFill="1" applyBorder="1" applyAlignment="1">
      <alignment vertical="center"/>
    </xf>
    <xf numFmtId="176" fontId="6" fillId="0" borderId="33" xfId="0" applyNumberFormat="1" applyFont="1" applyFill="1" applyBorder="1" applyAlignment="1">
      <alignment vertical="center"/>
    </xf>
    <xf numFmtId="0" fontId="6" fillId="0" borderId="12" xfId="0" applyFont="1" applyFill="1" applyBorder="1" applyAlignment="1">
      <alignment vertical="center"/>
    </xf>
    <xf numFmtId="0" fontId="6" fillId="0" borderId="10" xfId="0" applyFont="1" applyBorder="1" applyAlignment="1">
      <alignment vertical="center"/>
    </xf>
    <xf numFmtId="0" fontId="6" fillId="0" borderId="25" xfId="0" applyFont="1" applyBorder="1" applyAlignment="1">
      <alignment vertical="center"/>
    </xf>
    <xf numFmtId="0" fontId="6" fillId="0" borderId="16" xfId="0" applyFont="1" applyBorder="1" applyAlignment="1">
      <alignment vertical="center"/>
    </xf>
    <xf numFmtId="0" fontId="6" fillId="0" borderId="30" xfId="0" applyFont="1" applyBorder="1" applyAlignment="1">
      <alignment vertical="center"/>
    </xf>
    <xf numFmtId="0" fontId="6" fillId="0" borderId="17" xfId="0" applyFont="1" applyBorder="1" applyAlignment="1">
      <alignment vertical="center"/>
    </xf>
    <xf numFmtId="0" fontId="5" fillId="0" borderId="0" xfId="0" applyFont="1" applyFill="1" applyAlignment="1">
      <alignment horizontal="center" vertical="center" shrinkToFit="1"/>
    </xf>
    <xf numFmtId="0" fontId="3" fillId="0" borderId="30" xfId="0" applyFont="1" applyFill="1" applyBorder="1" applyAlignment="1">
      <alignment horizontal="center" vertical="center"/>
    </xf>
    <xf numFmtId="0" fontId="3" fillId="0" borderId="12" xfId="0" applyFont="1" applyFill="1" applyBorder="1" applyAlignment="1">
      <alignment vertical="center"/>
    </xf>
    <xf numFmtId="0" fontId="3" fillId="0" borderId="10" xfId="0" applyFont="1" applyBorder="1" applyAlignment="1">
      <alignment vertical="center"/>
    </xf>
    <xf numFmtId="0" fontId="3" fillId="0" borderId="25"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vertical="center"/>
    </xf>
    <xf numFmtId="0" fontId="3" fillId="0" borderId="17" xfId="0" applyFont="1" applyBorder="1" applyAlignment="1">
      <alignment vertical="center"/>
    </xf>
    <xf numFmtId="176" fontId="3" fillId="0" borderId="5" xfId="0" applyNumberFormat="1" applyFont="1" applyFill="1" applyBorder="1" applyAlignment="1">
      <alignment vertical="center"/>
    </xf>
    <xf numFmtId="176" fontId="3" fillId="0" borderId="33" xfId="0" applyNumberFormat="1" applyFont="1" applyBorder="1" applyAlignment="1">
      <alignment vertical="center"/>
    </xf>
    <xf numFmtId="176" fontId="3" fillId="0" borderId="5" xfId="0" applyNumberFormat="1" applyFont="1" applyFill="1" applyBorder="1" applyAlignment="1">
      <alignment horizontal="center" vertical="center"/>
    </xf>
    <xf numFmtId="176" fontId="3" fillId="0" borderId="33" xfId="0" applyNumberFormat="1" applyFont="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Border="1" applyAlignment="1">
      <alignment horizontal="center" vertical="center"/>
    </xf>
    <xf numFmtId="0" fontId="6" fillId="0" borderId="25" xfId="0" applyFont="1" applyBorder="1" applyAlignment="1">
      <alignment horizontal="center" vertical="center"/>
    </xf>
    <xf numFmtId="0" fontId="6" fillId="0" borderId="16" xfId="0" applyFont="1" applyBorder="1" applyAlignment="1">
      <alignment horizontal="center" vertical="center"/>
    </xf>
    <xf numFmtId="0" fontId="6" fillId="0" borderId="30" xfId="0" applyFont="1" applyBorder="1" applyAlignment="1">
      <alignment horizontal="center" vertical="center"/>
    </xf>
    <xf numFmtId="0" fontId="6" fillId="0" borderId="17" xfId="0" applyFont="1" applyBorder="1" applyAlignment="1">
      <alignment horizontal="center" vertical="center"/>
    </xf>
    <xf numFmtId="176" fontId="6" fillId="0" borderId="33" xfId="0" applyNumberFormat="1" applyFont="1" applyBorder="1" applyAlignment="1">
      <alignment vertical="center"/>
    </xf>
    <xf numFmtId="176" fontId="6" fillId="0" borderId="7" xfId="0" applyNumberFormat="1" applyFont="1" applyFill="1" applyBorder="1" applyAlignment="1">
      <alignment vertical="center"/>
    </xf>
    <xf numFmtId="176" fontId="6" fillId="0" borderId="32" xfId="0" applyNumberFormat="1" applyFont="1" applyBorder="1" applyAlignment="1">
      <alignment vertical="center"/>
    </xf>
    <xf numFmtId="0" fontId="14" fillId="0" borderId="19" xfId="0" applyFont="1" applyFill="1" applyBorder="1" applyAlignment="1">
      <alignment vertical="center" wrapText="1"/>
    </xf>
    <xf numFmtId="176" fontId="3" fillId="0" borderId="7" xfId="0" applyNumberFormat="1" applyFont="1" applyFill="1" applyBorder="1" applyAlignment="1">
      <alignment vertical="center"/>
    </xf>
    <xf numFmtId="176" fontId="3" fillId="0" borderId="32" xfId="0" applyNumberFormat="1" applyFont="1" applyBorder="1" applyAlignment="1">
      <alignment vertical="center"/>
    </xf>
    <xf numFmtId="0" fontId="6" fillId="0" borderId="10" xfId="0" applyFont="1" applyFill="1" applyBorder="1" applyAlignment="1">
      <alignment horizontal="center" vertical="center"/>
    </xf>
    <xf numFmtId="0" fontId="6" fillId="0" borderId="25" xfId="0" applyFont="1" applyFill="1" applyBorder="1" applyAlignment="1">
      <alignment horizontal="center" vertical="center"/>
    </xf>
    <xf numFmtId="0" fontId="0" fillId="0" borderId="16" xfId="0"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6" fillId="0" borderId="5" xfId="0" applyFont="1" applyFill="1" applyBorder="1" applyAlignment="1">
      <alignment horizontal="center" vertical="center"/>
    </xf>
    <xf numFmtId="0" fontId="0" fillId="0" borderId="33" xfId="0" applyBorder="1" applyAlignment="1">
      <alignment vertical="center"/>
    </xf>
    <xf numFmtId="0" fontId="0" fillId="0" borderId="2" xfId="0" applyBorder="1" applyAlignment="1">
      <alignment vertical="center"/>
    </xf>
    <xf numFmtId="0" fontId="1" fillId="0" borderId="2" xfId="0" applyFont="1" applyFill="1" applyBorder="1" applyAlignment="1">
      <alignment horizontal="center" vertical="center"/>
    </xf>
    <xf numFmtId="0" fontId="4" fillId="0" borderId="19" xfId="0" applyFont="1" applyFill="1" applyBorder="1" applyAlignment="1">
      <alignment horizontal="center" vertical="center"/>
    </xf>
    <xf numFmtId="0" fontId="6" fillId="0" borderId="7" xfId="0" applyFont="1" applyFill="1" applyBorder="1" applyAlignment="1">
      <alignment horizontal="center" vertical="center"/>
    </xf>
    <xf numFmtId="0" fontId="0" fillId="0" borderId="32" xfId="0" applyBorder="1" applyAlignment="1">
      <alignment vertical="center"/>
    </xf>
    <xf numFmtId="0" fontId="0" fillId="0" borderId="4" xfId="0" applyBorder="1" applyAlignment="1">
      <alignment vertical="center"/>
    </xf>
    <xf numFmtId="0" fontId="1" fillId="0" borderId="4" xfId="0" applyFont="1" applyFill="1" applyBorder="1" applyAlignment="1">
      <alignment horizontal="center" vertical="center"/>
    </xf>
    <xf numFmtId="49" fontId="6" fillId="0" borderId="8" xfId="0" applyNumberFormat="1" applyFont="1" applyFill="1" applyBorder="1" applyAlignment="1">
      <alignment horizontal="left" vertical="center" indent="1"/>
    </xf>
    <xf numFmtId="49" fontId="6" fillId="0" borderId="9" xfId="0" applyNumberFormat="1" applyFont="1" applyFill="1" applyBorder="1" applyAlignment="1">
      <alignment horizontal="left" vertical="center" indent="1"/>
    </xf>
    <xf numFmtId="49" fontId="6" fillId="0" borderId="1" xfId="0" applyNumberFormat="1" applyFont="1" applyFill="1" applyBorder="1" applyAlignment="1">
      <alignment horizontal="left" vertical="center" indent="1"/>
    </xf>
    <xf numFmtId="0" fontId="3" fillId="0" borderId="10"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30" xfId="0" applyFont="1" applyFill="1" applyBorder="1" applyAlignment="1">
      <alignment vertical="center"/>
    </xf>
    <xf numFmtId="0" fontId="3" fillId="0" borderId="17" xfId="0" applyFont="1" applyFill="1" applyBorder="1" applyAlignment="1">
      <alignment vertical="center"/>
    </xf>
    <xf numFmtId="176" fontId="3" fillId="0" borderId="33" xfId="0" applyNumberFormat="1" applyFont="1" applyFill="1" applyBorder="1" applyAlignment="1">
      <alignment vertical="center"/>
    </xf>
    <xf numFmtId="0" fontId="14" fillId="0" borderId="61" xfId="0" applyFont="1" applyFill="1" applyBorder="1" applyAlignment="1">
      <alignment vertical="center" wrapText="1"/>
    </xf>
    <xf numFmtId="0" fontId="14" fillId="0" borderId="54" xfId="0" applyFont="1" applyFill="1" applyBorder="1" applyAlignment="1">
      <alignment vertical="center" wrapText="1"/>
    </xf>
    <xf numFmtId="176" fontId="3" fillId="0" borderId="32" xfId="0" applyNumberFormat="1" applyFont="1" applyFill="1" applyBorder="1" applyAlignment="1">
      <alignment vertical="center"/>
    </xf>
    <xf numFmtId="176" fontId="6" fillId="0" borderId="32" xfId="0" applyNumberFormat="1" applyFont="1" applyFill="1" applyBorder="1" applyAlignment="1">
      <alignment vertical="center"/>
    </xf>
    <xf numFmtId="0" fontId="6" fillId="0" borderId="33" xfId="0" applyFont="1" applyBorder="1" applyAlignment="1">
      <alignment vertical="center"/>
    </xf>
    <xf numFmtId="0" fontId="6" fillId="0" borderId="2" xfId="0" applyFont="1" applyBorder="1" applyAlignment="1">
      <alignment vertical="center"/>
    </xf>
    <xf numFmtId="0" fontId="6" fillId="0" borderId="2" xfId="0" applyFont="1" applyFill="1" applyBorder="1" applyAlignment="1">
      <alignment horizontal="center" vertical="center"/>
    </xf>
    <xf numFmtId="0" fontId="6" fillId="0" borderId="32" xfId="0" applyFont="1" applyBorder="1" applyAlignment="1">
      <alignment vertical="center"/>
    </xf>
    <xf numFmtId="0" fontId="6" fillId="0" borderId="4" xfId="0" applyFont="1" applyBorder="1" applyAlignment="1">
      <alignment vertical="center"/>
    </xf>
    <xf numFmtId="0" fontId="6" fillId="0" borderId="4" xfId="0" applyFont="1" applyFill="1" applyBorder="1" applyAlignment="1">
      <alignment horizontal="center" vertical="center"/>
    </xf>
    <xf numFmtId="0" fontId="6" fillId="0" borderId="12" xfId="0" applyFont="1" applyFill="1" applyBorder="1" applyAlignment="1">
      <alignment vertical="center" shrinkToFit="1"/>
    </xf>
    <xf numFmtId="0" fontId="6" fillId="0" borderId="10" xfId="0" applyFont="1" applyBorder="1" applyAlignment="1">
      <alignment vertical="center" shrinkToFit="1"/>
    </xf>
    <xf numFmtId="0" fontId="6" fillId="0" borderId="25" xfId="0" applyFont="1" applyBorder="1" applyAlignment="1">
      <alignment vertical="center" shrinkToFit="1"/>
    </xf>
    <xf numFmtId="0" fontId="6" fillId="0" borderId="16" xfId="0" applyFont="1" applyBorder="1" applyAlignment="1">
      <alignment vertical="center" shrinkToFit="1"/>
    </xf>
    <xf numFmtId="0" fontId="6" fillId="0" borderId="30" xfId="0" applyFont="1" applyBorder="1" applyAlignment="1">
      <alignment vertical="center" shrinkToFit="1"/>
    </xf>
    <xf numFmtId="0" fontId="6" fillId="0" borderId="17" xfId="0" applyFont="1" applyBorder="1" applyAlignment="1">
      <alignment vertical="center" shrinkToFit="1"/>
    </xf>
    <xf numFmtId="38" fontId="6" fillId="0" borderId="5" xfId="1" applyFont="1" applyFill="1" applyBorder="1" applyAlignment="1">
      <alignment horizontal="center" vertical="center"/>
    </xf>
    <xf numFmtId="38" fontId="6" fillId="0" borderId="33" xfId="1" applyFont="1" applyFill="1" applyBorder="1" applyAlignment="1">
      <alignment horizontal="center" vertical="center"/>
    </xf>
    <xf numFmtId="0" fontId="3" fillId="0" borderId="19" xfId="0"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32" xfId="0" applyNumberFormat="1" applyFont="1" applyBorder="1" applyAlignment="1">
      <alignment horizontal="center" vertical="center"/>
    </xf>
    <xf numFmtId="0" fontId="9" fillId="0" borderId="19" xfId="0" applyFont="1" applyFill="1" applyBorder="1" applyAlignment="1">
      <alignment horizontal="center" vertical="center" wrapText="1"/>
    </xf>
    <xf numFmtId="0" fontId="9" fillId="0" borderId="19" xfId="0" applyFont="1" applyFill="1" applyBorder="1" applyAlignment="1">
      <alignment horizontal="center" vertical="center"/>
    </xf>
    <xf numFmtId="176" fontId="6" fillId="0" borderId="31" xfId="0" applyNumberFormat="1" applyFont="1" applyFill="1" applyBorder="1" applyAlignment="1">
      <alignment vertical="center"/>
    </xf>
    <xf numFmtId="176" fontId="6" fillId="0" borderId="6" xfId="0" applyNumberFormat="1" applyFont="1" applyBorder="1" applyAlignment="1">
      <alignment vertical="center"/>
    </xf>
    <xf numFmtId="0" fontId="1" fillId="0" borderId="10" xfId="0" applyFont="1" applyFill="1" applyBorder="1" applyAlignment="1">
      <alignment horizontal="left" vertical="center"/>
    </xf>
    <xf numFmtId="0" fontId="6" fillId="0" borderId="9" xfId="0" applyFont="1" applyBorder="1" applyAlignment="1">
      <alignment vertical="center"/>
    </xf>
    <xf numFmtId="0" fontId="6" fillId="0" borderId="19" xfId="0" applyFont="1" applyBorder="1" applyAlignment="1">
      <alignment horizontal="center" vertical="center"/>
    </xf>
    <xf numFmtId="0" fontId="6" fillId="0" borderId="8" xfId="0" applyFont="1" applyBorder="1" applyAlignment="1">
      <alignment horizontal="center" vertical="center"/>
    </xf>
    <xf numFmtId="176" fontId="6" fillId="0" borderId="5" xfId="0" applyNumberFormat="1" applyFont="1" applyBorder="1" applyAlignment="1">
      <alignment vertical="center"/>
    </xf>
    <xf numFmtId="0" fontId="6" fillId="0" borderId="23" xfId="0" applyFont="1" applyFill="1" applyBorder="1" applyAlignment="1">
      <alignment vertical="center"/>
    </xf>
    <xf numFmtId="0" fontId="6" fillId="0" borderId="29" xfId="0" applyFont="1" applyFill="1" applyBorder="1" applyAlignment="1">
      <alignment vertical="center"/>
    </xf>
    <xf numFmtId="0" fontId="6" fillId="0" borderId="11" xfId="0" applyFont="1" applyFill="1" applyBorder="1" applyAlignment="1">
      <alignment vertical="center"/>
    </xf>
    <xf numFmtId="178" fontId="6" fillId="0" borderId="23" xfId="0" applyNumberFormat="1" applyFont="1" applyFill="1" applyBorder="1" applyAlignment="1">
      <alignment vertical="center"/>
    </xf>
    <xf numFmtId="178" fontId="6" fillId="0" borderId="29" xfId="0" applyNumberFormat="1" applyFont="1" applyBorder="1" applyAlignment="1">
      <alignment vertical="center"/>
    </xf>
    <xf numFmtId="0" fontId="6" fillId="0" borderId="1" xfId="0" applyFont="1" applyFill="1" applyBorder="1" applyAlignment="1">
      <alignment vertical="center"/>
    </xf>
    <xf numFmtId="178" fontId="6" fillId="0" borderId="8" xfId="0" applyNumberFormat="1" applyFont="1" applyFill="1" applyBorder="1" applyAlignment="1">
      <alignment vertical="center"/>
    </xf>
    <xf numFmtId="178" fontId="6" fillId="0" borderId="9" xfId="0" applyNumberFormat="1" applyFont="1" applyBorder="1" applyAlignment="1">
      <alignment vertical="center"/>
    </xf>
    <xf numFmtId="176" fontId="6" fillId="0" borderId="8" xfId="0" applyNumberFormat="1" applyFont="1" applyBorder="1" applyAlignment="1">
      <alignment vertical="center"/>
    </xf>
    <xf numFmtId="176" fontId="6" fillId="0" borderId="9" xfId="0" applyNumberFormat="1" applyFont="1" applyBorder="1" applyAlignment="1">
      <alignment vertical="center"/>
    </xf>
    <xf numFmtId="0" fontId="6" fillId="0" borderId="10" xfId="0" applyFont="1" applyFill="1" applyBorder="1" applyAlignment="1">
      <alignment vertical="center"/>
    </xf>
    <xf numFmtId="0" fontId="6" fillId="0" borderId="6" xfId="0" applyFont="1" applyBorder="1" applyAlignment="1">
      <alignment vertical="center"/>
    </xf>
    <xf numFmtId="0" fontId="6" fillId="0" borderId="31" xfId="0" applyFont="1" applyBorder="1" applyAlignment="1">
      <alignment vertical="center"/>
    </xf>
    <xf numFmtId="0" fontId="6" fillId="0" borderId="3" xfId="0" applyFont="1" applyBorder="1" applyAlignment="1">
      <alignment vertical="center"/>
    </xf>
    <xf numFmtId="0" fontId="6" fillId="0" borderId="23" xfId="0" applyFont="1" applyBorder="1" applyAlignment="1">
      <alignment vertical="center"/>
    </xf>
    <xf numFmtId="0" fontId="6" fillId="0" borderId="29" xfId="0" applyFont="1" applyBorder="1" applyAlignment="1">
      <alignment vertical="center"/>
    </xf>
    <xf numFmtId="0" fontId="6" fillId="0" borderId="11" xfId="0" applyFont="1" applyBorder="1" applyAlignment="1">
      <alignment vertical="center"/>
    </xf>
    <xf numFmtId="49" fontId="6" fillId="0" borderId="3" xfId="0" applyNumberFormat="1" applyFont="1" applyFill="1" applyBorder="1" applyAlignment="1">
      <alignment horizontal="center" vertical="center"/>
    </xf>
    <xf numFmtId="38" fontId="6" fillId="0" borderId="6" xfId="1" applyFont="1" applyFill="1" applyBorder="1" applyAlignment="1">
      <alignment vertical="center"/>
    </xf>
    <xf numFmtId="38" fontId="6" fillId="0" borderId="31" xfId="1" applyFont="1" applyFill="1" applyBorder="1" applyAlignment="1">
      <alignment vertical="center"/>
    </xf>
    <xf numFmtId="0" fontId="6" fillId="0" borderId="5" xfId="0" applyFont="1" applyFill="1" applyBorder="1" applyAlignment="1">
      <alignment vertical="center" shrinkToFit="1"/>
    </xf>
    <xf numFmtId="0" fontId="6" fillId="0" borderId="33" xfId="0" applyFont="1" applyFill="1" applyBorder="1" applyAlignment="1">
      <alignment vertical="center" shrinkToFit="1"/>
    </xf>
    <xf numFmtId="0" fontId="6" fillId="0" borderId="2" xfId="0" applyFont="1" applyFill="1" applyBorder="1" applyAlignment="1">
      <alignment vertical="center" shrinkToFit="1"/>
    </xf>
    <xf numFmtId="49" fontId="6" fillId="0" borderId="5"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0" fontId="6" fillId="0" borderId="2" xfId="0" applyFont="1" applyBorder="1" applyAlignment="1">
      <alignment horizontal="center" vertical="center"/>
    </xf>
    <xf numFmtId="49" fontId="6" fillId="0" borderId="6" xfId="0" applyNumberFormat="1" applyFont="1" applyFill="1" applyBorder="1" applyAlignment="1">
      <alignment horizontal="center" vertical="center" shrinkToFit="1"/>
    </xf>
    <xf numFmtId="49" fontId="6" fillId="0" borderId="3" xfId="0" applyNumberFormat="1" applyFont="1" applyFill="1" applyBorder="1" applyAlignment="1">
      <alignment horizontal="center" vertical="center" shrinkToFit="1"/>
    </xf>
    <xf numFmtId="0" fontId="19" fillId="0" borderId="6" xfId="0" applyFont="1" applyFill="1" applyBorder="1" applyAlignment="1">
      <alignment horizontal="center" vertical="center"/>
    </xf>
    <xf numFmtId="0" fontId="19" fillId="0" borderId="3" xfId="0" applyFont="1" applyBorder="1" applyAlignment="1">
      <alignment horizontal="center" vertical="center"/>
    </xf>
    <xf numFmtId="0" fontId="6" fillId="0" borderId="6" xfId="0" applyFont="1" applyFill="1" applyBorder="1" applyAlignment="1">
      <alignment horizontal="left" vertical="center" shrinkToFit="1"/>
    </xf>
    <xf numFmtId="0" fontId="6" fillId="0" borderId="31" xfId="0" applyFont="1" applyFill="1" applyBorder="1" applyAlignment="1">
      <alignment horizontal="left" vertical="center" shrinkToFit="1"/>
    </xf>
    <xf numFmtId="0" fontId="6" fillId="0" borderId="3" xfId="0" applyFont="1" applyFill="1" applyBorder="1" applyAlignment="1">
      <alignment horizontal="left" vertical="center" shrinkToFit="1"/>
    </xf>
    <xf numFmtId="38" fontId="6" fillId="0" borderId="6" xfId="1" applyFont="1" applyFill="1" applyBorder="1" applyAlignment="1">
      <alignment horizontal="right" vertical="center"/>
    </xf>
    <xf numFmtId="38" fontId="6" fillId="0" borderId="31" xfId="1" applyFont="1" applyFill="1" applyBorder="1" applyAlignment="1">
      <alignment horizontal="right" vertical="center"/>
    </xf>
    <xf numFmtId="0" fontId="19" fillId="0" borderId="6" xfId="0" applyFont="1" applyFill="1" applyBorder="1" applyAlignment="1">
      <alignment horizontal="left" vertical="center" shrinkToFit="1"/>
    </xf>
    <xf numFmtId="0" fontId="19" fillId="0" borderId="31" xfId="0" applyFont="1" applyFill="1" applyBorder="1" applyAlignment="1">
      <alignment horizontal="left" vertical="center" shrinkToFit="1"/>
    </xf>
    <xf numFmtId="0" fontId="19" fillId="0" borderId="3" xfId="0" applyFont="1" applyFill="1" applyBorder="1" applyAlignment="1">
      <alignment horizontal="left" vertical="center" shrinkToFit="1"/>
    </xf>
    <xf numFmtId="38" fontId="19" fillId="0" borderId="6" xfId="1" applyFont="1" applyFill="1" applyBorder="1" applyAlignment="1">
      <alignment vertical="center"/>
    </xf>
    <xf numFmtId="38" fontId="19" fillId="0" borderId="31" xfId="1" applyFont="1" applyFill="1" applyBorder="1" applyAlignment="1">
      <alignment vertical="center"/>
    </xf>
    <xf numFmtId="0" fontId="6" fillId="0" borderId="4" xfId="0" applyFont="1" applyBorder="1" applyAlignment="1">
      <alignment horizontal="center" vertical="center"/>
    </xf>
    <xf numFmtId="0" fontId="6" fillId="0" borderId="6"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5" xfId="0" applyFont="1" applyFill="1" applyBorder="1" applyAlignment="1">
      <alignment horizontal="left" vertical="center" shrinkToFit="1"/>
    </xf>
    <xf numFmtId="0" fontId="6" fillId="0" borderId="33" xfId="0" applyFont="1" applyFill="1" applyBorder="1" applyAlignment="1">
      <alignment horizontal="left" vertical="center" shrinkToFit="1"/>
    </xf>
    <xf numFmtId="0" fontId="6" fillId="0" borderId="2" xfId="0" applyFont="1" applyFill="1" applyBorder="1" applyAlignment="1">
      <alignment horizontal="left" vertical="center" shrinkToFit="1"/>
    </xf>
    <xf numFmtId="0" fontId="6" fillId="0" borderId="5"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176" fontId="6" fillId="0" borderId="8" xfId="0" applyNumberFormat="1" applyFont="1" applyFill="1" applyBorder="1" applyAlignment="1">
      <alignment vertical="center"/>
    </xf>
    <xf numFmtId="0" fontId="0" fillId="0" borderId="31" xfId="0" applyFill="1" applyBorder="1" applyAlignment="1">
      <alignment horizontal="left" vertical="center" shrinkToFit="1"/>
    </xf>
    <xf numFmtId="0" fontId="0" fillId="0" borderId="3" xfId="0" applyFill="1" applyBorder="1" applyAlignment="1">
      <alignment horizontal="left" vertical="center" shrinkToFit="1"/>
    </xf>
    <xf numFmtId="0" fontId="0" fillId="0" borderId="3" xfId="0" applyFill="1" applyBorder="1" applyAlignment="1">
      <alignment horizontal="center" vertical="center" shrinkToFit="1"/>
    </xf>
    <xf numFmtId="0" fontId="0" fillId="0" borderId="3" xfId="0" applyFont="1" applyFill="1" applyBorder="1" applyAlignment="1">
      <alignment horizontal="center" vertical="center"/>
    </xf>
    <xf numFmtId="0" fontId="6" fillId="0" borderId="3" xfId="0" applyFont="1" applyFill="1" applyBorder="1" applyAlignment="1">
      <alignment horizontal="center" vertical="center"/>
    </xf>
    <xf numFmtId="176" fontId="6" fillId="0" borderId="14" xfId="0" applyNumberFormat="1" applyFont="1" applyFill="1" applyBorder="1" applyAlignment="1">
      <alignment vertical="center"/>
    </xf>
    <xf numFmtId="176" fontId="6" fillId="0" borderId="34" xfId="0" applyNumberFormat="1" applyFont="1" applyFill="1" applyBorder="1" applyAlignment="1">
      <alignment vertical="center"/>
    </xf>
    <xf numFmtId="0" fontId="6" fillId="0" borderId="14" xfId="0" applyFont="1" applyFill="1" applyBorder="1" applyAlignment="1">
      <alignment horizontal="center" vertical="center"/>
    </xf>
    <xf numFmtId="0" fontId="6" fillId="0" borderId="15" xfId="0" applyFont="1" applyBorder="1" applyAlignment="1">
      <alignment horizontal="center" vertical="center"/>
    </xf>
    <xf numFmtId="0" fontId="0" fillId="0" borderId="3" xfId="0" applyFont="1" applyFill="1" applyBorder="1" applyAlignment="1">
      <alignment horizontal="center" vertical="center" shrinkToFit="1"/>
    </xf>
    <xf numFmtId="0" fontId="0" fillId="0" borderId="31" xfId="0" applyBorder="1" applyAlignment="1">
      <alignment horizontal="left" vertical="center" shrinkToFit="1"/>
    </xf>
    <xf numFmtId="0" fontId="0" fillId="0" borderId="3" xfId="0" applyBorder="1" applyAlignment="1">
      <alignment horizontal="left" vertical="center" shrinkToFit="1"/>
    </xf>
    <xf numFmtId="0" fontId="18" fillId="0" borderId="5" xfId="0" applyFont="1" applyFill="1" applyBorder="1" applyAlignment="1">
      <alignment horizontal="left" vertical="center" shrinkToFit="1"/>
    </xf>
    <xf numFmtId="0" fontId="18" fillId="0" borderId="33" xfId="0" applyFont="1" applyFill="1" applyBorder="1" applyAlignment="1">
      <alignment horizontal="left" vertical="center" shrinkToFit="1"/>
    </xf>
    <xf numFmtId="0" fontId="18" fillId="0" borderId="2" xfId="0" applyFont="1" applyFill="1" applyBorder="1" applyAlignment="1">
      <alignment horizontal="left" vertical="center" shrinkToFit="1"/>
    </xf>
    <xf numFmtId="0" fontId="6" fillId="2" borderId="8" xfId="0" applyFont="1" applyFill="1" applyBorder="1" applyAlignment="1">
      <alignment horizontal="right" vertical="center"/>
    </xf>
    <xf numFmtId="0" fontId="6" fillId="2" borderId="9" xfId="0" applyFont="1" applyFill="1" applyBorder="1" applyAlignment="1">
      <alignment horizontal="right" vertical="center"/>
    </xf>
    <xf numFmtId="179" fontId="6" fillId="2" borderId="9" xfId="0" applyNumberFormat="1" applyFont="1" applyFill="1" applyBorder="1" applyAlignment="1">
      <alignment horizontal="center" vertical="center"/>
    </xf>
    <xf numFmtId="0" fontId="6" fillId="0" borderId="23" xfId="0" applyFont="1" applyFill="1" applyBorder="1" applyAlignment="1">
      <alignment vertical="center" shrinkToFit="1"/>
    </xf>
    <xf numFmtId="0" fontId="6" fillId="0" borderId="29" xfId="0" applyFont="1" applyFill="1" applyBorder="1" applyAlignment="1">
      <alignment vertical="center" shrinkToFit="1"/>
    </xf>
    <xf numFmtId="0" fontId="6" fillId="0" borderId="11" xfId="0" applyFont="1" applyFill="1" applyBorder="1" applyAlignment="1">
      <alignment vertical="center" shrinkToFit="1"/>
    </xf>
    <xf numFmtId="0" fontId="6" fillId="0" borderId="6" xfId="0" applyFont="1" applyBorder="1" applyAlignment="1">
      <alignment horizontal="center" vertical="center"/>
    </xf>
    <xf numFmtId="0" fontId="6" fillId="0" borderId="6" xfId="0" applyFont="1" applyBorder="1" applyAlignment="1">
      <alignment vertical="center" shrinkToFit="1"/>
    </xf>
    <xf numFmtId="0" fontId="6" fillId="0" borderId="31" xfId="0" applyFont="1" applyBorder="1" applyAlignment="1">
      <alignment vertical="center" shrinkToFit="1"/>
    </xf>
    <xf numFmtId="0" fontId="6" fillId="0" borderId="3" xfId="0" applyFont="1" applyBorder="1" applyAlignment="1">
      <alignment vertical="center" shrinkToFit="1"/>
    </xf>
    <xf numFmtId="0" fontId="6" fillId="0" borderId="8"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horizontal="center" vertical="center"/>
    </xf>
    <xf numFmtId="0" fontId="6" fillId="0" borderId="5" xfId="0" applyFont="1" applyBorder="1" applyAlignment="1">
      <alignment vertical="center" shrinkToFit="1"/>
    </xf>
    <xf numFmtId="0" fontId="6" fillId="0" borderId="33" xfId="0" applyFont="1" applyBorder="1" applyAlignment="1">
      <alignment vertical="center" shrinkToFit="1"/>
    </xf>
    <xf numFmtId="0" fontId="6" fillId="0" borderId="2" xfId="0" applyFont="1" applyBorder="1" applyAlignment="1">
      <alignment vertical="center" shrinkToFit="1"/>
    </xf>
    <xf numFmtId="49" fontId="6" fillId="0" borderId="7"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0" fontId="6" fillId="0" borderId="23" xfId="0" applyFont="1" applyBorder="1" applyAlignment="1">
      <alignment vertical="center" shrinkToFit="1"/>
    </xf>
    <xf numFmtId="0" fontId="6" fillId="0" borderId="29" xfId="0" applyFont="1" applyBorder="1" applyAlignment="1">
      <alignment vertical="center" shrinkToFit="1"/>
    </xf>
    <xf numFmtId="0" fontId="6" fillId="0" borderId="11" xfId="0" applyFont="1" applyBorder="1" applyAlignment="1">
      <alignment vertical="center" shrinkToFit="1"/>
    </xf>
    <xf numFmtId="0" fontId="6" fillId="0" borderId="7" xfId="0" applyFont="1" applyBorder="1" applyAlignment="1">
      <alignment horizontal="center" vertical="center"/>
    </xf>
    <xf numFmtId="0" fontId="6" fillId="0" borderId="7" xfId="0" applyFont="1" applyBorder="1" applyAlignment="1">
      <alignment vertical="center"/>
    </xf>
    <xf numFmtId="0" fontId="6" fillId="0" borderId="7" xfId="0" applyFont="1" applyFill="1" applyBorder="1" applyAlignment="1">
      <alignment vertical="center"/>
    </xf>
    <xf numFmtId="176" fontId="6" fillId="0" borderId="23" xfId="0" applyNumberFormat="1" applyFont="1" applyFill="1" applyBorder="1" applyAlignment="1">
      <alignment vertical="center"/>
    </xf>
    <xf numFmtId="176" fontId="6" fillId="0" borderId="29" xfId="0" applyNumberFormat="1" applyFont="1" applyBorder="1" applyAlignment="1">
      <alignment vertical="center"/>
    </xf>
    <xf numFmtId="0" fontId="6" fillId="0" borderId="9" xfId="0" applyFont="1" applyFill="1" applyBorder="1" applyAlignment="1">
      <alignment horizontal="center" vertical="center"/>
    </xf>
    <xf numFmtId="176" fontId="6" fillId="0" borderId="44" xfId="0" applyNumberFormat="1" applyFont="1" applyFill="1" applyBorder="1" applyAlignment="1">
      <alignment vertical="center"/>
    </xf>
    <xf numFmtId="0" fontId="6" fillId="0" borderId="45" xfId="0" applyFont="1" applyBorder="1" applyAlignment="1">
      <alignment vertical="center"/>
    </xf>
    <xf numFmtId="176" fontId="6" fillId="0" borderId="34" xfId="0" applyNumberFormat="1" applyFont="1" applyBorder="1" applyAlignment="1">
      <alignment vertical="center"/>
    </xf>
    <xf numFmtId="0" fontId="3" fillId="0" borderId="36" xfId="0" applyFont="1" applyFill="1" applyBorder="1" applyAlignment="1">
      <alignment vertical="center"/>
    </xf>
    <xf numFmtId="0" fontId="3" fillId="0" borderId="31" xfId="0" applyFont="1" applyFill="1" applyBorder="1" applyAlignment="1">
      <alignment vertical="center"/>
    </xf>
    <xf numFmtId="0" fontId="3" fillId="0" borderId="3" xfId="0" applyFont="1" applyFill="1" applyBorder="1" applyAlignment="1">
      <alignment vertical="center"/>
    </xf>
    <xf numFmtId="0" fontId="6" fillId="0" borderId="25" xfId="0" applyFont="1" applyFill="1" applyBorder="1" applyAlignment="1">
      <alignment vertical="center"/>
    </xf>
    <xf numFmtId="176" fontId="6" fillId="0" borderId="12" xfId="0" applyNumberFormat="1" applyFont="1" applyFill="1" applyBorder="1" applyAlignment="1">
      <alignment vertical="center"/>
    </xf>
    <xf numFmtId="0" fontId="3" fillId="0" borderId="46" xfId="0" applyFont="1" applyFill="1" applyBorder="1" applyAlignment="1">
      <alignment vertical="center"/>
    </xf>
    <xf numFmtId="0" fontId="3" fillId="0" borderId="32" xfId="0" applyFont="1" applyFill="1" applyBorder="1" applyAlignment="1">
      <alignment vertical="center"/>
    </xf>
    <xf numFmtId="0" fontId="3" fillId="0" borderId="4" xfId="0" applyFont="1" applyFill="1" applyBorder="1" applyAlignment="1">
      <alignment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27" xfId="0" applyFont="1" applyFill="1" applyBorder="1" applyAlignment="1">
      <alignment horizontal="center" vertical="center"/>
    </xf>
    <xf numFmtId="176" fontId="6" fillId="0" borderId="26" xfId="0" applyNumberFormat="1" applyFont="1" applyFill="1" applyBorder="1" applyAlignment="1">
      <alignment vertical="center"/>
    </xf>
    <xf numFmtId="0" fontId="6" fillId="0" borderId="38" xfId="0" applyFont="1" applyBorder="1" applyAlignment="1">
      <alignment vertical="center"/>
    </xf>
    <xf numFmtId="178" fontId="6" fillId="0" borderId="12" xfId="0" applyNumberFormat="1" applyFont="1" applyFill="1" applyBorder="1" applyAlignment="1">
      <alignment vertical="center"/>
    </xf>
    <xf numFmtId="178" fontId="6" fillId="0" borderId="10" xfId="0" applyNumberFormat="1" applyFont="1" applyBorder="1" applyAlignment="1">
      <alignment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176" fontId="0" fillId="0" borderId="9" xfId="0" applyNumberFormat="1" applyBorder="1" applyAlignment="1">
      <alignment vertical="center"/>
    </xf>
    <xf numFmtId="0" fontId="6" fillId="4" borderId="7" xfId="0" applyFont="1" applyFill="1" applyBorder="1" applyAlignment="1">
      <alignment vertical="center"/>
    </xf>
    <xf numFmtId="0" fontId="6" fillId="4" borderId="32" xfId="0" applyFont="1" applyFill="1" applyBorder="1" applyAlignment="1">
      <alignment vertical="center"/>
    </xf>
    <xf numFmtId="0" fontId="6" fillId="4" borderId="4" xfId="0" applyFont="1" applyFill="1" applyBorder="1" applyAlignment="1">
      <alignment vertical="center"/>
    </xf>
    <xf numFmtId="176" fontId="6" fillId="4" borderId="23" xfId="0" applyNumberFormat="1" applyFont="1" applyFill="1" applyBorder="1" applyAlignment="1">
      <alignment vertical="center"/>
    </xf>
    <xf numFmtId="176" fontId="6" fillId="4" borderId="29" xfId="0" applyNumberFormat="1" applyFont="1" applyFill="1" applyBorder="1" applyAlignment="1">
      <alignment vertical="center"/>
    </xf>
    <xf numFmtId="0" fontId="0" fillId="0" borderId="31" xfId="0" applyBorder="1" applyAlignment="1">
      <alignment vertical="center"/>
    </xf>
    <xf numFmtId="0" fontId="0" fillId="0" borderId="3" xfId="0" applyBorder="1" applyAlignment="1">
      <alignment vertical="center"/>
    </xf>
    <xf numFmtId="176" fontId="6" fillId="0" borderId="10" xfId="0" applyNumberFormat="1" applyFont="1" applyBorder="1" applyAlignment="1">
      <alignment vertical="center"/>
    </xf>
    <xf numFmtId="0" fontId="6" fillId="0" borderId="14" xfId="0" applyFont="1" applyBorder="1" applyAlignment="1">
      <alignment horizontal="center" vertical="center"/>
    </xf>
    <xf numFmtId="0" fontId="7" fillId="0" borderId="20"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21" xfId="0" applyFont="1" applyBorder="1" applyAlignment="1">
      <alignment horizontal="center" vertical="center"/>
    </xf>
    <xf numFmtId="0" fontId="6" fillId="0" borderId="5" xfId="0" applyFont="1" applyBorder="1" applyAlignment="1">
      <alignment vertical="top" wrapText="1"/>
    </xf>
    <xf numFmtId="0" fontId="6" fillId="0" borderId="33" xfId="0" applyFont="1" applyBorder="1" applyAlignment="1">
      <alignment vertical="top" wrapText="1"/>
    </xf>
    <xf numFmtId="0" fontId="6" fillId="0" borderId="2" xfId="0" applyFont="1" applyBorder="1" applyAlignment="1">
      <alignment vertical="top" wrapText="1"/>
    </xf>
    <xf numFmtId="0" fontId="6" fillId="0" borderId="14" xfId="0" applyFont="1" applyBorder="1" applyAlignment="1">
      <alignment vertical="top" wrapText="1"/>
    </xf>
    <xf numFmtId="0" fontId="6" fillId="0" borderId="34" xfId="0" applyFont="1" applyBorder="1" applyAlignment="1">
      <alignment vertical="top" wrapText="1"/>
    </xf>
    <xf numFmtId="0" fontId="6" fillId="0" borderId="15" xfId="0" applyFont="1" applyBorder="1" applyAlignment="1">
      <alignment vertical="top" wrapText="1"/>
    </xf>
    <xf numFmtId="0" fontId="6" fillId="0" borderId="6" xfId="0" applyFont="1" applyBorder="1" applyAlignment="1">
      <alignment vertical="top" wrapText="1"/>
    </xf>
    <xf numFmtId="0" fontId="6" fillId="0" borderId="31" xfId="0" applyFont="1" applyBorder="1" applyAlignment="1">
      <alignment vertical="top" wrapText="1"/>
    </xf>
    <xf numFmtId="0" fontId="6" fillId="0" borderId="3" xfId="0" applyFont="1" applyBorder="1" applyAlignment="1">
      <alignment vertical="top" wrapText="1"/>
    </xf>
    <xf numFmtId="0" fontId="6" fillId="0" borderId="12" xfId="0" applyFont="1" applyBorder="1" applyAlignment="1">
      <alignment vertical="top" wrapText="1"/>
    </xf>
    <xf numFmtId="0" fontId="6" fillId="0" borderId="10" xfId="0" applyFont="1" applyBorder="1" applyAlignment="1">
      <alignment vertical="top" wrapText="1"/>
    </xf>
    <xf numFmtId="0" fontId="6" fillId="0" borderId="25" xfId="0" applyFont="1" applyBorder="1" applyAlignment="1">
      <alignment vertical="top" wrapText="1"/>
    </xf>
    <xf numFmtId="0" fontId="6" fillId="0" borderId="13" xfId="0" applyFont="1" applyBorder="1" applyAlignment="1">
      <alignment vertical="top" wrapText="1"/>
    </xf>
    <xf numFmtId="0" fontId="6" fillId="0" borderId="0" xfId="0" applyFont="1" applyBorder="1" applyAlignment="1">
      <alignment vertical="top" wrapText="1"/>
    </xf>
    <xf numFmtId="0" fontId="6" fillId="0" borderId="18" xfId="0" applyFont="1" applyBorder="1" applyAlignment="1">
      <alignment vertical="top" wrapText="1"/>
    </xf>
    <xf numFmtId="0" fontId="6" fillId="0" borderId="58" xfId="0" applyFont="1" applyFill="1" applyBorder="1" applyAlignment="1">
      <alignment vertical="center"/>
    </xf>
    <xf numFmtId="0" fontId="3" fillId="0" borderId="59" xfId="0" applyFont="1" applyFill="1" applyBorder="1" applyAlignment="1">
      <alignment vertical="center"/>
    </xf>
    <xf numFmtId="0" fontId="3" fillId="0" borderId="60" xfId="0" applyFont="1" applyFill="1" applyBorder="1" applyAlignment="1">
      <alignment vertical="center"/>
    </xf>
    <xf numFmtId="0" fontId="6" fillId="0" borderId="20" xfId="0" applyFont="1" applyFill="1" applyBorder="1" applyAlignment="1">
      <alignment horizontal="left" vertical="center"/>
    </xf>
    <xf numFmtId="0" fontId="6" fillId="0" borderId="54" xfId="0" applyFont="1" applyFill="1" applyBorder="1" applyAlignment="1">
      <alignment horizontal="left" vertical="center"/>
    </xf>
    <xf numFmtId="0" fontId="3" fillId="0" borderId="7" xfId="0" applyFont="1" applyFill="1" applyBorder="1" applyAlignment="1">
      <alignment vertical="center"/>
    </xf>
    <xf numFmtId="0" fontId="3" fillId="0" borderId="33" xfId="0" applyFont="1" applyFill="1" applyBorder="1" applyAlignment="1">
      <alignment vertical="center"/>
    </xf>
    <xf numFmtId="0" fontId="3" fillId="0" borderId="2" xfId="0" applyFont="1" applyFill="1" applyBorder="1" applyAlignment="1">
      <alignment vertical="center"/>
    </xf>
    <xf numFmtId="0" fontId="6" fillId="0" borderId="48"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0" fontId="6" fillId="0" borderId="51" xfId="0" applyFont="1" applyFill="1" applyBorder="1" applyAlignment="1">
      <alignment vertical="center"/>
    </xf>
    <xf numFmtId="0" fontId="3" fillId="0" borderId="52" xfId="0" applyFont="1" applyFill="1" applyBorder="1" applyAlignment="1">
      <alignment vertical="center"/>
    </xf>
    <xf numFmtId="0" fontId="3" fillId="0" borderId="53" xfId="0" applyFont="1" applyFill="1" applyBorder="1" applyAlignment="1">
      <alignment vertical="center"/>
    </xf>
    <xf numFmtId="0" fontId="6" fillId="0" borderId="55" xfId="0" applyFont="1" applyFill="1" applyBorder="1" applyAlignment="1">
      <alignment vertical="center"/>
    </xf>
    <xf numFmtId="0" fontId="3" fillId="0" borderId="56" xfId="0" applyFont="1" applyFill="1" applyBorder="1" applyAlignment="1">
      <alignment vertical="center"/>
    </xf>
    <xf numFmtId="0" fontId="3" fillId="0" borderId="57" xfId="0" applyFont="1" applyFill="1" applyBorder="1" applyAlignment="1">
      <alignment vertical="center"/>
    </xf>
    <xf numFmtId="0" fontId="6" fillId="0" borderId="21" xfId="0" applyFont="1" applyBorder="1" applyAlignment="1">
      <alignment horizontal="center" vertical="center"/>
    </xf>
    <xf numFmtId="49" fontId="6" fillId="0" borderId="21" xfId="0" applyNumberFormat="1" applyFont="1" applyBorder="1" applyAlignment="1">
      <alignment horizontal="center" vertical="center"/>
    </xf>
    <xf numFmtId="0" fontId="6" fillId="0" borderId="21" xfId="0" applyFont="1" applyBorder="1" applyAlignment="1">
      <alignment horizontal="center" vertical="center" wrapText="1"/>
    </xf>
    <xf numFmtId="0" fontId="6" fillId="0" borderId="23" xfId="0" applyFont="1" applyBorder="1" applyAlignment="1">
      <alignment horizontal="center" vertical="center"/>
    </xf>
    <xf numFmtId="0" fontId="6" fillId="0" borderId="11" xfId="0" applyFont="1" applyBorder="1" applyAlignment="1">
      <alignment horizontal="center" vertical="center"/>
    </xf>
    <xf numFmtId="57" fontId="6" fillId="0" borderId="21" xfId="0" applyNumberFormat="1"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23" xfId="0" applyFont="1" applyBorder="1" applyAlignment="1">
      <alignment vertical="top" wrapText="1"/>
    </xf>
    <xf numFmtId="0" fontId="6" fillId="0" borderId="29" xfId="0" applyFont="1" applyBorder="1" applyAlignment="1">
      <alignment vertical="top" wrapText="1"/>
    </xf>
    <xf numFmtId="0" fontId="6" fillId="0" borderId="11" xfId="0" applyFont="1" applyBorder="1" applyAlignment="1">
      <alignment vertical="top" wrapText="1"/>
    </xf>
    <xf numFmtId="57" fontId="6" fillId="0" borderId="21" xfId="0" applyNumberFormat="1" applyFont="1" applyBorder="1" applyAlignment="1">
      <alignment horizontal="center" vertical="center"/>
    </xf>
    <xf numFmtId="0" fontId="6" fillId="0" borderId="35" xfId="0" applyFont="1" applyBorder="1" applyAlignment="1">
      <alignment horizontal="center" vertical="center"/>
    </xf>
    <xf numFmtId="0" fontId="6" fillId="0" borderId="22" xfId="0" applyFont="1" applyBorder="1" applyAlignment="1">
      <alignment horizontal="center" vertical="center"/>
    </xf>
    <xf numFmtId="0" fontId="6" fillId="0" borderId="7" xfId="0" applyFont="1" applyBorder="1" applyAlignment="1">
      <alignment vertical="top" wrapText="1"/>
    </xf>
    <xf numFmtId="0" fontId="6" fillId="0" borderId="32" xfId="0" applyFont="1" applyBorder="1" applyAlignment="1">
      <alignment vertical="top" wrapText="1"/>
    </xf>
    <xf numFmtId="0" fontId="6" fillId="0" borderId="4" xfId="0" applyFont="1" applyBorder="1" applyAlignment="1">
      <alignment vertical="top" wrapText="1"/>
    </xf>
    <xf numFmtId="0" fontId="3" fillId="0" borderId="19"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8"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9" xfId="0" applyFont="1" applyFill="1" applyBorder="1" applyAlignment="1">
      <alignment horizontal="right" vertical="center"/>
    </xf>
    <xf numFmtId="0" fontId="3" fillId="0" borderId="8" xfId="0" applyFont="1" applyFill="1" applyBorder="1" applyAlignment="1">
      <alignment horizontal="right" vertical="center"/>
    </xf>
    <xf numFmtId="0" fontId="3" fillId="0" borderId="1" xfId="0" applyFont="1" applyFill="1" applyBorder="1" applyAlignment="1">
      <alignment horizontal="right" vertical="center"/>
    </xf>
    <xf numFmtId="0" fontId="3" fillId="0" borderId="19" xfId="0" applyFont="1" applyFill="1" applyBorder="1" applyAlignment="1">
      <alignment horizontal="right" vertical="center" wrapText="1"/>
    </xf>
    <xf numFmtId="0" fontId="17" fillId="0" borderId="19" xfId="0" applyFont="1" applyFill="1" applyBorder="1" applyAlignment="1">
      <alignment horizontal="right" vertical="center" wrapText="1"/>
    </xf>
    <xf numFmtId="0" fontId="3" fillId="0" borderId="12" xfId="0" applyFont="1" applyFill="1" applyBorder="1" applyAlignment="1">
      <alignment vertical="center" wrapText="1"/>
    </xf>
    <xf numFmtId="0" fontId="8" fillId="0" borderId="10" xfId="0" applyFont="1" applyBorder="1" applyAlignment="1">
      <alignment vertical="center" wrapText="1"/>
    </xf>
    <xf numFmtId="0" fontId="8" fillId="0" borderId="25" xfId="0" applyFont="1" applyBorder="1" applyAlignment="1">
      <alignment vertical="center" wrapText="1"/>
    </xf>
    <xf numFmtId="0" fontId="8" fillId="0" borderId="13" xfId="0" applyFont="1" applyBorder="1" applyAlignment="1">
      <alignment vertical="center" wrapText="1"/>
    </xf>
    <xf numFmtId="0" fontId="8" fillId="0" borderId="0" xfId="0" applyFont="1" applyAlignment="1">
      <alignment vertical="center" wrapText="1"/>
    </xf>
    <xf numFmtId="0" fontId="8" fillId="0" borderId="18" xfId="0" applyFont="1" applyBorder="1" applyAlignment="1">
      <alignment vertical="center" wrapText="1"/>
    </xf>
    <xf numFmtId="0" fontId="8" fillId="0" borderId="16" xfId="0" applyFont="1" applyBorder="1" applyAlignment="1">
      <alignment vertical="center" wrapText="1"/>
    </xf>
    <xf numFmtId="0" fontId="8" fillId="0" borderId="30" xfId="0" applyFont="1" applyBorder="1" applyAlignment="1">
      <alignment vertical="center" wrapText="1"/>
    </xf>
    <xf numFmtId="0" fontId="8" fillId="0" borderId="17" xfId="0" applyFont="1" applyBorder="1" applyAlignment="1">
      <alignment vertical="center" wrapText="1"/>
    </xf>
    <xf numFmtId="0" fontId="6" fillId="3" borderId="12" xfId="0" applyFont="1" applyFill="1" applyBorder="1" applyAlignment="1">
      <alignment vertical="center" wrapText="1"/>
    </xf>
    <xf numFmtId="0" fontId="0" fillId="3" borderId="10" xfId="0" applyFont="1" applyFill="1" applyBorder="1" applyAlignment="1">
      <alignment vertical="center" wrapText="1"/>
    </xf>
    <xf numFmtId="0" fontId="0" fillId="3" borderId="25" xfId="0" applyFont="1" applyFill="1" applyBorder="1" applyAlignment="1">
      <alignment vertical="center" wrapText="1"/>
    </xf>
    <xf numFmtId="0" fontId="0" fillId="3" borderId="13" xfId="0" applyFont="1" applyFill="1" applyBorder="1" applyAlignment="1">
      <alignment vertical="center" wrapText="1"/>
    </xf>
    <xf numFmtId="0" fontId="0" fillId="3" borderId="0" xfId="0" applyFont="1" applyFill="1" applyAlignment="1">
      <alignment vertical="center" wrapText="1"/>
    </xf>
    <xf numFmtId="0" fontId="0" fillId="3" borderId="18" xfId="0" applyFont="1" applyFill="1" applyBorder="1" applyAlignment="1">
      <alignment vertical="center" wrapText="1"/>
    </xf>
    <xf numFmtId="0" fontId="0" fillId="3" borderId="16" xfId="0" applyFont="1" applyFill="1" applyBorder="1" applyAlignment="1">
      <alignment vertical="center" wrapText="1"/>
    </xf>
    <xf numFmtId="0" fontId="0" fillId="3" borderId="30" xfId="0" applyFont="1" applyFill="1" applyBorder="1" applyAlignment="1">
      <alignment vertical="center" wrapText="1"/>
    </xf>
    <xf numFmtId="0" fontId="0" fillId="3" borderId="17" xfId="0" applyFont="1" applyFill="1" applyBorder="1" applyAlignment="1">
      <alignment vertical="center" wrapText="1"/>
    </xf>
    <xf numFmtId="0" fontId="3" fillId="0" borderId="13" xfId="0" applyFont="1" applyFill="1" applyBorder="1" applyAlignment="1">
      <alignment vertical="center" wrapText="1"/>
    </xf>
    <xf numFmtId="0" fontId="8" fillId="0" borderId="0" xfId="0" applyFont="1" applyBorder="1" applyAlignment="1">
      <alignment vertical="center" wrapText="1"/>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49" fontId="6" fillId="0" borderId="23" xfId="0" applyNumberFormat="1" applyFont="1" applyFill="1" applyBorder="1" applyAlignment="1">
      <alignment horizontal="center" vertical="center" shrinkToFit="1"/>
    </xf>
    <xf numFmtId="49" fontId="6" fillId="0" borderId="11" xfId="0" applyNumberFormat="1" applyFont="1" applyFill="1" applyBorder="1" applyAlignment="1">
      <alignment horizontal="center" vertical="center" shrinkToFit="1"/>
    </xf>
    <xf numFmtId="176" fontId="6" fillId="0" borderId="23" xfId="0" applyNumberFormat="1" applyFont="1" applyFill="1" applyBorder="1" applyAlignment="1">
      <alignment horizontal="right" vertical="center"/>
    </xf>
    <xf numFmtId="176" fontId="6" fillId="0" borderId="29" xfId="0" applyNumberFormat="1" applyFont="1" applyFill="1" applyBorder="1" applyAlignment="1">
      <alignment horizontal="right" vertical="center"/>
    </xf>
    <xf numFmtId="0" fontId="6" fillId="0" borderId="23" xfId="0" applyFont="1" applyFill="1" applyBorder="1" applyAlignment="1">
      <alignment horizontal="center" vertical="center"/>
    </xf>
    <xf numFmtId="0" fontId="6" fillId="0" borderId="12" xfId="0" applyFont="1" applyFill="1" applyBorder="1" applyAlignment="1">
      <alignment vertical="center" wrapText="1"/>
    </xf>
    <xf numFmtId="0" fontId="0" fillId="0" borderId="10" xfId="0" applyFont="1" applyBorder="1" applyAlignment="1">
      <alignment vertical="center" wrapText="1"/>
    </xf>
    <xf numFmtId="0" fontId="0" fillId="0" borderId="25" xfId="0" applyFont="1" applyBorder="1" applyAlignment="1">
      <alignment vertical="center" wrapText="1"/>
    </xf>
    <xf numFmtId="0" fontId="0" fillId="0" borderId="13" xfId="0" applyFont="1" applyBorder="1" applyAlignment="1">
      <alignment vertical="center" wrapText="1"/>
    </xf>
    <xf numFmtId="0" fontId="0" fillId="0" borderId="0" xfId="0" applyFont="1" applyAlignment="1">
      <alignment vertical="center" wrapText="1"/>
    </xf>
    <xf numFmtId="0" fontId="0" fillId="0" borderId="18" xfId="0" applyFont="1" applyBorder="1" applyAlignment="1">
      <alignment vertical="center" wrapText="1"/>
    </xf>
    <xf numFmtId="0" fontId="0" fillId="0" borderId="16" xfId="0" applyFont="1" applyBorder="1" applyAlignment="1">
      <alignment vertical="center" wrapText="1"/>
    </xf>
    <xf numFmtId="0" fontId="0" fillId="0" borderId="30" xfId="0" applyFont="1" applyBorder="1" applyAlignment="1">
      <alignment vertical="center" wrapText="1"/>
    </xf>
    <xf numFmtId="0" fontId="0" fillId="0" borderId="17" xfId="0" applyFont="1" applyBorder="1" applyAlignment="1">
      <alignment vertical="center" wrapText="1"/>
    </xf>
    <xf numFmtId="0" fontId="3" fillId="0" borderId="12" xfId="0" applyFont="1" applyBorder="1" applyAlignment="1">
      <alignment vertical="center" wrapText="1"/>
    </xf>
    <xf numFmtId="0" fontId="3" fillId="0" borderId="10" xfId="0" applyFont="1" applyBorder="1" applyAlignment="1">
      <alignment vertical="center" wrapText="1"/>
    </xf>
    <xf numFmtId="0" fontId="3" fillId="0" borderId="25" xfId="0" applyFont="1" applyBorder="1" applyAlignment="1">
      <alignment vertical="center" wrapText="1"/>
    </xf>
    <xf numFmtId="0" fontId="3" fillId="0" borderId="13" xfId="0" applyFont="1" applyBorder="1" applyAlignment="1">
      <alignment vertical="center"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3" fillId="0" borderId="16" xfId="0" applyFont="1" applyBorder="1" applyAlignment="1">
      <alignment vertical="center" wrapText="1"/>
    </xf>
    <xf numFmtId="0" fontId="3" fillId="0" borderId="30" xfId="0" applyFont="1" applyBorder="1" applyAlignment="1">
      <alignment vertical="center" wrapText="1"/>
    </xf>
    <xf numFmtId="0" fontId="3" fillId="0" borderId="17" xfId="0" applyFont="1" applyBorder="1" applyAlignment="1">
      <alignment vertical="center" wrapText="1"/>
    </xf>
    <xf numFmtId="49" fontId="6" fillId="0" borderId="20" xfId="0" applyNumberFormat="1" applyFont="1" applyBorder="1" applyAlignment="1">
      <alignment horizontal="center" vertical="center" wrapText="1"/>
    </xf>
    <xf numFmtId="49" fontId="6" fillId="0" borderId="47" xfId="0" applyNumberFormat="1" applyFont="1" applyBorder="1" applyAlignment="1">
      <alignment horizontal="center" vertical="center" wrapText="1"/>
    </xf>
    <xf numFmtId="49" fontId="6" fillId="0" borderId="35"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6" fillId="0" borderId="47" xfId="0" applyNumberFormat="1" applyFont="1" applyBorder="1" applyAlignment="1">
      <alignment horizontal="center" vertical="center"/>
    </xf>
    <xf numFmtId="0" fontId="5" fillId="0" borderId="0" xfId="0" applyFont="1" applyFill="1" applyAlignment="1">
      <alignment horizontal="center" vertical="center"/>
    </xf>
    <xf numFmtId="178" fontId="6" fillId="0" borderId="33" xfId="0" applyNumberFormat="1" applyFont="1" applyBorder="1" applyAlignment="1">
      <alignment vertical="center"/>
    </xf>
    <xf numFmtId="0" fontId="6" fillId="0" borderId="5" xfId="0" applyFont="1" applyBorder="1" applyAlignment="1">
      <alignment vertical="center"/>
    </xf>
    <xf numFmtId="0" fontId="6" fillId="0" borderId="14" xfId="0" applyFont="1" applyFill="1" applyBorder="1" applyAlignment="1">
      <alignment vertical="center"/>
    </xf>
    <xf numFmtId="0" fontId="6" fillId="0" borderId="34" xfId="0" applyFont="1" applyFill="1" applyBorder="1" applyAlignment="1">
      <alignment vertical="center"/>
    </xf>
    <xf numFmtId="0" fontId="6" fillId="0" borderId="15" xfId="0" applyFont="1" applyFill="1" applyBorder="1" applyAlignment="1">
      <alignment vertical="center"/>
    </xf>
    <xf numFmtId="176" fontId="3" fillId="0" borderId="6" xfId="0" applyNumberFormat="1" applyFont="1" applyFill="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6" xfId="0" applyFont="1" applyFill="1" applyBorder="1" applyAlignment="1">
      <alignment vertical="center"/>
    </xf>
    <xf numFmtId="0" fontId="6" fillId="0" borderId="32" xfId="0" applyFont="1" applyFill="1" applyBorder="1" applyAlignment="1">
      <alignment vertical="center"/>
    </xf>
    <xf numFmtId="0" fontId="6" fillId="0" borderId="4" xfId="0" applyFont="1" applyFill="1" applyBorder="1" applyAlignment="1">
      <alignment vertical="center"/>
    </xf>
    <xf numFmtId="0" fontId="0" fillId="0" borderId="33" xfId="0" applyFont="1" applyFill="1" applyBorder="1" applyAlignment="1">
      <alignment vertical="center"/>
    </xf>
    <xf numFmtId="0" fontId="0" fillId="0" borderId="2" xfId="0" applyFont="1" applyFill="1" applyBorder="1" applyAlignment="1">
      <alignment vertical="center"/>
    </xf>
    <xf numFmtId="0" fontId="8" fillId="0" borderId="49" xfId="0" applyFont="1" applyFill="1" applyBorder="1" applyAlignment="1">
      <alignment vertical="center"/>
    </xf>
    <xf numFmtId="0" fontId="8" fillId="0" borderId="50" xfId="0" applyFont="1" applyFill="1" applyBorder="1" applyAlignment="1">
      <alignment vertical="center"/>
    </xf>
    <xf numFmtId="0" fontId="0" fillId="0" borderId="31" xfId="0" applyFont="1" applyFill="1" applyBorder="1" applyAlignment="1">
      <alignment vertical="center"/>
    </xf>
    <xf numFmtId="0" fontId="0" fillId="0" borderId="3" xfId="0" applyFont="1" applyFill="1" applyBorder="1" applyAlignment="1">
      <alignment vertical="center"/>
    </xf>
    <xf numFmtId="0" fontId="8" fillId="0" borderId="52" xfId="0" applyFont="1" applyFill="1" applyBorder="1" applyAlignment="1">
      <alignment vertical="center"/>
    </xf>
    <xf numFmtId="0" fontId="8" fillId="0" borderId="53" xfId="0" applyFont="1" applyFill="1" applyBorder="1" applyAlignment="1">
      <alignment vertical="center"/>
    </xf>
    <xf numFmtId="0" fontId="0" fillId="0" borderId="32" xfId="0" applyFont="1" applyFill="1" applyBorder="1" applyAlignment="1">
      <alignment vertical="center"/>
    </xf>
    <xf numFmtId="0" fontId="0" fillId="0" borderId="4" xfId="0" applyFont="1" applyFill="1" applyBorder="1" applyAlignment="1">
      <alignment vertical="center"/>
    </xf>
    <xf numFmtId="0" fontId="8" fillId="0" borderId="56" xfId="0" applyFont="1" applyFill="1" applyBorder="1" applyAlignment="1">
      <alignment vertical="center"/>
    </xf>
    <xf numFmtId="0" fontId="8" fillId="0" borderId="57" xfId="0" applyFont="1" applyFill="1" applyBorder="1" applyAlignment="1">
      <alignment vertical="center"/>
    </xf>
    <xf numFmtId="0" fontId="1" fillId="0" borderId="10" xfId="0" applyFont="1" applyFill="1" applyBorder="1" applyAlignment="1">
      <alignment vertical="center"/>
    </xf>
    <xf numFmtId="0" fontId="6" fillId="0" borderId="20" xfId="0" applyFont="1" applyBorder="1" applyAlignment="1">
      <alignment horizontal="center" vertical="center" wrapText="1"/>
    </xf>
    <xf numFmtId="0" fontId="6" fillId="0" borderId="47" xfId="0" applyFont="1" applyBorder="1" applyAlignment="1">
      <alignment horizontal="center" vertical="center" wrapText="1"/>
    </xf>
    <xf numFmtId="0" fontId="8" fillId="0" borderId="59" xfId="0" applyFont="1" applyFill="1" applyBorder="1" applyAlignment="1">
      <alignment vertical="center"/>
    </xf>
    <xf numFmtId="0" fontId="8" fillId="0" borderId="60" xfId="0" applyFont="1" applyFill="1" applyBorder="1" applyAlignment="1">
      <alignment vertical="center"/>
    </xf>
    <xf numFmtId="0" fontId="0" fillId="0" borderId="7" xfId="0" applyFont="1" applyFill="1" applyBorder="1" applyAlignment="1">
      <alignment vertical="center"/>
    </xf>
    <xf numFmtId="0" fontId="0" fillId="0" borderId="10" xfId="0" applyBorder="1" applyAlignment="1">
      <alignment vertical="center"/>
    </xf>
    <xf numFmtId="0" fontId="0" fillId="0" borderId="25"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16" xfId="0" applyBorder="1" applyAlignment="1">
      <alignment vertical="center"/>
    </xf>
    <xf numFmtId="0" fontId="0" fillId="0" borderId="30" xfId="0" applyBorder="1" applyAlignment="1">
      <alignment vertical="center"/>
    </xf>
    <xf numFmtId="0" fontId="0" fillId="0" borderId="17"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19" xfId="0" applyFont="1" applyFill="1" applyBorder="1" applyAlignment="1">
      <alignment horizontal="left" vertical="center"/>
    </xf>
    <xf numFmtId="178" fontId="0" fillId="0" borderId="0" xfId="0" applyNumberFormat="1" applyAlignment="1">
      <alignment horizontal="right" vertical="center"/>
    </xf>
    <xf numFmtId="0" fontId="0" fillId="0" borderId="19" xfId="0" applyBorder="1" applyAlignment="1">
      <alignment horizontal="center" vertical="center"/>
    </xf>
    <xf numFmtId="0" fontId="0" fillId="0" borderId="61" xfId="0" applyBorder="1" applyAlignment="1">
      <alignment horizontal="center" vertical="center"/>
    </xf>
    <xf numFmtId="0" fontId="0" fillId="0" borderId="63" xfId="0" applyBorder="1" applyAlignment="1">
      <alignment horizontal="center" vertical="center"/>
    </xf>
    <xf numFmtId="0" fontId="0" fillId="0" borderId="66" xfId="0"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12</xdr:col>
      <xdr:colOff>114300</xdr:colOff>
      <xdr:row>15</xdr:row>
      <xdr:rowOff>0</xdr:rowOff>
    </xdr:from>
    <xdr:to>
      <xdr:col>13</xdr:col>
      <xdr:colOff>104775</xdr:colOff>
      <xdr:row>15</xdr:row>
      <xdr:rowOff>209550</xdr:rowOff>
    </xdr:to>
    <xdr:sp macro="" textlink="">
      <xdr:nvSpPr>
        <xdr:cNvPr id="2" name="Text Box 1"/>
        <xdr:cNvSpPr txBox="1">
          <a:spLocks noChangeArrowheads="1"/>
        </xdr:cNvSpPr>
      </xdr:nvSpPr>
      <xdr:spPr bwMode="auto">
        <a:xfrm>
          <a:off x="6838950" y="3733800"/>
          <a:ext cx="276225" cy="209550"/>
        </a:xfrm>
        <a:prstGeom prst="rect">
          <a:avLst/>
        </a:prstGeom>
        <a:noFill/>
        <a:ln w="9525">
          <a:noFill/>
          <a:miter lim="800000"/>
          <a:headEnd/>
          <a:tailEnd/>
        </a:ln>
      </xdr:spPr>
      <xdr:txBody>
        <a:bodyPr vertOverflow="clip" wrap="square" lIns="27432" tIns="18288" rIns="27432" bIns="18288" anchor="ctr" upright="1"/>
        <a:lstStyle/>
        <a:p>
          <a:pPr algn="ctr" rtl="0">
            <a:defRPr sz="1000"/>
          </a:pPr>
          <a:endParaRPr lang="ja-JP" altLang="en-US" sz="1200" b="0" i="0" strike="noStrike">
            <a:solidFill>
              <a:srgbClr val="000000"/>
            </a:solidFill>
            <a:latin typeface="ＭＳ Ｐ明朝"/>
            <a:ea typeface="ＭＳ Ｐ明朝"/>
          </a:endParaRPr>
        </a:p>
        <a:p>
          <a:pPr algn="ctr" rtl="0">
            <a:defRPr sz="1000"/>
          </a:pPr>
          <a:r>
            <a:rPr lang="ja-JP" altLang="en-US" sz="1200" b="0" i="0" strike="noStrike">
              <a:solidFill>
                <a:srgbClr val="000000"/>
              </a:solidFill>
              <a:latin typeface="ＭＳ Ｐ明朝"/>
              <a:ea typeface="ＭＳ Ｐ明朝"/>
            </a:rPr>
            <a:t>１８</a:t>
          </a:r>
        </a:p>
        <a:p>
          <a:pPr algn="ctr" rtl="0">
            <a:defRPr sz="1000"/>
          </a:pPr>
          <a:endParaRPr lang="ja-JP" altLang="en-US" sz="1200" b="0" i="0" strike="noStrike">
            <a:solidFill>
              <a:srgbClr val="000000"/>
            </a:solidFill>
            <a:latin typeface="ＭＳ Ｐ明朝"/>
            <a:ea typeface="ＭＳ Ｐ明朝"/>
          </a:endParaRPr>
        </a:p>
      </xdr:txBody>
    </xdr:sp>
    <xdr:clientData/>
  </xdr:twoCellAnchor>
  <xdr:twoCellAnchor editAs="oneCell">
    <xdr:from>
      <xdr:col>12</xdr:col>
      <xdr:colOff>114300</xdr:colOff>
      <xdr:row>432</xdr:row>
      <xdr:rowOff>0</xdr:rowOff>
    </xdr:from>
    <xdr:to>
      <xdr:col>13</xdr:col>
      <xdr:colOff>104775</xdr:colOff>
      <xdr:row>432</xdr:row>
      <xdr:rowOff>209550</xdr:rowOff>
    </xdr:to>
    <xdr:sp macro="" textlink="">
      <xdr:nvSpPr>
        <xdr:cNvPr id="3" name="Text Box 2"/>
        <xdr:cNvSpPr txBox="1">
          <a:spLocks noChangeArrowheads="1"/>
        </xdr:cNvSpPr>
      </xdr:nvSpPr>
      <xdr:spPr bwMode="auto">
        <a:xfrm>
          <a:off x="6838950" y="70942200"/>
          <a:ext cx="276225" cy="209550"/>
        </a:xfrm>
        <a:prstGeom prst="rect">
          <a:avLst/>
        </a:prstGeom>
        <a:noFill/>
        <a:ln w="9525">
          <a:noFill/>
          <a:miter lim="800000"/>
          <a:headEnd/>
          <a:tailEnd/>
        </a:ln>
      </xdr:spPr>
      <xdr:txBody>
        <a:bodyPr vertOverflow="clip" wrap="square" lIns="27432" tIns="18288" rIns="27432" bIns="18288" anchor="ctr" upright="1"/>
        <a:lstStyle/>
        <a:p>
          <a:pPr algn="ctr" rtl="0">
            <a:defRPr sz="1000"/>
          </a:pPr>
          <a:endParaRPr lang="ja-JP" altLang="en-US" sz="1200" b="0" i="0" strike="noStrike">
            <a:solidFill>
              <a:srgbClr val="000000"/>
            </a:solidFill>
            <a:latin typeface="ＭＳ Ｐ明朝"/>
            <a:ea typeface="ＭＳ Ｐ明朝"/>
          </a:endParaRPr>
        </a:p>
        <a:p>
          <a:pPr algn="ctr" rtl="0">
            <a:defRPr sz="1000"/>
          </a:pPr>
          <a:r>
            <a:rPr lang="ja-JP" altLang="en-US" sz="1200" b="0" i="0" strike="noStrike">
              <a:solidFill>
                <a:srgbClr val="000000"/>
              </a:solidFill>
              <a:latin typeface="ＭＳ Ｐ明朝"/>
              <a:ea typeface="ＭＳ Ｐ明朝"/>
            </a:rPr>
            <a:t>１８</a:t>
          </a:r>
        </a:p>
        <a:p>
          <a:pPr algn="ctr" rtl="0">
            <a:defRPr sz="1000"/>
          </a:pPr>
          <a:endParaRPr lang="ja-JP" altLang="en-US" sz="1200" b="0" i="0" strike="noStrike">
            <a:solidFill>
              <a:srgbClr val="000000"/>
            </a:solidFill>
            <a:latin typeface="ＭＳ Ｐ明朝"/>
            <a:ea typeface="ＭＳ Ｐ明朝"/>
          </a:endParaRPr>
        </a:p>
      </xdr:txBody>
    </xdr:sp>
    <xdr:clientData/>
  </xdr:twoCellAnchor>
  <xdr:twoCellAnchor editAs="oneCell">
    <xdr:from>
      <xdr:col>12</xdr:col>
      <xdr:colOff>114300</xdr:colOff>
      <xdr:row>355</xdr:row>
      <xdr:rowOff>0</xdr:rowOff>
    </xdr:from>
    <xdr:to>
      <xdr:col>13</xdr:col>
      <xdr:colOff>104775</xdr:colOff>
      <xdr:row>355</xdr:row>
      <xdr:rowOff>209550</xdr:rowOff>
    </xdr:to>
    <xdr:sp macro="" textlink="">
      <xdr:nvSpPr>
        <xdr:cNvPr id="4" name="Text Box 4"/>
        <xdr:cNvSpPr txBox="1">
          <a:spLocks noChangeArrowheads="1"/>
        </xdr:cNvSpPr>
      </xdr:nvSpPr>
      <xdr:spPr bwMode="auto">
        <a:xfrm>
          <a:off x="6838950" y="53568600"/>
          <a:ext cx="276225" cy="209550"/>
        </a:xfrm>
        <a:prstGeom prst="rect">
          <a:avLst/>
        </a:prstGeom>
        <a:noFill/>
        <a:ln w="9525">
          <a:noFill/>
          <a:miter lim="800000"/>
          <a:headEnd/>
          <a:tailEnd/>
        </a:ln>
      </xdr:spPr>
      <xdr:txBody>
        <a:bodyPr vertOverflow="clip" wrap="square" lIns="27432" tIns="18288" rIns="27432" bIns="18288" anchor="ctr" upright="1"/>
        <a:lstStyle/>
        <a:p>
          <a:pPr algn="ctr" rtl="0">
            <a:defRPr sz="1000"/>
          </a:pPr>
          <a:endParaRPr lang="ja-JP" altLang="en-US" sz="1200" b="0" i="0" strike="noStrike">
            <a:solidFill>
              <a:srgbClr val="000000"/>
            </a:solidFill>
            <a:latin typeface="ＭＳ Ｐ明朝"/>
            <a:ea typeface="ＭＳ Ｐ明朝"/>
          </a:endParaRPr>
        </a:p>
        <a:p>
          <a:pPr algn="ctr" rtl="0">
            <a:defRPr sz="1000"/>
          </a:pPr>
          <a:r>
            <a:rPr lang="ja-JP" altLang="en-US" sz="1200" b="0" i="0" strike="noStrike">
              <a:solidFill>
                <a:srgbClr val="000000"/>
              </a:solidFill>
              <a:latin typeface="ＭＳ Ｐ明朝"/>
              <a:ea typeface="ＭＳ Ｐ明朝"/>
            </a:rPr>
            <a:t>１８</a:t>
          </a:r>
        </a:p>
        <a:p>
          <a:pPr algn="ctr" rtl="0">
            <a:defRPr sz="1000"/>
          </a:pPr>
          <a:endParaRPr lang="ja-JP" altLang="en-US" sz="1200" b="0" i="0" strike="noStrike">
            <a:solidFill>
              <a:srgbClr val="000000"/>
            </a:solidFill>
            <a:latin typeface="ＭＳ Ｐ明朝"/>
            <a:ea typeface="ＭＳ Ｐ明朝"/>
          </a:endParaRPr>
        </a:p>
      </xdr:txBody>
    </xdr:sp>
    <xdr:clientData/>
  </xdr:twoCellAnchor>
  <xdr:twoCellAnchor editAs="oneCell">
    <xdr:from>
      <xdr:col>12</xdr:col>
      <xdr:colOff>114300</xdr:colOff>
      <xdr:row>186</xdr:row>
      <xdr:rowOff>0</xdr:rowOff>
    </xdr:from>
    <xdr:to>
      <xdr:col>13</xdr:col>
      <xdr:colOff>104775</xdr:colOff>
      <xdr:row>186</xdr:row>
      <xdr:rowOff>209550</xdr:rowOff>
    </xdr:to>
    <xdr:sp macro="" textlink="">
      <xdr:nvSpPr>
        <xdr:cNvPr id="5" name="Text Box 4"/>
        <xdr:cNvSpPr txBox="1">
          <a:spLocks noChangeArrowheads="1"/>
        </xdr:cNvSpPr>
      </xdr:nvSpPr>
      <xdr:spPr bwMode="auto">
        <a:xfrm>
          <a:off x="6838950" y="29108400"/>
          <a:ext cx="276225" cy="209550"/>
        </a:xfrm>
        <a:prstGeom prst="rect">
          <a:avLst/>
        </a:prstGeom>
        <a:noFill/>
        <a:ln w="9525">
          <a:noFill/>
          <a:miter lim="800000"/>
          <a:headEnd/>
          <a:tailEnd/>
        </a:ln>
      </xdr:spPr>
      <xdr:txBody>
        <a:bodyPr vertOverflow="clip" wrap="square" lIns="27432" tIns="18288" rIns="27432" bIns="18288" anchor="ctr" upright="1"/>
        <a:lstStyle/>
        <a:p>
          <a:pPr algn="ctr" rtl="0">
            <a:defRPr sz="1000"/>
          </a:pPr>
          <a:endParaRPr lang="ja-JP" altLang="en-US" sz="1200" b="0" i="0" strike="noStrike">
            <a:solidFill>
              <a:srgbClr val="000000"/>
            </a:solidFill>
            <a:latin typeface="ＭＳ Ｐ明朝"/>
            <a:ea typeface="ＭＳ Ｐ明朝"/>
          </a:endParaRPr>
        </a:p>
        <a:p>
          <a:pPr algn="ctr" rtl="0">
            <a:defRPr sz="1000"/>
          </a:pPr>
          <a:r>
            <a:rPr lang="ja-JP" altLang="en-US" sz="1200" b="0" i="0" strike="noStrike">
              <a:solidFill>
                <a:srgbClr val="000000"/>
              </a:solidFill>
              <a:latin typeface="ＭＳ Ｐ明朝"/>
              <a:ea typeface="ＭＳ Ｐ明朝"/>
            </a:rPr>
            <a:t>１８</a:t>
          </a:r>
        </a:p>
        <a:p>
          <a:pPr algn="ctr" rtl="0">
            <a:defRPr sz="1000"/>
          </a:pPr>
          <a:endParaRPr lang="ja-JP" altLang="en-US" sz="1200" b="0" i="0" strike="noStrike">
            <a:solidFill>
              <a:srgbClr val="000000"/>
            </a:solidFill>
            <a:latin typeface="ＭＳ Ｐ明朝"/>
            <a:ea typeface="ＭＳ Ｐ明朝"/>
          </a:endParaRPr>
        </a:p>
      </xdr:txBody>
    </xdr:sp>
    <xdr:clientData/>
  </xdr:twoCellAnchor>
  <xdr:twoCellAnchor editAs="oneCell">
    <xdr:from>
      <xdr:col>8</xdr:col>
      <xdr:colOff>0</xdr:colOff>
      <xdr:row>432</xdr:row>
      <xdr:rowOff>0</xdr:rowOff>
    </xdr:from>
    <xdr:to>
      <xdr:col>8</xdr:col>
      <xdr:colOff>276225</xdr:colOff>
      <xdr:row>432</xdr:row>
      <xdr:rowOff>209550</xdr:rowOff>
    </xdr:to>
    <xdr:sp macro="" textlink="">
      <xdr:nvSpPr>
        <xdr:cNvPr id="6" name="Text Box 2"/>
        <xdr:cNvSpPr txBox="1">
          <a:spLocks noChangeArrowheads="1"/>
        </xdr:cNvSpPr>
      </xdr:nvSpPr>
      <xdr:spPr bwMode="auto">
        <a:xfrm>
          <a:off x="4057650" y="70942200"/>
          <a:ext cx="276225" cy="209550"/>
        </a:xfrm>
        <a:prstGeom prst="rect">
          <a:avLst/>
        </a:prstGeom>
        <a:noFill/>
        <a:ln w="9525">
          <a:noFill/>
          <a:miter lim="800000"/>
          <a:headEnd/>
          <a:tailEnd/>
        </a:ln>
      </xdr:spPr>
      <xdr:txBody>
        <a:bodyPr vertOverflow="clip" wrap="square" lIns="27432" tIns="18288" rIns="27432" bIns="18288" anchor="ctr" upright="1"/>
        <a:lstStyle/>
        <a:p>
          <a:pPr algn="ctr" rtl="0">
            <a:defRPr sz="1000"/>
          </a:pPr>
          <a:endParaRPr lang="ja-JP" altLang="en-US" sz="1200" b="0" i="0" strike="noStrike">
            <a:solidFill>
              <a:srgbClr val="000000"/>
            </a:solidFill>
            <a:latin typeface="ＭＳ Ｐ明朝"/>
            <a:ea typeface="ＭＳ Ｐ明朝"/>
          </a:endParaRPr>
        </a:p>
        <a:p>
          <a:pPr algn="ctr" rtl="0">
            <a:defRPr sz="1000"/>
          </a:pPr>
          <a:r>
            <a:rPr lang="ja-JP" altLang="en-US" sz="1200" b="0" i="0" strike="noStrike">
              <a:solidFill>
                <a:srgbClr val="000000"/>
              </a:solidFill>
              <a:latin typeface="ＭＳ Ｐ明朝"/>
              <a:ea typeface="ＭＳ Ｐ明朝"/>
            </a:rPr>
            <a:t>１８</a:t>
          </a:r>
        </a:p>
        <a:p>
          <a:pPr algn="ctr" rtl="0">
            <a:defRPr sz="1000"/>
          </a:pPr>
          <a:endParaRPr lang="ja-JP" altLang="en-US" sz="1200" b="0" i="0" strike="noStrike">
            <a:solidFill>
              <a:srgbClr val="000000"/>
            </a:solidFill>
            <a:latin typeface="ＭＳ Ｐ明朝"/>
            <a:ea typeface="ＭＳ Ｐ明朝"/>
          </a:endParaRPr>
        </a:p>
      </xdr:txBody>
    </xdr:sp>
    <xdr:clientData/>
  </xdr:twoCellAnchor>
  <xdr:oneCellAnchor>
    <xdr:from>
      <xdr:col>12</xdr:col>
      <xdr:colOff>114300</xdr:colOff>
      <xdr:row>457</xdr:row>
      <xdr:rowOff>0</xdr:rowOff>
    </xdr:from>
    <xdr:ext cx="276225" cy="209550"/>
    <xdr:sp macro="" textlink="">
      <xdr:nvSpPr>
        <xdr:cNvPr id="7" name="Text Box 2"/>
        <xdr:cNvSpPr txBox="1">
          <a:spLocks noChangeArrowheads="1"/>
        </xdr:cNvSpPr>
      </xdr:nvSpPr>
      <xdr:spPr bwMode="auto">
        <a:xfrm>
          <a:off x="6838950" y="76657200"/>
          <a:ext cx="276225" cy="209550"/>
        </a:xfrm>
        <a:prstGeom prst="rect">
          <a:avLst/>
        </a:prstGeom>
        <a:noFill/>
        <a:ln w="9525">
          <a:noFill/>
          <a:miter lim="800000"/>
          <a:headEnd/>
          <a:tailEnd/>
        </a:ln>
      </xdr:spPr>
      <xdr:txBody>
        <a:bodyPr vertOverflow="clip" wrap="square" lIns="27432" tIns="18288" rIns="27432" bIns="18288" anchor="ctr" upright="1"/>
        <a:lstStyle/>
        <a:p>
          <a:pPr algn="ctr" rtl="0">
            <a:defRPr sz="1000"/>
          </a:pPr>
          <a:endParaRPr lang="ja-JP" altLang="en-US" sz="1200" b="0" i="0" strike="noStrike">
            <a:solidFill>
              <a:srgbClr val="000000"/>
            </a:solidFill>
            <a:latin typeface="ＭＳ Ｐ明朝"/>
            <a:ea typeface="ＭＳ Ｐ明朝"/>
          </a:endParaRPr>
        </a:p>
        <a:p>
          <a:pPr algn="ctr" rtl="0">
            <a:defRPr sz="1000"/>
          </a:pPr>
          <a:r>
            <a:rPr lang="ja-JP" altLang="en-US" sz="1200" b="0" i="0" strike="noStrike">
              <a:solidFill>
                <a:srgbClr val="000000"/>
              </a:solidFill>
              <a:latin typeface="ＭＳ Ｐ明朝"/>
              <a:ea typeface="ＭＳ Ｐ明朝"/>
            </a:rPr>
            <a:t>１８</a:t>
          </a:r>
        </a:p>
        <a:p>
          <a:pPr algn="ctr" rtl="0">
            <a:defRPr sz="1000"/>
          </a:pPr>
          <a:endParaRPr lang="ja-JP" altLang="en-US" sz="1200" b="0" i="0" strike="noStrike">
            <a:solidFill>
              <a:srgbClr val="000000"/>
            </a:solidFill>
            <a:latin typeface="ＭＳ Ｐ明朝"/>
            <a:ea typeface="ＭＳ Ｐ明朝"/>
          </a:endParaRPr>
        </a:p>
      </xdr:txBody>
    </xdr:sp>
    <xdr:clientData/>
  </xdr:oneCellAnchor>
  <xdr:oneCellAnchor>
    <xdr:from>
      <xdr:col>8</xdr:col>
      <xdr:colOff>0</xdr:colOff>
      <xdr:row>457</xdr:row>
      <xdr:rowOff>0</xdr:rowOff>
    </xdr:from>
    <xdr:ext cx="276225" cy="209550"/>
    <xdr:sp macro="" textlink="">
      <xdr:nvSpPr>
        <xdr:cNvPr id="8" name="Text Box 2"/>
        <xdr:cNvSpPr txBox="1">
          <a:spLocks noChangeArrowheads="1"/>
        </xdr:cNvSpPr>
      </xdr:nvSpPr>
      <xdr:spPr bwMode="auto">
        <a:xfrm>
          <a:off x="4057650" y="76657200"/>
          <a:ext cx="276225" cy="209550"/>
        </a:xfrm>
        <a:prstGeom prst="rect">
          <a:avLst/>
        </a:prstGeom>
        <a:noFill/>
        <a:ln w="9525">
          <a:noFill/>
          <a:miter lim="800000"/>
          <a:headEnd/>
          <a:tailEnd/>
        </a:ln>
      </xdr:spPr>
      <xdr:txBody>
        <a:bodyPr vertOverflow="clip" wrap="square" lIns="27432" tIns="18288" rIns="27432" bIns="18288" anchor="ctr" upright="1"/>
        <a:lstStyle/>
        <a:p>
          <a:pPr algn="ctr" rtl="0">
            <a:defRPr sz="1000"/>
          </a:pPr>
          <a:endParaRPr lang="ja-JP" altLang="en-US" sz="1200" b="0" i="0" strike="noStrike">
            <a:solidFill>
              <a:srgbClr val="000000"/>
            </a:solidFill>
            <a:latin typeface="ＭＳ Ｐ明朝"/>
            <a:ea typeface="ＭＳ Ｐ明朝"/>
          </a:endParaRPr>
        </a:p>
        <a:p>
          <a:pPr algn="ctr" rtl="0">
            <a:defRPr sz="1000"/>
          </a:pPr>
          <a:r>
            <a:rPr lang="ja-JP" altLang="en-US" sz="1200" b="0" i="0" strike="noStrike">
              <a:solidFill>
                <a:srgbClr val="000000"/>
              </a:solidFill>
              <a:latin typeface="ＭＳ Ｐ明朝"/>
              <a:ea typeface="ＭＳ Ｐ明朝"/>
            </a:rPr>
            <a:t>１８</a:t>
          </a:r>
        </a:p>
        <a:p>
          <a:pPr algn="ctr" rtl="0">
            <a:defRPr sz="1000"/>
          </a:pPr>
          <a:endParaRPr lang="ja-JP" altLang="en-US" sz="1200" b="0" i="0" strike="noStrike">
            <a:solidFill>
              <a:srgbClr val="000000"/>
            </a:solidFill>
            <a:latin typeface="ＭＳ Ｐ明朝"/>
            <a:ea typeface="ＭＳ Ｐ明朝"/>
          </a:endParaRPr>
        </a:p>
      </xdr:txBody>
    </xdr:sp>
    <xdr:clientData/>
  </xdr:oneCellAnchor>
  <xdr:twoCellAnchor>
    <xdr:from>
      <xdr:col>14</xdr:col>
      <xdr:colOff>296332</xdr:colOff>
      <xdr:row>282</xdr:row>
      <xdr:rowOff>84666</xdr:rowOff>
    </xdr:from>
    <xdr:to>
      <xdr:col>19</xdr:col>
      <xdr:colOff>497417</xdr:colOff>
      <xdr:row>283</xdr:row>
      <xdr:rowOff>179917</xdr:rowOff>
    </xdr:to>
    <xdr:sp macro="" textlink="">
      <xdr:nvSpPr>
        <xdr:cNvPr id="9" name="角丸四角形 8"/>
        <xdr:cNvSpPr/>
      </xdr:nvSpPr>
      <xdr:spPr>
        <a:xfrm>
          <a:off x="7649632" y="48852666"/>
          <a:ext cx="7354360" cy="323851"/>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002060"/>
              </a:solidFill>
            </a:rPr>
            <a:t>修繕費において、リスク分担表に示す基準額を超えている場合は、市と協議済であるかどうか備考欄に記すこと。</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114300</xdr:colOff>
      <xdr:row>15</xdr:row>
      <xdr:rowOff>0</xdr:rowOff>
    </xdr:from>
    <xdr:to>
      <xdr:col>13</xdr:col>
      <xdr:colOff>104775</xdr:colOff>
      <xdr:row>15</xdr:row>
      <xdr:rowOff>209550</xdr:rowOff>
    </xdr:to>
    <xdr:sp macro="" textlink="">
      <xdr:nvSpPr>
        <xdr:cNvPr id="2" name="Text Box 1"/>
        <xdr:cNvSpPr txBox="1">
          <a:spLocks noChangeArrowheads="1"/>
        </xdr:cNvSpPr>
      </xdr:nvSpPr>
      <xdr:spPr bwMode="auto">
        <a:xfrm>
          <a:off x="6838950" y="3733800"/>
          <a:ext cx="276225" cy="209550"/>
        </a:xfrm>
        <a:prstGeom prst="rect">
          <a:avLst/>
        </a:prstGeom>
        <a:noFill/>
        <a:ln w="9525">
          <a:noFill/>
          <a:miter lim="800000"/>
          <a:headEnd/>
          <a:tailEnd/>
        </a:ln>
      </xdr:spPr>
      <xdr:txBody>
        <a:bodyPr vertOverflow="clip" wrap="square" lIns="27432" tIns="18288" rIns="27432" bIns="18288" anchor="ctr" upright="1"/>
        <a:lstStyle/>
        <a:p>
          <a:pPr algn="ctr" rtl="0">
            <a:defRPr sz="1000"/>
          </a:pPr>
          <a:endParaRPr lang="ja-JP" altLang="en-US" sz="1200" b="0" i="0" strike="noStrike">
            <a:solidFill>
              <a:srgbClr val="000000"/>
            </a:solidFill>
            <a:latin typeface="ＭＳ Ｐ明朝"/>
            <a:ea typeface="ＭＳ Ｐ明朝"/>
          </a:endParaRPr>
        </a:p>
        <a:p>
          <a:pPr algn="ctr" rtl="0">
            <a:defRPr sz="1000"/>
          </a:pPr>
          <a:r>
            <a:rPr lang="ja-JP" altLang="en-US" sz="1200" b="0" i="0" strike="noStrike">
              <a:solidFill>
                <a:srgbClr val="000000"/>
              </a:solidFill>
              <a:latin typeface="ＭＳ Ｐ明朝"/>
              <a:ea typeface="ＭＳ Ｐ明朝"/>
            </a:rPr>
            <a:t>１８</a:t>
          </a:r>
        </a:p>
        <a:p>
          <a:pPr algn="ctr" rtl="0">
            <a:defRPr sz="1000"/>
          </a:pPr>
          <a:endParaRPr lang="ja-JP" altLang="en-US" sz="1200" b="0" i="0" strike="noStrike">
            <a:solidFill>
              <a:srgbClr val="000000"/>
            </a:solidFill>
            <a:latin typeface="ＭＳ Ｐ明朝"/>
            <a:ea typeface="ＭＳ Ｐ明朝"/>
          </a:endParaRPr>
        </a:p>
      </xdr:txBody>
    </xdr:sp>
    <xdr:clientData/>
  </xdr:twoCellAnchor>
  <xdr:twoCellAnchor editAs="oneCell">
    <xdr:from>
      <xdr:col>12</xdr:col>
      <xdr:colOff>114300</xdr:colOff>
      <xdr:row>309</xdr:row>
      <xdr:rowOff>0</xdr:rowOff>
    </xdr:from>
    <xdr:to>
      <xdr:col>13</xdr:col>
      <xdr:colOff>104775</xdr:colOff>
      <xdr:row>309</xdr:row>
      <xdr:rowOff>209550</xdr:rowOff>
    </xdr:to>
    <xdr:sp macro="" textlink="">
      <xdr:nvSpPr>
        <xdr:cNvPr id="3" name="Text Box 2"/>
        <xdr:cNvSpPr txBox="1">
          <a:spLocks noChangeArrowheads="1"/>
        </xdr:cNvSpPr>
      </xdr:nvSpPr>
      <xdr:spPr bwMode="auto">
        <a:xfrm>
          <a:off x="6838950" y="71856600"/>
          <a:ext cx="276225" cy="209550"/>
        </a:xfrm>
        <a:prstGeom prst="rect">
          <a:avLst/>
        </a:prstGeom>
        <a:noFill/>
        <a:ln w="9525">
          <a:noFill/>
          <a:miter lim="800000"/>
          <a:headEnd/>
          <a:tailEnd/>
        </a:ln>
      </xdr:spPr>
      <xdr:txBody>
        <a:bodyPr vertOverflow="clip" wrap="square" lIns="27432" tIns="18288" rIns="27432" bIns="18288" anchor="ctr" upright="1"/>
        <a:lstStyle/>
        <a:p>
          <a:pPr algn="ctr" rtl="0">
            <a:defRPr sz="1000"/>
          </a:pPr>
          <a:endParaRPr lang="ja-JP" altLang="en-US" sz="1200" b="0" i="0" strike="noStrike">
            <a:solidFill>
              <a:srgbClr val="000000"/>
            </a:solidFill>
            <a:latin typeface="ＭＳ Ｐ明朝"/>
            <a:ea typeface="ＭＳ Ｐ明朝"/>
          </a:endParaRPr>
        </a:p>
        <a:p>
          <a:pPr algn="ctr" rtl="0">
            <a:defRPr sz="1000"/>
          </a:pPr>
          <a:r>
            <a:rPr lang="ja-JP" altLang="en-US" sz="1200" b="0" i="0" strike="noStrike">
              <a:solidFill>
                <a:srgbClr val="000000"/>
              </a:solidFill>
              <a:latin typeface="ＭＳ Ｐ明朝"/>
              <a:ea typeface="ＭＳ Ｐ明朝"/>
            </a:rPr>
            <a:t>１８</a:t>
          </a:r>
        </a:p>
        <a:p>
          <a:pPr algn="ctr" rtl="0">
            <a:defRPr sz="1000"/>
          </a:pPr>
          <a:endParaRPr lang="ja-JP" altLang="en-US" sz="1200" b="0" i="0" strike="noStrike">
            <a:solidFill>
              <a:srgbClr val="000000"/>
            </a:solidFill>
            <a:latin typeface="ＭＳ Ｐ明朝"/>
            <a:ea typeface="ＭＳ Ｐ明朝"/>
          </a:endParaRPr>
        </a:p>
      </xdr:txBody>
    </xdr:sp>
    <xdr:clientData/>
  </xdr:twoCellAnchor>
  <xdr:twoCellAnchor editAs="oneCell">
    <xdr:from>
      <xdr:col>12</xdr:col>
      <xdr:colOff>114300</xdr:colOff>
      <xdr:row>233</xdr:row>
      <xdr:rowOff>0</xdr:rowOff>
    </xdr:from>
    <xdr:to>
      <xdr:col>13</xdr:col>
      <xdr:colOff>104775</xdr:colOff>
      <xdr:row>233</xdr:row>
      <xdr:rowOff>209550</xdr:rowOff>
    </xdr:to>
    <xdr:sp macro="" textlink="">
      <xdr:nvSpPr>
        <xdr:cNvPr id="4" name="Text Box 4"/>
        <xdr:cNvSpPr txBox="1">
          <a:spLocks noChangeArrowheads="1"/>
        </xdr:cNvSpPr>
      </xdr:nvSpPr>
      <xdr:spPr bwMode="auto">
        <a:xfrm>
          <a:off x="6838950" y="54483000"/>
          <a:ext cx="276225" cy="209550"/>
        </a:xfrm>
        <a:prstGeom prst="rect">
          <a:avLst/>
        </a:prstGeom>
        <a:noFill/>
        <a:ln w="9525">
          <a:noFill/>
          <a:miter lim="800000"/>
          <a:headEnd/>
          <a:tailEnd/>
        </a:ln>
      </xdr:spPr>
      <xdr:txBody>
        <a:bodyPr vertOverflow="clip" wrap="square" lIns="27432" tIns="18288" rIns="27432" bIns="18288" anchor="ctr" upright="1"/>
        <a:lstStyle/>
        <a:p>
          <a:pPr algn="ctr" rtl="0">
            <a:defRPr sz="1000"/>
          </a:pPr>
          <a:endParaRPr lang="ja-JP" altLang="en-US" sz="1200" b="0" i="0" strike="noStrike">
            <a:solidFill>
              <a:srgbClr val="000000"/>
            </a:solidFill>
            <a:latin typeface="ＭＳ Ｐ明朝"/>
            <a:ea typeface="ＭＳ Ｐ明朝"/>
          </a:endParaRPr>
        </a:p>
        <a:p>
          <a:pPr algn="ctr" rtl="0">
            <a:defRPr sz="1000"/>
          </a:pPr>
          <a:r>
            <a:rPr lang="ja-JP" altLang="en-US" sz="1200" b="0" i="0" strike="noStrike">
              <a:solidFill>
                <a:srgbClr val="000000"/>
              </a:solidFill>
              <a:latin typeface="ＭＳ Ｐ明朝"/>
              <a:ea typeface="ＭＳ Ｐ明朝"/>
            </a:rPr>
            <a:t>１８</a:t>
          </a:r>
        </a:p>
        <a:p>
          <a:pPr algn="ctr" rtl="0">
            <a:defRPr sz="1000"/>
          </a:pPr>
          <a:endParaRPr lang="ja-JP" altLang="en-US" sz="1200" b="0" i="0" strike="noStrike">
            <a:solidFill>
              <a:srgbClr val="000000"/>
            </a:solidFill>
            <a:latin typeface="ＭＳ Ｐ明朝"/>
            <a:ea typeface="ＭＳ Ｐ明朝"/>
          </a:endParaRPr>
        </a:p>
      </xdr:txBody>
    </xdr:sp>
    <xdr:clientData/>
  </xdr:twoCellAnchor>
  <xdr:twoCellAnchor editAs="oneCell">
    <xdr:from>
      <xdr:col>12</xdr:col>
      <xdr:colOff>114300</xdr:colOff>
      <xdr:row>126</xdr:row>
      <xdr:rowOff>0</xdr:rowOff>
    </xdr:from>
    <xdr:to>
      <xdr:col>13</xdr:col>
      <xdr:colOff>104775</xdr:colOff>
      <xdr:row>126</xdr:row>
      <xdr:rowOff>209550</xdr:rowOff>
    </xdr:to>
    <xdr:sp macro="" textlink="">
      <xdr:nvSpPr>
        <xdr:cNvPr id="5" name="Text Box 4"/>
        <xdr:cNvSpPr txBox="1">
          <a:spLocks noChangeArrowheads="1"/>
        </xdr:cNvSpPr>
      </xdr:nvSpPr>
      <xdr:spPr bwMode="auto">
        <a:xfrm>
          <a:off x="6838950" y="29108400"/>
          <a:ext cx="276225" cy="209550"/>
        </a:xfrm>
        <a:prstGeom prst="rect">
          <a:avLst/>
        </a:prstGeom>
        <a:noFill/>
        <a:ln w="9525">
          <a:noFill/>
          <a:miter lim="800000"/>
          <a:headEnd/>
          <a:tailEnd/>
        </a:ln>
      </xdr:spPr>
      <xdr:txBody>
        <a:bodyPr vertOverflow="clip" wrap="square" lIns="27432" tIns="18288" rIns="27432" bIns="18288" anchor="ctr" upright="1"/>
        <a:lstStyle/>
        <a:p>
          <a:pPr algn="ctr" rtl="0">
            <a:defRPr sz="1000"/>
          </a:pPr>
          <a:endParaRPr lang="ja-JP" altLang="en-US" sz="1200" b="0" i="0" strike="noStrike">
            <a:solidFill>
              <a:srgbClr val="000000"/>
            </a:solidFill>
            <a:latin typeface="ＭＳ Ｐ明朝"/>
            <a:ea typeface="ＭＳ Ｐ明朝"/>
          </a:endParaRPr>
        </a:p>
        <a:p>
          <a:pPr algn="ctr" rtl="0">
            <a:defRPr sz="1000"/>
          </a:pPr>
          <a:r>
            <a:rPr lang="ja-JP" altLang="en-US" sz="1200" b="0" i="0" strike="noStrike">
              <a:solidFill>
                <a:srgbClr val="000000"/>
              </a:solidFill>
              <a:latin typeface="ＭＳ Ｐ明朝"/>
              <a:ea typeface="ＭＳ Ｐ明朝"/>
            </a:rPr>
            <a:t>１８</a:t>
          </a:r>
        </a:p>
        <a:p>
          <a:pPr algn="ctr" rtl="0">
            <a:defRPr sz="1000"/>
          </a:pPr>
          <a:endParaRPr lang="ja-JP" altLang="en-US" sz="1200" b="0" i="0" strike="noStrike">
            <a:solidFill>
              <a:srgbClr val="000000"/>
            </a:solidFill>
            <a:latin typeface="ＭＳ Ｐ明朝"/>
            <a:ea typeface="ＭＳ Ｐ明朝"/>
          </a:endParaRPr>
        </a:p>
      </xdr:txBody>
    </xdr:sp>
    <xdr:clientData/>
  </xdr:twoCellAnchor>
  <xdr:twoCellAnchor editAs="oneCell">
    <xdr:from>
      <xdr:col>8</xdr:col>
      <xdr:colOff>0</xdr:colOff>
      <xdr:row>309</xdr:row>
      <xdr:rowOff>0</xdr:rowOff>
    </xdr:from>
    <xdr:to>
      <xdr:col>8</xdr:col>
      <xdr:colOff>276225</xdr:colOff>
      <xdr:row>309</xdr:row>
      <xdr:rowOff>209550</xdr:rowOff>
    </xdr:to>
    <xdr:sp macro="" textlink="">
      <xdr:nvSpPr>
        <xdr:cNvPr id="6" name="Text Box 2"/>
        <xdr:cNvSpPr txBox="1">
          <a:spLocks noChangeArrowheads="1"/>
        </xdr:cNvSpPr>
      </xdr:nvSpPr>
      <xdr:spPr bwMode="auto">
        <a:xfrm>
          <a:off x="4057650" y="71856600"/>
          <a:ext cx="276225" cy="209550"/>
        </a:xfrm>
        <a:prstGeom prst="rect">
          <a:avLst/>
        </a:prstGeom>
        <a:noFill/>
        <a:ln w="9525">
          <a:noFill/>
          <a:miter lim="800000"/>
          <a:headEnd/>
          <a:tailEnd/>
        </a:ln>
      </xdr:spPr>
      <xdr:txBody>
        <a:bodyPr vertOverflow="clip" wrap="square" lIns="27432" tIns="18288" rIns="27432" bIns="18288" anchor="ctr" upright="1"/>
        <a:lstStyle/>
        <a:p>
          <a:pPr algn="ctr" rtl="0">
            <a:defRPr sz="1000"/>
          </a:pPr>
          <a:endParaRPr lang="ja-JP" altLang="en-US" sz="1200" b="0" i="0" strike="noStrike">
            <a:solidFill>
              <a:srgbClr val="000000"/>
            </a:solidFill>
            <a:latin typeface="ＭＳ Ｐ明朝"/>
            <a:ea typeface="ＭＳ Ｐ明朝"/>
          </a:endParaRPr>
        </a:p>
        <a:p>
          <a:pPr algn="ctr" rtl="0">
            <a:defRPr sz="1000"/>
          </a:pPr>
          <a:r>
            <a:rPr lang="ja-JP" altLang="en-US" sz="1200" b="0" i="0" strike="noStrike">
              <a:solidFill>
                <a:srgbClr val="000000"/>
              </a:solidFill>
              <a:latin typeface="ＭＳ Ｐ明朝"/>
              <a:ea typeface="ＭＳ Ｐ明朝"/>
            </a:rPr>
            <a:t>１８</a:t>
          </a:r>
        </a:p>
        <a:p>
          <a:pPr algn="ctr" rtl="0">
            <a:defRPr sz="1000"/>
          </a:pPr>
          <a:endParaRPr lang="ja-JP" altLang="en-US" sz="1200" b="0" i="0" strike="noStrike">
            <a:solidFill>
              <a:srgbClr val="000000"/>
            </a:solidFill>
            <a:latin typeface="ＭＳ Ｐ明朝"/>
            <a:ea typeface="ＭＳ Ｐ明朝"/>
          </a:endParaRPr>
        </a:p>
      </xdr:txBody>
    </xdr:sp>
    <xdr:clientData/>
  </xdr:twoCellAnchor>
  <xdr:oneCellAnchor>
    <xdr:from>
      <xdr:col>12</xdr:col>
      <xdr:colOff>114300</xdr:colOff>
      <xdr:row>334</xdr:row>
      <xdr:rowOff>0</xdr:rowOff>
    </xdr:from>
    <xdr:ext cx="276225" cy="209550"/>
    <xdr:sp macro="" textlink="">
      <xdr:nvSpPr>
        <xdr:cNvPr id="7" name="Text Box 2"/>
        <xdr:cNvSpPr txBox="1">
          <a:spLocks noChangeArrowheads="1"/>
        </xdr:cNvSpPr>
      </xdr:nvSpPr>
      <xdr:spPr bwMode="auto">
        <a:xfrm>
          <a:off x="6838950" y="77571600"/>
          <a:ext cx="276225" cy="209550"/>
        </a:xfrm>
        <a:prstGeom prst="rect">
          <a:avLst/>
        </a:prstGeom>
        <a:noFill/>
        <a:ln w="9525">
          <a:noFill/>
          <a:miter lim="800000"/>
          <a:headEnd/>
          <a:tailEnd/>
        </a:ln>
      </xdr:spPr>
      <xdr:txBody>
        <a:bodyPr vertOverflow="clip" wrap="square" lIns="27432" tIns="18288" rIns="27432" bIns="18288" anchor="ctr" upright="1"/>
        <a:lstStyle/>
        <a:p>
          <a:pPr algn="ctr" rtl="0">
            <a:defRPr sz="1000"/>
          </a:pPr>
          <a:endParaRPr lang="ja-JP" altLang="en-US" sz="1200" b="0" i="0" strike="noStrike">
            <a:solidFill>
              <a:srgbClr val="000000"/>
            </a:solidFill>
            <a:latin typeface="ＭＳ Ｐ明朝"/>
            <a:ea typeface="ＭＳ Ｐ明朝"/>
          </a:endParaRPr>
        </a:p>
        <a:p>
          <a:pPr algn="ctr" rtl="0">
            <a:defRPr sz="1000"/>
          </a:pPr>
          <a:r>
            <a:rPr lang="ja-JP" altLang="en-US" sz="1200" b="0" i="0" strike="noStrike">
              <a:solidFill>
                <a:srgbClr val="000000"/>
              </a:solidFill>
              <a:latin typeface="ＭＳ Ｐ明朝"/>
              <a:ea typeface="ＭＳ Ｐ明朝"/>
            </a:rPr>
            <a:t>１８</a:t>
          </a:r>
        </a:p>
        <a:p>
          <a:pPr algn="ctr" rtl="0">
            <a:defRPr sz="1000"/>
          </a:pPr>
          <a:endParaRPr lang="ja-JP" altLang="en-US" sz="1200" b="0" i="0" strike="noStrike">
            <a:solidFill>
              <a:srgbClr val="000000"/>
            </a:solidFill>
            <a:latin typeface="ＭＳ Ｐ明朝"/>
            <a:ea typeface="ＭＳ Ｐ明朝"/>
          </a:endParaRPr>
        </a:p>
      </xdr:txBody>
    </xdr:sp>
    <xdr:clientData/>
  </xdr:oneCellAnchor>
  <xdr:oneCellAnchor>
    <xdr:from>
      <xdr:col>8</xdr:col>
      <xdr:colOff>0</xdr:colOff>
      <xdr:row>334</xdr:row>
      <xdr:rowOff>0</xdr:rowOff>
    </xdr:from>
    <xdr:ext cx="276225" cy="209550"/>
    <xdr:sp macro="" textlink="">
      <xdr:nvSpPr>
        <xdr:cNvPr id="8" name="Text Box 2"/>
        <xdr:cNvSpPr txBox="1">
          <a:spLocks noChangeArrowheads="1"/>
        </xdr:cNvSpPr>
      </xdr:nvSpPr>
      <xdr:spPr bwMode="auto">
        <a:xfrm>
          <a:off x="4057650" y="77571600"/>
          <a:ext cx="276225" cy="209550"/>
        </a:xfrm>
        <a:prstGeom prst="rect">
          <a:avLst/>
        </a:prstGeom>
        <a:noFill/>
        <a:ln w="9525">
          <a:noFill/>
          <a:miter lim="800000"/>
          <a:headEnd/>
          <a:tailEnd/>
        </a:ln>
      </xdr:spPr>
      <xdr:txBody>
        <a:bodyPr vertOverflow="clip" wrap="square" lIns="27432" tIns="18288" rIns="27432" bIns="18288" anchor="ctr" upright="1"/>
        <a:lstStyle/>
        <a:p>
          <a:pPr algn="ctr" rtl="0">
            <a:defRPr sz="1000"/>
          </a:pPr>
          <a:endParaRPr lang="ja-JP" altLang="en-US" sz="1200" b="0" i="0" strike="noStrike">
            <a:solidFill>
              <a:srgbClr val="000000"/>
            </a:solidFill>
            <a:latin typeface="ＭＳ Ｐ明朝"/>
            <a:ea typeface="ＭＳ Ｐ明朝"/>
          </a:endParaRPr>
        </a:p>
        <a:p>
          <a:pPr algn="ctr" rtl="0">
            <a:defRPr sz="1000"/>
          </a:pPr>
          <a:r>
            <a:rPr lang="ja-JP" altLang="en-US" sz="1200" b="0" i="0" strike="noStrike">
              <a:solidFill>
                <a:srgbClr val="000000"/>
              </a:solidFill>
              <a:latin typeface="ＭＳ Ｐ明朝"/>
              <a:ea typeface="ＭＳ Ｐ明朝"/>
            </a:rPr>
            <a:t>１８</a:t>
          </a:r>
        </a:p>
        <a:p>
          <a:pPr algn="ctr" rtl="0">
            <a:defRPr sz="1000"/>
          </a:pPr>
          <a:endParaRPr lang="ja-JP" altLang="en-US" sz="1200" b="0" i="0" strike="noStrike">
            <a:solidFill>
              <a:srgbClr val="000000"/>
            </a:solidFill>
            <a:latin typeface="ＭＳ Ｐ明朝"/>
            <a:ea typeface="ＭＳ Ｐ明朝"/>
          </a:endParaRPr>
        </a:p>
      </xdr:txBody>
    </xdr:sp>
    <xdr:clientData/>
  </xdr:oneCellAnchor>
  <xdr:twoCellAnchor>
    <xdr:from>
      <xdr:col>14</xdr:col>
      <xdr:colOff>296332</xdr:colOff>
      <xdr:row>212</xdr:row>
      <xdr:rowOff>84666</xdr:rowOff>
    </xdr:from>
    <xdr:to>
      <xdr:col>19</xdr:col>
      <xdr:colOff>497417</xdr:colOff>
      <xdr:row>213</xdr:row>
      <xdr:rowOff>179917</xdr:rowOff>
    </xdr:to>
    <xdr:sp macro="" textlink="">
      <xdr:nvSpPr>
        <xdr:cNvPr id="9" name="角丸四角形 8"/>
        <xdr:cNvSpPr/>
      </xdr:nvSpPr>
      <xdr:spPr>
        <a:xfrm>
          <a:off x="7649632" y="49767066"/>
          <a:ext cx="7354360" cy="323851"/>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002060"/>
              </a:solidFill>
            </a:rPr>
            <a:t>修繕費において、リスク分担表に示す基準額を超えている場合は、市と協議済であるかどうか備考欄に記すこと。</a:t>
          </a:r>
        </a:p>
      </xdr:txBody>
    </xdr:sp>
    <xdr:clientData/>
  </xdr:twoCellAnchor>
  <xdr:twoCellAnchor>
    <xdr:from>
      <xdr:col>4</xdr:col>
      <xdr:colOff>222250</xdr:colOff>
      <xdr:row>24</xdr:row>
      <xdr:rowOff>52917</xdr:rowOff>
    </xdr:from>
    <xdr:to>
      <xdr:col>11</xdr:col>
      <xdr:colOff>1168400</xdr:colOff>
      <xdr:row>32</xdr:row>
      <xdr:rowOff>127000</xdr:rowOff>
    </xdr:to>
    <xdr:sp macro="" textlink="">
      <xdr:nvSpPr>
        <xdr:cNvPr id="10" name="Text Box 4"/>
        <xdr:cNvSpPr txBox="1">
          <a:spLocks noChangeArrowheads="1"/>
        </xdr:cNvSpPr>
      </xdr:nvSpPr>
      <xdr:spPr bwMode="auto">
        <a:xfrm>
          <a:off x="1058333" y="5926667"/>
          <a:ext cx="5676900" cy="1936750"/>
        </a:xfrm>
        <a:prstGeom prst="rect">
          <a:avLst/>
        </a:prstGeom>
        <a:solidFill>
          <a:srgbClr val="FFFF99"/>
        </a:solidFill>
        <a:ln w="19050">
          <a:solidFill>
            <a:sysClr val="windowText" lastClr="000000"/>
          </a:solidFill>
          <a:miter lim="800000"/>
          <a:headEnd/>
          <a:tailEnd/>
        </a:ln>
      </xdr:spPr>
      <xdr:txBody>
        <a:bodyPr vertOverflow="clip" wrap="square" lIns="36576" tIns="18288" rIns="0" bIns="18288" anchor="ctr"/>
        <a:lstStyle/>
        <a:p>
          <a:pPr algn="l" rtl="0">
            <a:defRPr sz="1000"/>
          </a:pPr>
          <a:r>
            <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確認事項</a:t>
          </a:r>
          <a:r>
            <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a:t>
          </a:r>
        </a:p>
        <a:p>
          <a:pPr algn="l" rtl="0">
            <a:defRPr sz="1000"/>
          </a:pPr>
          <a:r>
            <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　申請時に指定管理者が提出した「事業計画書」（以下「事業計画書」という）に 記載されている事業は、必ず記載</a:t>
          </a:r>
        </a:p>
        <a:p>
          <a:pPr algn="l" rtl="0">
            <a:lnSpc>
              <a:spcPts val="1300"/>
            </a:lnSpc>
            <a:defRPr sz="1000"/>
          </a:pP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　（変更協議により中止した事業を除く。変更協議をせずに実施しなかった事業も必ず記載すること（実績数0で記載）。）</a:t>
          </a:r>
          <a:endPar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　事業計画書の内容と同じ名称・記載順とする。    </a:t>
          </a:r>
        </a:p>
        <a:p>
          <a:pPr algn="l" rtl="0">
            <a:defRPr sz="1000"/>
          </a:pPr>
          <a:r>
            <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　財団が指定管理者の場合は、実績数が財団の財務諸表（事業報告書）の数値と合致しているか確認</a:t>
          </a:r>
        </a:p>
      </xdr:txBody>
    </xdr:sp>
    <xdr:clientData/>
  </xdr:twoCellAnchor>
  <xdr:twoCellAnchor>
    <xdr:from>
      <xdr:col>2</xdr:col>
      <xdr:colOff>138641</xdr:colOff>
      <xdr:row>129</xdr:row>
      <xdr:rowOff>211666</xdr:rowOff>
    </xdr:from>
    <xdr:to>
      <xdr:col>11</xdr:col>
      <xdr:colOff>1007533</xdr:colOff>
      <xdr:row>135</xdr:row>
      <xdr:rowOff>126999</xdr:rowOff>
    </xdr:to>
    <xdr:sp macro="" textlink="">
      <xdr:nvSpPr>
        <xdr:cNvPr id="12" name="Text Box 4"/>
        <xdr:cNvSpPr txBox="1">
          <a:spLocks noChangeArrowheads="1"/>
        </xdr:cNvSpPr>
      </xdr:nvSpPr>
      <xdr:spPr bwMode="auto">
        <a:xfrm>
          <a:off x="392641" y="30532916"/>
          <a:ext cx="6181725" cy="1312333"/>
        </a:xfrm>
        <a:prstGeom prst="rect">
          <a:avLst/>
        </a:prstGeom>
        <a:solidFill>
          <a:srgbClr val="FFFF99"/>
        </a:solidFill>
        <a:ln w="19050">
          <a:solidFill>
            <a:sysClr val="windowText" lastClr="000000"/>
          </a:solidFill>
          <a:miter lim="800000"/>
          <a:headEnd/>
          <a:tailEnd/>
        </a:ln>
      </xdr:spPr>
      <xdr:txBody>
        <a:bodyPr vertOverflow="clip" wrap="square" lIns="36576" tIns="18288" rIns="0" bIns="18288" anchor="ctr"/>
        <a:lstStyle/>
        <a:p>
          <a:pPr algn="l" rtl="0">
            <a:defRPr sz="1000"/>
          </a:pP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　利用可能日数は、災害や大規模修繕等により休館となった日数は除いて記載</a:t>
          </a:r>
          <a:endPar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defRPr sz="1000"/>
          </a:pPr>
          <a:endPar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　</a:t>
          </a:r>
          <a:r>
            <a:rPr lang="ja-JP" altLang="ja-JP" sz="10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「施設利用日数」</a:t>
          </a:r>
          <a:r>
            <a:rPr lang="ja-JP" altLang="en-US" sz="10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　「利用可能日数」　≦　</a:t>
          </a:r>
          <a:r>
            <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365</a:t>
          </a: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日（または</a:t>
          </a:r>
          <a:r>
            <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366</a:t>
          </a: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日）</a:t>
          </a:r>
          <a:endPar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lnSpc>
              <a:spcPts val="1300"/>
            </a:lnSpc>
            <a:defRPr sz="1000"/>
          </a:pPr>
          <a:endPar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　稼働日数割合は、小数第二位四捨五入</a:t>
          </a:r>
        </a:p>
      </xdr:txBody>
    </xdr:sp>
    <xdr:clientData/>
  </xdr:twoCellAnchor>
  <xdr:twoCellAnchor>
    <xdr:from>
      <xdr:col>2</xdr:col>
      <xdr:colOff>127000</xdr:colOff>
      <xdr:row>146</xdr:row>
      <xdr:rowOff>95250</xdr:rowOff>
    </xdr:from>
    <xdr:to>
      <xdr:col>12</xdr:col>
      <xdr:colOff>76200</xdr:colOff>
      <xdr:row>156</xdr:row>
      <xdr:rowOff>74083</xdr:rowOff>
    </xdr:to>
    <xdr:sp macro="" textlink="">
      <xdr:nvSpPr>
        <xdr:cNvPr id="13" name="Text Box 4"/>
        <xdr:cNvSpPr txBox="1">
          <a:spLocks noChangeArrowheads="1"/>
        </xdr:cNvSpPr>
      </xdr:nvSpPr>
      <xdr:spPr bwMode="auto">
        <a:xfrm>
          <a:off x="381000" y="34374667"/>
          <a:ext cx="6457950" cy="2307166"/>
        </a:xfrm>
        <a:prstGeom prst="rect">
          <a:avLst/>
        </a:prstGeom>
        <a:solidFill>
          <a:srgbClr val="FFFF99"/>
        </a:solidFill>
        <a:ln w="19050">
          <a:solidFill>
            <a:sysClr val="windowText" lastClr="000000"/>
          </a:solidFill>
          <a:miter lim="800000"/>
          <a:headEnd/>
          <a:tailEnd/>
        </a:ln>
      </xdr:spPr>
      <xdr:txBody>
        <a:bodyPr vertOverflow="clip" wrap="square" lIns="36576" tIns="18288" rIns="0" bIns="18288" anchor="ctr"/>
        <a:lstStyle/>
        <a:p>
          <a:pPr algn="l" rtl="0">
            <a:defRPr sz="1000"/>
          </a:pPr>
          <a:r>
            <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　実施時期は、年月日まで記載</a:t>
          </a:r>
          <a:endPar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defRPr sz="1000"/>
          </a:pPr>
          <a:endPar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defRPr sz="1000"/>
          </a:pP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　委託した場合は、「市内業者」もしくは「市外業者」のいずれかを記載</a:t>
          </a:r>
          <a:endPar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defRPr sz="1000"/>
          </a:pP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　（直営で実施した場合は記載不要。委託した場合も、事業者名の記載までは不要。）</a:t>
          </a:r>
          <a:endPar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defRPr sz="1000"/>
          </a:pPr>
          <a:endPar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　契約相手方が市外の本社であっても、市内に事業所等がある場合は、「市内業者」と記載</a:t>
          </a:r>
          <a:endPar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lnSpc>
              <a:spcPts val="1300"/>
            </a:lnSpc>
            <a:defRPr sz="1000"/>
          </a:pPr>
          <a:endPar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defRPr sz="1000"/>
          </a:pP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　「市内業者」「市外業者」の別は、指定管理者から提出されている事業計画書中の再委</a:t>
          </a:r>
        </a:p>
        <a:p>
          <a:pPr algn="l" rtl="0">
            <a:lnSpc>
              <a:spcPts val="1200"/>
            </a:lnSpc>
            <a:defRPr sz="1000"/>
          </a:pP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　託業務予定調書又は再委託届出書等と一致していることが必要な点に注意</a:t>
          </a:r>
        </a:p>
      </xdr:txBody>
    </xdr:sp>
    <xdr:clientData/>
  </xdr:twoCellAnchor>
  <xdr:twoCellAnchor>
    <xdr:from>
      <xdr:col>4</xdr:col>
      <xdr:colOff>359834</xdr:colOff>
      <xdr:row>216</xdr:row>
      <xdr:rowOff>0</xdr:rowOff>
    </xdr:from>
    <xdr:to>
      <xdr:col>9</xdr:col>
      <xdr:colOff>711201</xdr:colOff>
      <xdr:row>223</xdr:row>
      <xdr:rowOff>132291</xdr:rowOff>
    </xdr:to>
    <xdr:sp macro="" textlink="">
      <xdr:nvSpPr>
        <xdr:cNvPr id="15" name="Text Box 4"/>
        <xdr:cNvSpPr txBox="1">
          <a:spLocks noChangeArrowheads="1"/>
        </xdr:cNvSpPr>
      </xdr:nvSpPr>
      <xdr:spPr bwMode="auto">
        <a:xfrm>
          <a:off x="1195917" y="50577750"/>
          <a:ext cx="4034367" cy="1762124"/>
        </a:xfrm>
        <a:prstGeom prst="rect">
          <a:avLst/>
        </a:prstGeom>
        <a:solidFill>
          <a:srgbClr val="FFFF99"/>
        </a:solidFill>
        <a:ln w="19050">
          <a:solidFill>
            <a:sysClr val="windowText" lastClr="000000"/>
          </a:solidFill>
          <a:miter lim="800000"/>
          <a:headEnd/>
          <a:tailEnd/>
        </a:ln>
      </xdr:spPr>
      <xdr:txBody>
        <a:bodyPr vertOverflow="clip" wrap="square" lIns="36576" tIns="18288" rIns="0" bIns="18288" anchor="ctr"/>
        <a:lstStyle/>
        <a:p>
          <a:pPr algn="l" rtl="0">
            <a:defRPr sz="1000"/>
          </a:pPr>
          <a:r>
            <a:rPr lang="ja-JP" altLang="en-US" sz="1100" b="1" i="0" u="none" strike="noStrike" baseline="0">
              <a:solidFill>
                <a:sysClr val="windowText" lastClr="000000"/>
              </a:solidFill>
              <a:latin typeface="ＭＳ Ｐゴシック"/>
              <a:ea typeface="ＭＳ Ｐゴシック"/>
            </a:rPr>
            <a:t>※　指定管理者による修繕分のみを記載</a:t>
          </a: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　　（指定管理者の故意また過失が原因で破損したものを</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　　　修繕したケースは、自主財源負担となるため、除く）</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　　（予算超過により自主財源で支出した分も含む。）</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　リスク分担基準額を超える金額の修繕は、原則不可です　　</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　　が、実施した案件がある場合は、経過がわかる書類（起</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　　案等の写し）を添付</a:t>
          </a:r>
        </a:p>
      </xdr:txBody>
    </xdr:sp>
    <xdr:clientData/>
  </xdr:twoCellAnchor>
  <xdr:twoCellAnchor>
    <xdr:from>
      <xdr:col>6</xdr:col>
      <xdr:colOff>0</xdr:colOff>
      <xdr:row>277</xdr:row>
      <xdr:rowOff>0</xdr:rowOff>
    </xdr:from>
    <xdr:to>
      <xdr:col>12</xdr:col>
      <xdr:colOff>127000</xdr:colOff>
      <xdr:row>285</xdr:row>
      <xdr:rowOff>21167</xdr:rowOff>
    </xdr:to>
    <xdr:sp macro="" textlink="">
      <xdr:nvSpPr>
        <xdr:cNvPr id="19" name="Text Box 4"/>
        <xdr:cNvSpPr txBox="1">
          <a:spLocks noChangeArrowheads="1"/>
        </xdr:cNvSpPr>
      </xdr:nvSpPr>
      <xdr:spPr bwMode="auto">
        <a:xfrm>
          <a:off x="2603500" y="64780583"/>
          <a:ext cx="4286250" cy="1883834"/>
        </a:xfrm>
        <a:prstGeom prst="rect">
          <a:avLst/>
        </a:prstGeom>
        <a:solidFill>
          <a:srgbClr val="FFFF99"/>
        </a:solidFill>
        <a:ln w="19050">
          <a:solidFill>
            <a:sysClr val="windowText" lastClr="000000"/>
          </a:solidFill>
          <a:miter lim="800000"/>
          <a:headEnd/>
          <a:tailEnd/>
        </a:ln>
      </xdr:spPr>
      <xdr:txBody>
        <a:bodyPr vertOverflow="clip" wrap="square" lIns="36576" tIns="18288" rIns="0" bIns="18288" anchor="ctr"/>
        <a:lstStyle/>
        <a:p>
          <a:pPr algn="l" rtl="0">
            <a:defRPr sz="1000"/>
          </a:pPr>
          <a:r>
            <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　項目は例であるので、必要に応じて加除する</a:t>
          </a:r>
          <a:endPar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defRPr sz="1000"/>
          </a:pPr>
          <a:endPar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defRPr sz="1000"/>
          </a:pP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　原子力事故による風評被害等により、東京電力㈱へ損害</a:t>
          </a:r>
        </a:p>
        <a:p>
          <a:pPr algn="l" rtl="0">
            <a:defRPr sz="1000"/>
          </a:pP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　　賠償請求をしており、令和元年度内に同意した案件がある</a:t>
          </a:r>
          <a:endPar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defRPr sz="1000"/>
          </a:pP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　　場合は、損害賠償金額について、その他に記載</a:t>
          </a:r>
        </a:p>
        <a:p>
          <a:pPr algn="l" rtl="0">
            <a:defRPr sz="1000"/>
          </a:pP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　　</a:t>
          </a:r>
          <a:endPar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　いずれの項目にも該当しない収入は、その他の欄に記載</a:t>
          </a:r>
        </a:p>
      </xdr:txBody>
    </xdr:sp>
    <xdr:clientData/>
  </xdr:twoCellAnchor>
  <xdr:twoCellAnchor>
    <xdr:from>
      <xdr:col>4</xdr:col>
      <xdr:colOff>349251</xdr:colOff>
      <xdr:row>336</xdr:row>
      <xdr:rowOff>1</xdr:rowOff>
    </xdr:from>
    <xdr:to>
      <xdr:col>11</xdr:col>
      <xdr:colOff>933451</xdr:colOff>
      <xdr:row>338</xdr:row>
      <xdr:rowOff>220134</xdr:rowOff>
    </xdr:to>
    <xdr:sp macro="" textlink="">
      <xdr:nvSpPr>
        <xdr:cNvPr id="20" name="Text Box 4"/>
        <xdr:cNvSpPr txBox="1">
          <a:spLocks noChangeArrowheads="1"/>
        </xdr:cNvSpPr>
      </xdr:nvSpPr>
      <xdr:spPr bwMode="auto">
        <a:xfrm>
          <a:off x="1185334" y="79449084"/>
          <a:ext cx="5314950" cy="685800"/>
        </a:xfrm>
        <a:prstGeom prst="rect">
          <a:avLst/>
        </a:prstGeom>
        <a:solidFill>
          <a:srgbClr val="FFFF99"/>
        </a:solidFill>
        <a:ln w="19050">
          <a:solidFill>
            <a:sysClr val="windowText" lastClr="000000"/>
          </a:solidFill>
          <a:miter lim="800000"/>
          <a:headEnd/>
          <a:tailEnd/>
        </a:ln>
      </xdr:spPr>
      <xdr:txBody>
        <a:bodyPr vertOverflow="clip" wrap="square" lIns="36576" tIns="18288" rIns="0" bIns="18288" anchor="ctr"/>
        <a:lstStyle/>
        <a:p>
          <a:pPr algn="l" rtl="0">
            <a:defRPr sz="1000"/>
          </a:pPr>
          <a:r>
            <a:rPr lang="ja-JP" altLang="en-US" sz="1100" b="1" i="0" u="none" strike="noStrike" baseline="0">
              <a:solidFill>
                <a:sysClr val="windowText" lastClr="000000"/>
              </a:solidFill>
              <a:latin typeface="ＭＳ Ｐゴシック"/>
              <a:ea typeface="ＭＳ Ｐゴシック"/>
            </a:rPr>
            <a:t>※　職員種別等は、年度末時点の状況を記載</a:t>
          </a:r>
        </a:p>
        <a:p>
          <a:pPr algn="l" rtl="0">
            <a:defRPr sz="1000"/>
          </a:pPr>
          <a:r>
            <a:rPr lang="ja-JP" altLang="en-US" sz="1100" b="1" i="0" u="none" strike="noStrike" baseline="0">
              <a:solidFill>
                <a:sysClr val="windowText" lastClr="000000"/>
              </a:solidFill>
              <a:latin typeface="ＭＳ Ｐゴシック"/>
              <a:ea typeface="ＭＳ Ｐゴシック"/>
            </a:rPr>
            <a:t>※　人員数は、人員配置計画書、人員配置変更協議の内容と一致している必要</a:t>
          </a:r>
        </a:p>
      </xdr:txBody>
    </xdr:sp>
    <xdr:clientData/>
  </xdr:twoCellAnchor>
  <xdr:twoCellAnchor>
    <xdr:from>
      <xdr:col>4</xdr:col>
      <xdr:colOff>836084</xdr:colOff>
      <xdr:row>353</xdr:row>
      <xdr:rowOff>0</xdr:rowOff>
    </xdr:from>
    <xdr:to>
      <xdr:col>11</xdr:col>
      <xdr:colOff>734484</xdr:colOff>
      <xdr:row>356</xdr:row>
      <xdr:rowOff>10582</xdr:rowOff>
    </xdr:to>
    <xdr:sp macro="" textlink="">
      <xdr:nvSpPr>
        <xdr:cNvPr id="21" name="Text Box 4"/>
        <xdr:cNvSpPr txBox="1">
          <a:spLocks noChangeArrowheads="1"/>
        </xdr:cNvSpPr>
      </xdr:nvSpPr>
      <xdr:spPr bwMode="auto">
        <a:xfrm>
          <a:off x="1672167" y="82475917"/>
          <a:ext cx="4629150" cy="709082"/>
        </a:xfrm>
        <a:prstGeom prst="rect">
          <a:avLst/>
        </a:prstGeom>
        <a:solidFill>
          <a:srgbClr val="FFFF99"/>
        </a:solidFill>
        <a:ln w="19050">
          <a:solidFill>
            <a:sysClr val="windowText" lastClr="000000"/>
          </a:solidFill>
          <a:miter lim="800000"/>
          <a:headEnd/>
          <a:tailEnd/>
        </a:ln>
      </xdr:spPr>
      <xdr:txBody>
        <a:bodyPr vertOverflow="clip" wrap="square" lIns="36576" tIns="18288" rIns="0" bIns="18288" anchor="ctr"/>
        <a:lstStyle/>
        <a:p>
          <a:pPr algn="l" rtl="0">
            <a:defRPr sz="1000"/>
          </a:pPr>
          <a:r>
            <a:rPr lang="ja-JP" altLang="en-US" sz="1100" b="1" i="0" u="none" strike="noStrike" baseline="0">
              <a:solidFill>
                <a:sysClr val="windowText" lastClr="000000"/>
              </a:solidFill>
              <a:latin typeface="ＭＳ Ｐゴシック"/>
              <a:ea typeface="ＭＳ Ｐゴシック"/>
            </a:rPr>
            <a:t>※　時期は、年月日まで記載</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xdr:from>
      <xdr:col>4</xdr:col>
      <xdr:colOff>804334</xdr:colOff>
      <xdr:row>237</xdr:row>
      <xdr:rowOff>222251</xdr:rowOff>
    </xdr:from>
    <xdr:to>
      <xdr:col>9</xdr:col>
      <xdr:colOff>721784</xdr:colOff>
      <xdr:row>239</xdr:row>
      <xdr:rowOff>216958</xdr:rowOff>
    </xdr:to>
    <xdr:sp macro="" textlink="">
      <xdr:nvSpPr>
        <xdr:cNvPr id="22" name="Text Box 4"/>
        <xdr:cNvSpPr txBox="1">
          <a:spLocks noChangeArrowheads="1"/>
        </xdr:cNvSpPr>
      </xdr:nvSpPr>
      <xdr:spPr bwMode="auto">
        <a:xfrm>
          <a:off x="1640417" y="55689501"/>
          <a:ext cx="3600450" cy="460374"/>
        </a:xfrm>
        <a:prstGeom prst="rect">
          <a:avLst/>
        </a:prstGeom>
        <a:solidFill>
          <a:srgbClr val="FFFF99"/>
        </a:solidFill>
        <a:ln w="19050">
          <a:solidFill>
            <a:sysClr val="windowText" lastClr="000000"/>
          </a:solidFill>
          <a:miter lim="800000"/>
          <a:headEnd/>
          <a:tailEnd/>
        </a:ln>
      </xdr:spPr>
      <xdr:txBody>
        <a:bodyPr vertOverflow="clip" wrap="square" lIns="36576" tIns="18288" rIns="0" bIns="18288" anchor="ctr"/>
        <a:lstStyle/>
        <a:p>
          <a:pPr algn="l" rtl="0">
            <a:defRPr sz="1000"/>
          </a:pP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　時期は、年月日を記載</a:t>
          </a:r>
          <a:endPar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814917</xdr:colOff>
      <xdr:row>251</xdr:row>
      <xdr:rowOff>10583</xdr:rowOff>
    </xdr:from>
    <xdr:to>
      <xdr:col>9</xdr:col>
      <xdr:colOff>732367</xdr:colOff>
      <xdr:row>253</xdr:row>
      <xdr:rowOff>5291</xdr:rowOff>
    </xdr:to>
    <xdr:sp macro="" textlink="">
      <xdr:nvSpPr>
        <xdr:cNvPr id="24" name="Text Box 4"/>
        <xdr:cNvSpPr txBox="1">
          <a:spLocks noChangeArrowheads="1"/>
        </xdr:cNvSpPr>
      </xdr:nvSpPr>
      <xdr:spPr bwMode="auto">
        <a:xfrm>
          <a:off x="1651000" y="58737500"/>
          <a:ext cx="3600450" cy="460374"/>
        </a:xfrm>
        <a:prstGeom prst="rect">
          <a:avLst/>
        </a:prstGeom>
        <a:solidFill>
          <a:srgbClr val="FFFF99"/>
        </a:solidFill>
        <a:ln w="19050">
          <a:solidFill>
            <a:sysClr val="windowText" lastClr="000000"/>
          </a:solidFill>
          <a:miter lim="800000"/>
          <a:headEnd/>
          <a:tailEnd/>
        </a:ln>
      </xdr:spPr>
      <xdr:txBody>
        <a:bodyPr vertOverflow="clip" wrap="square" lIns="36576" tIns="18288" rIns="0" bIns="18288" anchor="ctr"/>
        <a:lstStyle/>
        <a:p>
          <a:pPr algn="l" rtl="0">
            <a:defRPr sz="1000"/>
          </a:pP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　時期は、年月日を記載</a:t>
          </a:r>
          <a:endPar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804333</xdr:colOff>
      <xdr:row>263</xdr:row>
      <xdr:rowOff>84665</xdr:rowOff>
    </xdr:from>
    <xdr:to>
      <xdr:col>9</xdr:col>
      <xdr:colOff>721783</xdr:colOff>
      <xdr:row>267</xdr:row>
      <xdr:rowOff>63499</xdr:rowOff>
    </xdr:to>
    <xdr:sp macro="" textlink="">
      <xdr:nvSpPr>
        <xdr:cNvPr id="25" name="Text Box 4"/>
        <xdr:cNvSpPr txBox="1">
          <a:spLocks noChangeArrowheads="1"/>
        </xdr:cNvSpPr>
      </xdr:nvSpPr>
      <xdr:spPr bwMode="auto">
        <a:xfrm>
          <a:off x="1640416" y="61605582"/>
          <a:ext cx="3600450" cy="910167"/>
        </a:xfrm>
        <a:prstGeom prst="rect">
          <a:avLst/>
        </a:prstGeom>
        <a:solidFill>
          <a:srgbClr val="FFFF99"/>
        </a:solidFill>
        <a:ln w="19050">
          <a:solidFill>
            <a:sysClr val="windowText" lastClr="000000"/>
          </a:solidFill>
          <a:miter lim="800000"/>
          <a:headEnd/>
          <a:tailEnd/>
        </a:ln>
      </xdr:spPr>
      <xdr:txBody>
        <a:bodyPr vertOverflow="clip" wrap="square" lIns="36576" tIns="18288" rIns="0" bIns="18288" anchor="ctr"/>
        <a:lstStyle/>
        <a:p>
          <a:pPr algn="l" rtl="0">
            <a:defRPr sz="1000"/>
          </a:pP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　利用料金収入は、</a:t>
          </a:r>
          <a:r>
            <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10</a:t>
          </a: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（１）の収入欄にある「利用料金収入」の額と合致</a:t>
          </a:r>
          <a:endPar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910167</xdr:colOff>
      <xdr:row>312</xdr:row>
      <xdr:rowOff>105833</xdr:rowOff>
    </xdr:from>
    <xdr:to>
      <xdr:col>11</xdr:col>
      <xdr:colOff>799042</xdr:colOff>
      <xdr:row>315</xdr:row>
      <xdr:rowOff>140758</xdr:rowOff>
    </xdr:to>
    <xdr:sp macro="" textlink="">
      <xdr:nvSpPr>
        <xdr:cNvPr id="27" name="Text Box 4"/>
        <xdr:cNvSpPr txBox="1">
          <a:spLocks noChangeArrowheads="1"/>
        </xdr:cNvSpPr>
      </xdr:nvSpPr>
      <xdr:spPr bwMode="auto">
        <a:xfrm>
          <a:off x="1746250" y="73035583"/>
          <a:ext cx="4619625" cy="733425"/>
        </a:xfrm>
        <a:prstGeom prst="rect">
          <a:avLst/>
        </a:prstGeom>
        <a:solidFill>
          <a:srgbClr val="FFFF99"/>
        </a:solidFill>
        <a:ln w="19050">
          <a:solidFill>
            <a:sysClr val="windowText" lastClr="000000"/>
          </a:solidFill>
          <a:miter lim="800000"/>
          <a:headEnd/>
          <a:tailEnd/>
        </a:ln>
      </xdr:spPr>
      <xdr:txBody>
        <a:bodyPr vertOverflow="clip" wrap="square" lIns="36576" tIns="18288" rIns="0" bIns="18288" anchor="ctr"/>
        <a:lstStyle/>
        <a:p>
          <a:pPr algn="l" rtl="0">
            <a:lnSpc>
              <a:spcPts val="1200"/>
            </a:lnSpc>
            <a:defRPr sz="1000"/>
          </a:pP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　前年度の収益を活用し、実施した事務（修繕等）や事業がある場合は、自主事業に記載</a:t>
          </a:r>
        </a:p>
      </xdr:txBody>
    </xdr:sp>
    <xdr:clientData/>
  </xdr:twoCellAnchor>
  <xdr:twoCellAnchor>
    <xdr:from>
      <xdr:col>5</xdr:col>
      <xdr:colOff>158750</xdr:colOff>
      <xdr:row>418</xdr:row>
      <xdr:rowOff>148165</xdr:rowOff>
    </xdr:from>
    <xdr:to>
      <xdr:col>12</xdr:col>
      <xdr:colOff>57150</xdr:colOff>
      <xdr:row>425</xdr:row>
      <xdr:rowOff>52915</xdr:rowOff>
    </xdr:to>
    <xdr:sp macro="" textlink="">
      <xdr:nvSpPr>
        <xdr:cNvPr id="28" name="Text Box 4"/>
        <xdr:cNvSpPr txBox="1">
          <a:spLocks noChangeArrowheads="1"/>
        </xdr:cNvSpPr>
      </xdr:nvSpPr>
      <xdr:spPr bwMode="auto">
        <a:xfrm>
          <a:off x="2190750" y="97631248"/>
          <a:ext cx="4629150" cy="1386417"/>
        </a:xfrm>
        <a:prstGeom prst="rect">
          <a:avLst/>
        </a:prstGeom>
        <a:solidFill>
          <a:srgbClr val="FFFF99"/>
        </a:solidFill>
        <a:ln w="19050">
          <a:solidFill>
            <a:sysClr val="windowText" lastClr="000000"/>
          </a:solidFill>
          <a:miter lim="800000"/>
          <a:headEnd/>
          <a:tailEnd/>
        </a:ln>
      </xdr:spPr>
      <xdr:txBody>
        <a:bodyPr vertOverflow="clip" wrap="square" lIns="36576" tIns="18288" rIns="0" bIns="18288" anchor="ctr"/>
        <a:lstStyle/>
        <a:p>
          <a:pPr algn="l" rtl="0">
            <a:defRPr sz="1000"/>
          </a:pPr>
          <a:r>
            <a:rPr lang="ja-JP" altLang="en-US" sz="1100" b="1" i="0" u="none" strike="noStrike" baseline="0">
              <a:solidFill>
                <a:sysClr val="windowText" lastClr="000000"/>
              </a:solidFill>
              <a:latin typeface="ＭＳ Ｐゴシック"/>
              <a:ea typeface="ＭＳ Ｐゴシック"/>
            </a:rPr>
            <a:t>※　定性的評価が主となるが、可能な限り定量的な要素を盛り込んだ上で、評価</a:t>
          </a:r>
          <a:endParaRPr lang="en-US" altLang="ja-JP" sz="1100" b="1" i="0" u="none" strike="noStrike" baseline="0">
            <a:solidFill>
              <a:sysClr val="windowText" lastClr="000000"/>
            </a:solidFill>
            <a:latin typeface="ＭＳ Ｐゴシック"/>
            <a:ea typeface="ＭＳ Ｐゴシック"/>
          </a:endParaRPr>
        </a:p>
        <a:p>
          <a:pPr algn="l" rtl="0">
            <a:defRPr sz="1000"/>
          </a:pPr>
          <a:endParaRPr lang="en-US" altLang="ja-JP" sz="1100" b="1" i="0" u="none" strike="noStrike" baseline="0">
            <a:solidFill>
              <a:sysClr val="windowText" lastClr="000000"/>
            </a:solidFill>
            <a:latin typeface="ＭＳ Ｐゴシック"/>
            <a:ea typeface="ＭＳ Ｐゴシック"/>
          </a:endParaRPr>
        </a:p>
        <a:p>
          <a:pPr algn="l" rtl="0">
            <a:defRPr sz="1000"/>
          </a:pP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　評価できる点だけでなく、次年度に向けた改善点も記載</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xdr:from>
      <xdr:col>4</xdr:col>
      <xdr:colOff>825500</xdr:colOff>
      <xdr:row>394</xdr:row>
      <xdr:rowOff>105834</xdr:rowOff>
    </xdr:from>
    <xdr:to>
      <xdr:col>11</xdr:col>
      <xdr:colOff>723900</xdr:colOff>
      <xdr:row>397</xdr:row>
      <xdr:rowOff>116416</xdr:rowOff>
    </xdr:to>
    <xdr:sp macro="" textlink="">
      <xdr:nvSpPr>
        <xdr:cNvPr id="29" name="Text Box 4"/>
        <xdr:cNvSpPr txBox="1">
          <a:spLocks noChangeArrowheads="1"/>
        </xdr:cNvSpPr>
      </xdr:nvSpPr>
      <xdr:spPr bwMode="auto">
        <a:xfrm>
          <a:off x="1661583" y="92127917"/>
          <a:ext cx="4629150" cy="709082"/>
        </a:xfrm>
        <a:prstGeom prst="rect">
          <a:avLst/>
        </a:prstGeom>
        <a:solidFill>
          <a:srgbClr val="FFFF99"/>
        </a:solidFill>
        <a:ln w="19050">
          <a:solidFill>
            <a:sysClr val="windowText" lastClr="000000"/>
          </a:solidFill>
          <a:miter lim="800000"/>
          <a:headEnd/>
          <a:tailEnd/>
        </a:ln>
      </xdr:spPr>
      <xdr:txBody>
        <a:bodyPr vertOverflow="clip" wrap="square" lIns="36576" tIns="18288" rIns="0" bIns="18288" anchor="ctr"/>
        <a:lstStyle/>
        <a:p>
          <a:pPr algn="l" rtl="0">
            <a:defRPr sz="1000"/>
          </a:pPr>
          <a:r>
            <a:rPr lang="ja-JP" altLang="en-US" sz="1100" b="1" i="0" u="none" strike="noStrike" baseline="0">
              <a:solidFill>
                <a:sysClr val="windowText" lastClr="000000"/>
              </a:solidFill>
              <a:latin typeface="ＭＳ Ｐゴシック"/>
              <a:ea typeface="ＭＳ Ｐゴシック"/>
            </a:rPr>
            <a:t>※　時期は、年月日まで記載</a:t>
          </a:r>
          <a:endParaRPr lang="en-US" altLang="ja-JP" sz="1100" b="1" i="0" u="none" strike="noStrike" baseline="0">
            <a:solidFill>
              <a:sysClr val="windowText" lastClr="000000"/>
            </a:solidFill>
            <a:latin typeface="ＭＳ Ｐゴシック"/>
            <a:ea typeface="ＭＳ Ｐゴシック"/>
          </a:endParaRPr>
        </a:p>
        <a:p>
          <a:pPr algn="l" rtl="0">
            <a:defRPr sz="1000"/>
          </a:pP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　利用者アンケートの結果も反映</a:t>
          </a:r>
          <a:endParaRPr lang="en-US" altLang="ja-JP" sz="1100" b="1" i="0" u="none" strike="noStrike" baseline="0">
            <a:solidFill>
              <a:sysClr val="windowText" lastClr="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Q673"/>
  <sheetViews>
    <sheetView showGridLines="0" tabSelected="1" view="pageBreakPreview" topLeftCell="A381" zoomScale="90" zoomScaleNormal="100" zoomScaleSheetLayoutView="90" workbookViewId="0">
      <selection activeCell="O392" sqref="O392"/>
    </sheetView>
  </sheetViews>
  <sheetFormatPr defaultRowHeight="13.5"/>
  <cols>
    <col min="1" max="2" width="1.625" style="45" customWidth="1"/>
    <col min="3" max="3" width="1.875" style="45" customWidth="1"/>
    <col min="4" max="4" width="5.625" style="45" customWidth="1"/>
    <col min="5" max="5" width="15.625" style="45" customWidth="1"/>
    <col min="6" max="6" width="7.5" style="45" customWidth="1"/>
    <col min="7" max="7" width="15.625" style="45" customWidth="1"/>
    <col min="8" max="8" width="3.75" style="45" customWidth="1"/>
    <col min="9" max="9" width="5.625" style="45" customWidth="1"/>
    <col min="10" max="10" width="10" style="45" customWidth="1"/>
    <col min="11" max="11" width="3.75" style="45" customWidth="1"/>
    <col min="12" max="12" width="15.625" style="45" customWidth="1"/>
    <col min="13" max="13" width="3.75" style="45" customWidth="1"/>
    <col min="14" max="14" width="4.5" style="45" bestFit="1" customWidth="1"/>
    <col min="15" max="15" width="57.875" style="45" customWidth="1"/>
    <col min="16" max="16384" width="9" style="45"/>
  </cols>
  <sheetData>
    <row r="1" spans="1:17" ht="24">
      <c r="A1" s="198" t="s">
        <v>150</v>
      </c>
      <c r="B1" s="198"/>
      <c r="C1" s="198"/>
      <c r="D1" s="198"/>
      <c r="E1" s="198"/>
      <c r="F1" s="198"/>
      <c r="G1" s="198"/>
      <c r="H1" s="198"/>
      <c r="I1" s="198"/>
      <c r="J1" s="198"/>
      <c r="K1" s="198"/>
      <c r="L1" s="198"/>
      <c r="M1" s="198"/>
    </row>
    <row r="2" spans="1:17" ht="27" customHeight="1">
      <c r="A2" s="15"/>
      <c r="B2" s="15"/>
      <c r="C2" s="15"/>
      <c r="D2" s="15"/>
      <c r="E2" s="15"/>
      <c r="F2" s="15"/>
      <c r="G2" s="15"/>
      <c r="H2" s="15"/>
      <c r="I2" s="15"/>
      <c r="J2" s="15"/>
      <c r="K2" s="15"/>
      <c r="L2" s="15"/>
      <c r="M2" s="15"/>
      <c r="N2" s="15"/>
      <c r="P2" s="69"/>
    </row>
    <row r="3" spans="1:17" ht="27" customHeight="1">
      <c r="A3" s="15"/>
      <c r="B3" s="15"/>
      <c r="C3" s="15"/>
      <c r="D3" s="15"/>
      <c r="E3" s="15"/>
      <c r="F3" s="15"/>
      <c r="G3" s="15"/>
      <c r="H3" s="15"/>
      <c r="I3" s="15"/>
      <c r="J3" s="199" t="s">
        <v>79</v>
      </c>
      <c r="K3" s="199"/>
      <c r="L3" s="68">
        <v>43980</v>
      </c>
      <c r="M3" s="67" t="s">
        <v>78</v>
      </c>
      <c r="N3" s="15"/>
      <c r="O3" s="93" t="s">
        <v>96</v>
      </c>
    </row>
    <row r="4" spans="1:17" ht="18" customHeight="1">
      <c r="A4" s="16" t="s">
        <v>5</v>
      </c>
      <c r="B4" s="16"/>
      <c r="C4" s="16"/>
      <c r="G4" s="15"/>
      <c r="H4" s="15"/>
      <c r="I4" s="15"/>
      <c r="J4" s="15"/>
      <c r="K4" s="15"/>
      <c r="L4" s="15"/>
      <c r="M4" s="15"/>
      <c r="N4" s="15"/>
    </row>
    <row r="5" spans="1:17" s="16" customFormat="1" ht="18" customHeight="1">
      <c r="A5" s="17"/>
      <c r="B5" s="17"/>
      <c r="C5" s="170"/>
      <c r="D5" s="171"/>
      <c r="E5" s="25" t="s">
        <v>0</v>
      </c>
      <c r="F5" s="99"/>
      <c r="G5" s="172" t="s">
        <v>151</v>
      </c>
      <c r="H5" s="173"/>
      <c r="I5" s="173"/>
      <c r="J5" s="173"/>
      <c r="K5" s="173"/>
      <c r="L5" s="173"/>
      <c r="M5" s="174"/>
      <c r="N5" s="17"/>
    </row>
    <row r="6" spans="1:17" s="16" customFormat="1" ht="18" customHeight="1">
      <c r="A6" s="17"/>
      <c r="B6" s="17"/>
      <c r="C6" s="170"/>
      <c r="D6" s="171"/>
      <c r="E6" s="25" t="s">
        <v>40</v>
      </c>
      <c r="F6" s="99"/>
      <c r="G6" s="172" t="s">
        <v>154</v>
      </c>
      <c r="H6" s="173"/>
      <c r="I6" s="173"/>
      <c r="J6" s="173"/>
      <c r="K6" s="173"/>
      <c r="L6" s="173"/>
      <c r="M6" s="174"/>
      <c r="N6" s="17"/>
    </row>
    <row r="7" spans="1:17" s="16" customFormat="1" ht="18" customHeight="1">
      <c r="A7" s="17"/>
      <c r="B7" s="17"/>
      <c r="C7" s="170"/>
      <c r="D7" s="171"/>
      <c r="E7" s="25" t="s">
        <v>16</v>
      </c>
      <c r="F7" s="99"/>
      <c r="G7" s="172" t="s">
        <v>152</v>
      </c>
      <c r="H7" s="173"/>
      <c r="I7" s="173"/>
      <c r="J7" s="173"/>
      <c r="K7" s="173"/>
      <c r="L7" s="173"/>
      <c r="M7" s="174"/>
      <c r="N7" s="17"/>
    </row>
    <row r="8" spans="1:17" s="16" customFormat="1" ht="18" customHeight="1">
      <c r="A8" s="17"/>
      <c r="B8" s="17"/>
      <c r="C8" s="17"/>
      <c r="D8" s="17"/>
      <c r="E8" s="17"/>
      <c r="F8" s="17"/>
      <c r="G8" s="17"/>
      <c r="H8" s="17"/>
      <c r="I8" s="17"/>
      <c r="J8" s="17"/>
      <c r="K8" s="17"/>
      <c r="L8" s="17"/>
      <c r="M8" s="17"/>
      <c r="N8" s="17"/>
    </row>
    <row r="9" spans="1:17" s="16" customFormat="1" ht="18" customHeight="1">
      <c r="A9" s="16" t="s">
        <v>1</v>
      </c>
      <c r="B9" s="17"/>
      <c r="C9" s="17"/>
      <c r="D9" s="17"/>
      <c r="E9" s="17"/>
      <c r="F9" s="17"/>
      <c r="G9" s="17"/>
      <c r="H9" s="17"/>
      <c r="I9" s="17"/>
      <c r="J9" s="17"/>
      <c r="K9" s="17"/>
      <c r="L9" s="17"/>
      <c r="M9" s="17"/>
      <c r="N9" s="17"/>
    </row>
    <row r="10" spans="1:17" ht="18" customHeight="1">
      <c r="A10" s="17"/>
      <c r="B10" s="17"/>
      <c r="C10" s="170"/>
      <c r="D10" s="171"/>
      <c r="E10" s="25" t="s">
        <v>17</v>
      </c>
      <c r="F10" s="99"/>
      <c r="G10" s="172" t="s">
        <v>153</v>
      </c>
      <c r="H10" s="173"/>
      <c r="I10" s="173"/>
      <c r="J10" s="173"/>
      <c r="K10" s="173"/>
      <c r="L10" s="173"/>
      <c r="M10" s="174"/>
      <c r="N10" s="15"/>
    </row>
    <row r="11" spans="1:17" ht="18" customHeight="1">
      <c r="A11" s="17"/>
      <c r="B11" s="17"/>
      <c r="C11" s="170"/>
      <c r="D11" s="171"/>
      <c r="E11" s="25" t="s">
        <v>16</v>
      </c>
      <c r="F11" s="99"/>
      <c r="G11" s="172" t="s">
        <v>152</v>
      </c>
      <c r="H11" s="173"/>
      <c r="I11" s="173"/>
      <c r="J11" s="173"/>
      <c r="K11" s="173"/>
      <c r="L11" s="173"/>
      <c r="M11" s="174"/>
      <c r="N11" s="15"/>
    </row>
    <row r="12" spans="1:17" ht="18" customHeight="1">
      <c r="A12" s="17"/>
      <c r="B12" s="17"/>
      <c r="C12" s="170"/>
      <c r="D12" s="171"/>
      <c r="E12" s="25" t="s">
        <v>18</v>
      </c>
      <c r="F12" s="99"/>
      <c r="G12" s="172" t="s">
        <v>490</v>
      </c>
      <c r="H12" s="173"/>
      <c r="I12" s="173"/>
      <c r="J12" s="173"/>
      <c r="K12" s="173"/>
      <c r="L12" s="173"/>
      <c r="M12" s="174"/>
      <c r="N12" s="15"/>
      <c r="O12" s="93" t="s">
        <v>131</v>
      </c>
    </row>
    <row r="13" spans="1:17" ht="18" customHeight="1">
      <c r="A13" s="17"/>
      <c r="B13" s="17"/>
      <c r="C13" s="170"/>
      <c r="D13" s="171"/>
      <c r="E13" s="25" t="s">
        <v>2</v>
      </c>
      <c r="F13" s="99"/>
      <c r="G13" s="236" t="s">
        <v>415</v>
      </c>
      <c r="H13" s="237"/>
      <c r="I13" s="237"/>
      <c r="J13" s="237"/>
      <c r="K13" s="237"/>
      <c r="L13" s="237"/>
      <c r="M13" s="238"/>
      <c r="N13" s="15"/>
    </row>
    <row r="14" spans="1:17" ht="18" customHeight="1">
      <c r="A14" s="17"/>
      <c r="B14" s="17"/>
      <c r="C14" s="170"/>
      <c r="D14" s="171"/>
      <c r="E14" s="25" t="s">
        <v>3</v>
      </c>
      <c r="F14" s="99"/>
      <c r="G14" s="236" t="s">
        <v>155</v>
      </c>
      <c r="H14" s="237"/>
      <c r="I14" s="237"/>
      <c r="J14" s="237"/>
      <c r="K14" s="237"/>
      <c r="L14" s="237"/>
      <c r="M14" s="238"/>
      <c r="N14" s="15"/>
    </row>
    <row r="15" spans="1:17" ht="18" customHeight="1">
      <c r="A15" s="17"/>
      <c r="B15" s="17"/>
      <c r="C15" s="17"/>
      <c r="D15" s="17"/>
      <c r="E15" s="17"/>
      <c r="F15" s="17"/>
      <c r="G15" s="17"/>
      <c r="H15" s="17"/>
      <c r="I15" s="17"/>
      <c r="J15" s="17"/>
      <c r="K15" s="17"/>
      <c r="L15" s="17"/>
      <c r="M15" s="17"/>
      <c r="N15" s="15"/>
    </row>
    <row r="16" spans="1:17" ht="18" customHeight="1">
      <c r="A16" s="16" t="s">
        <v>4</v>
      </c>
      <c r="B16" s="17"/>
      <c r="C16" s="17"/>
      <c r="D16" s="17"/>
      <c r="E16" s="17"/>
      <c r="F16" s="17"/>
      <c r="G16" s="17"/>
      <c r="H16" s="17"/>
      <c r="I16" s="17"/>
      <c r="J16" s="17"/>
      <c r="K16" s="17"/>
      <c r="L16" s="24"/>
      <c r="M16" s="24"/>
      <c r="N16" s="24"/>
      <c r="O16" s="24"/>
      <c r="P16" s="46"/>
      <c r="Q16" s="46"/>
    </row>
    <row r="17" spans="1:15" ht="18" customHeight="1">
      <c r="A17" s="17"/>
      <c r="B17" s="16" t="s">
        <v>99</v>
      </c>
      <c r="C17" s="16"/>
      <c r="D17" s="17"/>
      <c r="E17" s="17"/>
      <c r="F17" s="17"/>
      <c r="G17" s="17"/>
      <c r="H17" s="17"/>
      <c r="I17" s="17"/>
      <c r="J17" s="17"/>
      <c r="K17" s="17"/>
      <c r="L17" s="17"/>
      <c r="M17" s="17"/>
      <c r="N17" s="15"/>
    </row>
    <row r="18" spans="1:15" ht="18" customHeight="1">
      <c r="A18" s="17"/>
      <c r="B18" s="17"/>
      <c r="C18" s="210" t="s">
        <v>52</v>
      </c>
      <c r="D18" s="222"/>
      <c r="E18" s="222"/>
      <c r="F18" s="222"/>
      <c r="G18" s="222"/>
      <c r="H18" s="223"/>
      <c r="I18" s="227" t="s">
        <v>25</v>
      </c>
      <c r="J18" s="228"/>
      <c r="K18" s="229"/>
      <c r="L18" s="227" t="s">
        <v>53</v>
      </c>
      <c r="M18" s="230"/>
      <c r="N18" s="15"/>
      <c r="O18" s="231" t="s">
        <v>82</v>
      </c>
    </row>
    <row r="19" spans="1:15" ht="18" customHeight="1">
      <c r="A19" s="17"/>
      <c r="B19" s="17"/>
      <c r="C19" s="224"/>
      <c r="D19" s="225"/>
      <c r="E19" s="225"/>
      <c r="F19" s="225"/>
      <c r="G19" s="225"/>
      <c r="H19" s="226"/>
      <c r="I19" s="232" t="s">
        <v>26</v>
      </c>
      <c r="J19" s="233"/>
      <c r="K19" s="234"/>
      <c r="L19" s="232" t="s">
        <v>27</v>
      </c>
      <c r="M19" s="235"/>
      <c r="N19" s="15"/>
      <c r="O19" s="231"/>
    </row>
    <row r="20" spans="1:15" ht="18" customHeight="1">
      <c r="A20" s="17"/>
      <c r="B20" s="17"/>
      <c r="C20" s="200"/>
      <c r="D20" s="201"/>
      <c r="E20" s="201"/>
      <c r="F20" s="201"/>
      <c r="G20" s="201"/>
      <c r="H20" s="202"/>
      <c r="I20" s="206"/>
      <c r="J20" s="207"/>
      <c r="K20" s="18" t="s">
        <v>8</v>
      </c>
      <c r="L20" s="26"/>
      <c r="M20" s="18" t="s">
        <v>11</v>
      </c>
      <c r="N20" s="15"/>
      <c r="O20" s="219"/>
    </row>
    <row r="21" spans="1:15" ht="18" customHeight="1">
      <c r="A21" s="17"/>
      <c r="B21" s="17"/>
      <c r="C21" s="203"/>
      <c r="D21" s="204"/>
      <c r="E21" s="204"/>
      <c r="F21" s="204"/>
      <c r="G21" s="204"/>
      <c r="H21" s="205"/>
      <c r="I21" s="220"/>
      <c r="J21" s="221"/>
      <c r="K21" s="20" t="s">
        <v>8</v>
      </c>
      <c r="L21" s="27"/>
      <c r="M21" s="20" t="s">
        <v>11</v>
      </c>
      <c r="N21" s="15"/>
      <c r="O21" s="219"/>
    </row>
    <row r="22" spans="1:15" ht="18" customHeight="1">
      <c r="A22" s="17"/>
      <c r="B22" s="17"/>
      <c r="C22" s="200"/>
      <c r="D22" s="201"/>
      <c r="E22" s="201"/>
      <c r="F22" s="201"/>
      <c r="G22" s="201"/>
      <c r="H22" s="202"/>
      <c r="I22" s="206"/>
      <c r="J22" s="207"/>
      <c r="K22" s="18" t="s">
        <v>8</v>
      </c>
      <c r="L22" s="26"/>
      <c r="M22" s="18" t="s">
        <v>11</v>
      </c>
      <c r="N22" s="15"/>
      <c r="O22" s="219"/>
    </row>
    <row r="23" spans="1:15" ht="18" customHeight="1">
      <c r="A23" s="17"/>
      <c r="B23" s="17"/>
      <c r="C23" s="203"/>
      <c r="D23" s="204"/>
      <c r="E23" s="204"/>
      <c r="F23" s="204"/>
      <c r="G23" s="204"/>
      <c r="H23" s="205"/>
      <c r="I23" s="220"/>
      <c r="J23" s="221"/>
      <c r="K23" s="20" t="s">
        <v>8</v>
      </c>
      <c r="L23" s="27"/>
      <c r="M23" s="20" t="s">
        <v>11</v>
      </c>
      <c r="N23" s="15"/>
      <c r="O23" s="219"/>
    </row>
    <row r="24" spans="1:15" ht="18" customHeight="1">
      <c r="A24" s="17"/>
      <c r="B24" s="17"/>
      <c r="C24" s="200"/>
      <c r="D24" s="201"/>
      <c r="E24" s="201"/>
      <c r="F24" s="201"/>
      <c r="G24" s="201"/>
      <c r="H24" s="202"/>
      <c r="I24" s="206"/>
      <c r="J24" s="207"/>
      <c r="K24" s="18" t="s">
        <v>8</v>
      </c>
      <c r="L24" s="26"/>
      <c r="M24" s="18" t="s">
        <v>11</v>
      </c>
      <c r="N24" s="15"/>
      <c r="O24" s="219"/>
    </row>
    <row r="25" spans="1:15" ht="18" customHeight="1">
      <c r="A25" s="17"/>
      <c r="B25" s="17"/>
      <c r="C25" s="203"/>
      <c r="D25" s="204"/>
      <c r="E25" s="204"/>
      <c r="F25" s="204"/>
      <c r="G25" s="204"/>
      <c r="H25" s="205"/>
      <c r="I25" s="220"/>
      <c r="J25" s="221"/>
      <c r="K25" s="20" t="s">
        <v>8</v>
      </c>
      <c r="L25" s="27"/>
      <c r="M25" s="20" t="s">
        <v>11</v>
      </c>
      <c r="N25" s="15"/>
      <c r="O25" s="219"/>
    </row>
    <row r="26" spans="1:15" ht="18" customHeight="1">
      <c r="A26" s="17"/>
      <c r="B26" s="17"/>
      <c r="C26" s="200"/>
      <c r="D26" s="201"/>
      <c r="E26" s="201"/>
      <c r="F26" s="201"/>
      <c r="G26" s="201"/>
      <c r="H26" s="202"/>
      <c r="I26" s="206"/>
      <c r="J26" s="207"/>
      <c r="K26" s="18" t="s">
        <v>8</v>
      </c>
      <c r="L26" s="26"/>
      <c r="M26" s="18" t="s">
        <v>11</v>
      </c>
      <c r="N26" s="15"/>
      <c r="O26" s="219"/>
    </row>
    <row r="27" spans="1:15" ht="18" customHeight="1">
      <c r="A27" s="17"/>
      <c r="B27" s="17"/>
      <c r="C27" s="203"/>
      <c r="D27" s="204"/>
      <c r="E27" s="204"/>
      <c r="F27" s="204"/>
      <c r="G27" s="204"/>
      <c r="H27" s="205"/>
      <c r="I27" s="220"/>
      <c r="J27" s="221"/>
      <c r="K27" s="20" t="s">
        <v>8</v>
      </c>
      <c r="L27" s="27"/>
      <c r="M27" s="20" t="s">
        <v>11</v>
      </c>
      <c r="N27" s="15"/>
      <c r="O27" s="219"/>
    </row>
    <row r="28" spans="1:15" ht="18" customHeight="1">
      <c r="A28" s="17"/>
      <c r="B28" s="17"/>
      <c r="C28" s="200"/>
      <c r="D28" s="201"/>
      <c r="E28" s="201"/>
      <c r="F28" s="201"/>
      <c r="G28" s="201"/>
      <c r="H28" s="202"/>
      <c r="I28" s="206"/>
      <c r="J28" s="207"/>
      <c r="K28" s="18" t="s">
        <v>8</v>
      </c>
      <c r="L28" s="26"/>
      <c r="M28" s="18" t="s">
        <v>11</v>
      </c>
      <c r="N28" s="15"/>
      <c r="O28" s="219"/>
    </row>
    <row r="29" spans="1:15" ht="18" customHeight="1">
      <c r="A29" s="17"/>
      <c r="B29" s="17"/>
      <c r="C29" s="203"/>
      <c r="D29" s="204"/>
      <c r="E29" s="204"/>
      <c r="F29" s="204"/>
      <c r="G29" s="204"/>
      <c r="H29" s="205"/>
      <c r="I29" s="220"/>
      <c r="J29" s="221"/>
      <c r="K29" s="20" t="s">
        <v>8</v>
      </c>
      <c r="L29" s="27"/>
      <c r="M29" s="20" t="s">
        <v>11</v>
      </c>
      <c r="N29" s="15"/>
      <c r="O29" s="219"/>
    </row>
    <row r="30" spans="1:15" ht="18" customHeight="1">
      <c r="A30" s="17"/>
      <c r="B30" s="17"/>
      <c r="C30" s="200"/>
      <c r="D30" s="201"/>
      <c r="E30" s="201"/>
      <c r="F30" s="201"/>
      <c r="G30" s="201"/>
      <c r="H30" s="202"/>
      <c r="I30" s="206"/>
      <c r="J30" s="207"/>
      <c r="K30" s="18" t="s">
        <v>8</v>
      </c>
      <c r="L30" s="26"/>
      <c r="M30" s="18" t="s">
        <v>11</v>
      </c>
      <c r="N30" s="15"/>
      <c r="O30" s="219"/>
    </row>
    <row r="31" spans="1:15" ht="18" customHeight="1">
      <c r="A31" s="17"/>
      <c r="B31" s="17"/>
      <c r="C31" s="203"/>
      <c r="D31" s="204"/>
      <c r="E31" s="204"/>
      <c r="F31" s="204"/>
      <c r="G31" s="204"/>
      <c r="H31" s="205"/>
      <c r="I31" s="220"/>
      <c r="J31" s="221"/>
      <c r="K31" s="20" t="s">
        <v>8</v>
      </c>
      <c r="L31" s="27"/>
      <c r="M31" s="20" t="s">
        <v>11</v>
      </c>
      <c r="N31" s="15"/>
      <c r="O31" s="219"/>
    </row>
    <row r="32" spans="1:15" ht="18" customHeight="1">
      <c r="A32" s="17"/>
      <c r="B32" s="17"/>
      <c r="C32" s="200"/>
      <c r="D32" s="201"/>
      <c r="E32" s="201"/>
      <c r="F32" s="201"/>
      <c r="G32" s="201"/>
      <c r="H32" s="202"/>
      <c r="I32" s="206"/>
      <c r="J32" s="207"/>
      <c r="K32" s="18" t="s">
        <v>8</v>
      </c>
      <c r="L32" s="26"/>
      <c r="M32" s="18" t="s">
        <v>11</v>
      </c>
      <c r="N32" s="15"/>
      <c r="O32" s="219"/>
    </row>
    <row r="33" spans="1:15" ht="18" customHeight="1">
      <c r="A33" s="17"/>
      <c r="B33" s="17"/>
      <c r="C33" s="203"/>
      <c r="D33" s="204"/>
      <c r="E33" s="204"/>
      <c r="F33" s="204"/>
      <c r="G33" s="204"/>
      <c r="H33" s="205"/>
      <c r="I33" s="220"/>
      <c r="J33" s="221"/>
      <c r="K33" s="20" t="s">
        <v>8</v>
      </c>
      <c r="L33" s="27"/>
      <c r="M33" s="20" t="s">
        <v>11</v>
      </c>
      <c r="N33" s="15"/>
      <c r="O33" s="219"/>
    </row>
    <row r="34" spans="1:15" ht="18" customHeight="1">
      <c r="A34" s="17"/>
      <c r="B34" s="17"/>
      <c r="C34" s="200"/>
      <c r="D34" s="201"/>
      <c r="E34" s="201"/>
      <c r="F34" s="201"/>
      <c r="G34" s="201"/>
      <c r="H34" s="202"/>
      <c r="I34" s="206"/>
      <c r="J34" s="207"/>
      <c r="K34" s="18" t="s">
        <v>8</v>
      </c>
      <c r="L34" s="26"/>
      <c r="M34" s="18" t="s">
        <v>11</v>
      </c>
      <c r="N34" s="15"/>
      <c r="O34" s="219"/>
    </row>
    <row r="35" spans="1:15" ht="18" customHeight="1">
      <c r="A35" s="17"/>
      <c r="B35" s="17"/>
      <c r="C35" s="203"/>
      <c r="D35" s="204"/>
      <c r="E35" s="204"/>
      <c r="F35" s="204"/>
      <c r="G35" s="204"/>
      <c r="H35" s="205"/>
      <c r="I35" s="220"/>
      <c r="J35" s="221"/>
      <c r="K35" s="20" t="s">
        <v>8</v>
      </c>
      <c r="L35" s="27"/>
      <c r="M35" s="20" t="s">
        <v>11</v>
      </c>
      <c r="N35" s="15"/>
      <c r="O35" s="219"/>
    </row>
    <row r="36" spans="1:15" ht="18" customHeight="1">
      <c r="A36" s="17"/>
      <c r="B36" s="17"/>
      <c r="C36" s="200"/>
      <c r="D36" s="201"/>
      <c r="E36" s="201"/>
      <c r="F36" s="201"/>
      <c r="G36" s="201"/>
      <c r="H36" s="202"/>
      <c r="I36" s="206"/>
      <c r="J36" s="207"/>
      <c r="K36" s="18" t="s">
        <v>8</v>
      </c>
      <c r="L36" s="26"/>
      <c r="M36" s="18" t="s">
        <v>11</v>
      </c>
      <c r="N36" s="15"/>
      <c r="O36" s="219"/>
    </row>
    <row r="37" spans="1:15" ht="18" customHeight="1">
      <c r="A37" s="17"/>
      <c r="B37" s="17"/>
      <c r="C37" s="203"/>
      <c r="D37" s="204"/>
      <c r="E37" s="204"/>
      <c r="F37" s="204"/>
      <c r="G37" s="204"/>
      <c r="H37" s="205"/>
      <c r="I37" s="220"/>
      <c r="J37" s="221"/>
      <c r="K37" s="20" t="s">
        <v>8</v>
      </c>
      <c r="L37" s="27"/>
      <c r="M37" s="20" t="s">
        <v>11</v>
      </c>
      <c r="N37" s="15"/>
      <c r="O37" s="219"/>
    </row>
    <row r="38" spans="1:15" ht="18" customHeight="1">
      <c r="A38" s="17"/>
      <c r="B38" s="17"/>
      <c r="C38" s="200"/>
      <c r="D38" s="201"/>
      <c r="E38" s="201"/>
      <c r="F38" s="201"/>
      <c r="G38" s="201"/>
      <c r="H38" s="202"/>
      <c r="I38" s="206"/>
      <c r="J38" s="207"/>
      <c r="K38" s="18" t="s">
        <v>8</v>
      </c>
      <c r="L38" s="26"/>
      <c r="M38" s="18" t="s">
        <v>11</v>
      </c>
      <c r="N38" s="15"/>
      <c r="O38" s="219"/>
    </row>
    <row r="39" spans="1:15" ht="18" customHeight="1">
      <c r="A39" s="17"/>
      <c r="B39" s="17"/>
      <c r="C39" s="203"/>
      <c r="D39" s="204"/>
      <c r="E39" s="204"/>
      <c r="F39" s="204"/>
      <c r="G39" s="204"/>
      <c r="H39" s="205"/>
      <c r="I39" s="220"/>
      <c r="J39" s="221"/>
      <c r="K39" s="20" t="s">
        <v>8</v>
      </c>
      <c r="L39" s="27"/>
      <c r="M39" s="20" t="s">
        <v>11</v>
      </c>
      <c r="N39" s="15"/>
      <c r="O39" s="219"/>
    </row>
    <row r="40" spans="1:15" ht="18" hidden="1" customHeight="1">
      <c r="A40" s="17"/>
      <c r="B40" s="17"/>
      <c r="C40" s="200"/>
      <c r="D40" s="239"/>
      <c r="E40" s="239"/>
      <c r="F40" s="239"/>
      <c r="G40" s="239"/>
      <c r="H40" s="240"/>
      <c r="I40" s="206"/>
      <c r="J40" s="244"/>
      <c r="K40" s="18" t="s">
        <v>8</v>
      </c>
      <c r="L40" s="26"/>
      <c r="M40" s="18" t="s">
        <v>11</v>
      </c>
      <c r="N40" s="15"/>
      <c r="O40" s="245"/>
    </row>
    <row r="41" spans="1:15" ht="18" hidden="1" customHeight="1">
      <c r="A41" s="17"/>
      <c r="B41" s="17"/>
      <c r="C41" s="241"/>
      <c r="D41" s="242"/>
      <c r="E41" s="242"/>
      <c r="F41" s="242"/>
      <c r="G41" s="242"/>
      <c r="H41" s="243"/>
      <c r="I41" s="220"/>
      <c r="J41" s="247"/>
      <c r="K41" s="20" t="s">
        <v>8</v>
      </c>
      <c r="L41" s="27"/>
      <c r="M41" s="20" t="s">
        <v>11</v>
      </c>
      <c r="N41" s="15"/>
      <c r="O41" s="246"/>
    </row>
    <row r="42" spans="1:15" ht="18" customHeight="1">
      <c r="A42" s="17"/>
      <c r="B42" s="17"/>
      <c r="C42" s="200"/>
      <c r="D42" s="201"/>
      <c r="E42" s="201"/>
      <c r="F42" s="201"/>
      <c r="G42" s="201"/>
      <c r="H42" s="202"/>
      <c r="I42" s="206"/>
      <c r="J42" s="207"/>
      <c r="K42" s="18" t="s">
        <v>8</v>
      </c>
      <c r="L42" s="26"/>
      <c r="M42" s="18" t="s">
        <v>11</v>
      </c>
      <c r="N42" s="15"/>
      <c r="O42" s="219"/>
    </row>
    <row r="43" spans="1:15" ht="18" customHeight="1">
      <c r="A43" s="17"/>
      <c r="B43" s="17"/>
      <c r="C43" s="203"/>
      <c r="D43" s="204"/>
      <c r="E43" s="204"/>
      <c r="F43" s="204"/>
      <c r="G43" s="204"/>
      <c r="H43" s="205"/>
      <c r="I43" s="220"/>
      <c r="J43" s="221"/>
      <c r="K43" s="20" t="s">
        <v>8</v>
      </c>
      <c r="L43" s="27"/>
      <c r="M43" s="20" t="s">
        <v>11</v>
      </c>
      <c r="N43" s="15"/>
      <c r="O43" s="219"/>
    </row>
    <row r="44" spans="1:15" ht="18" customHeight="1">
      <c r="A44" s="17"/>
      <c r="B44" s="17"/>
      <c r="C44" s="200"/>
      <c r="D44" s="201"/>
      <c r="E44" s="201"/>
      <c r="F44" s="201"/>
      <c r="G44" s="201"/>
      <c r="H44" s="202"/>
      <c r="I44" s="206"/>
      <c r="J44" s="207"/>
      <c r="K44" s="18" t="s">
        <v>8</v>
      </c>
      <c r="L44" s="26"/>
      <c r="M44" s="18" t="s">
        <v>11</v>
      </c>
      <c r="N44" s="15"/>
      <c r="O44" s="219"/>
    </row>
    <row r="45" spans="1:15" ht="18" customHeight="1">
      <c r="A45" s="17"/>
      <c r="B45" s="17"/>
      <c r="C45" s="203"/>
      <c r="D45" s="204"/>
      <c r="E45" s="204"/>
      <c r="F45" s="204"/>
      <c r="G45" s="204"/>
      <c r="H45" s="205"/>
      <c r="I45" s="220"/>
      <c r="J45" s="221"/>
      <c r="K45" s="20" t="s">
        <v>8</v>
      </c>
      <c r="L45" s="27"/>
      <c r="M45" s="20" t="s">
        <v>11</v>
      </c>
      <c r="N45" s="15"/>
      <c r="O45" s="219"/>
    </row>
    <row r="46" spans="1:15" ht="18" customHeight="1">
      <c r="A46" s="17"/>
      <c r="B46" s="17"/>
      <c r="C46" s="210" t="s">
        <v>7</v>
      </c>
      <c r="D46" s="211"/>
      <c r="E46" s="211"/>
      <c r="F46" s="211"/>
      <c r="G46" s="211"/>
      <c r="H46" s="212"/>
      <c r="I46" s="206">
        <f>I20+I22+I24+I26+I28+I30+I32+I34+I36+I38+I40+I42+I44</f>
        <v>0</v>
      </c>
      <c r="J46" s="207"/>
      <c r="K46" s="18" t="s">
        <v>8</v>
      </c>
      <c r="L46" s="26">
        <f>L20+L22+L24+L26+L28+L30+L32+L34+L36+L38+L40+L42+L44</f>
        <v>0</v>
      </c>
      <c r="M46" s="18" t="s">
        <v>11</v>
      </c>
      <c r="N46" s="15"/>
    </row>
    <row r="47" spans="1:15" ht="18" customHeight="1">
      <c r="A47" s="17"/>
      <c r="B47" s="17"/>
      <c r="C47" s="213"/>
      <c r="D47" s="214"/>
      <c r="E47" s="214"/>
      <c r="F47" s="214"/>
      <c r="G47" s="214"/>
      <c r="H47" s="215"/>
      <c r="I47" s="220">
        <f>I21+I23+I25+I27+I29+I31+I33+I35+I37+I39+I41+I43+I45</f>
        <v>0</v>
      </c>
      <c r="J47" s="221"/>
      <c r="K47" s="20" t="s">
        <v>8</v>
      </c>
      <c r="L47" s="27">
        <f>L21+L23+L25+L27+L29+L31+L33+L35+L37+L39+L41+L43+L45</f>
        <v>0</v>
      </c>
      <c r="M47" s="20" t="s">
        <v>11</v>
      </c>
      <c r="N47" s="15"/>
    </row>
    <row r="48" spans="1:15" ht="18" customHeight="1">
      <c r="A48" s="17"/>
      <c r="B48" s="17"/>
      <c r="C48" s="9"/>
      <c r="D48" s="9"/>
      <c r="E48" s="9"/>
      <c r="F48" s="9"/>
      <c r="G48" s="9"/>
      <c r="H48" s="9"/>
      <c r="I48" s="52"/>
      <c r="J48" s="48"/>
      <c r="K48" s="23"/>
      <c r="L48" s="28"/>
      <c r="M48" s="23"/>
      <c r="N48" s="15"/>
    </row>
    <row r="49" spans="1:15" ht="18" customHeight="1">
      <c r="A49" s="17"/>
      <c r="B49" s="17"/>
      <c r="C49" s="9"/>
      <c r="D49" s="9"/>
      <c r="E49" s="9"/>
      <c r="F49" s="9"/>
      <c r="G49" s="9"/>
      <c r="H49" s="9"/>
      <c r="I49" s="52"/>
      <c r="J49" s="48"/>
      <c r="K49" s="23"/>
      <c r="L49" s="28"/>
      <c r="M49" s="23"/>
      <c r="N49" s="15"/>
    </row>
    <row r="50" spans="1:15" ht="18" customHeight="1">
      <c r="A50" s="17"/>
      <c r="B50" s="17"/>
      <c r="C50" s="9"/>
      <c r="D50" s="9"/>
      <c r="E50" s="9"/>
      <c r="F50" s="9"/>
      <c r="G50" s="9"/>
      <c r="H50" s="9"/>
      <c r="I50" s="52"/>
      <c r="J50" s="48"/>
      <c r="K50" s="23"/>
      <c r="L50" s="28"/>
      <c r="M50" s="23"/>
      <c r="N50" s="15"/>
    </row>
    <row r="51" spans="1:15" ht="18" customHeight="1">
      <c r="A51" s="17"/>
      <c r="B51" s="17"/>
      <c r="C51" s="9"/>
      <c r="D51" s="9"/>
      <c r="E51" s="9"/>
      <c r="F51" s="9"/>
      <c r="G51" s="9"/>
      <c r="H51" s="9"/>
      <c r="I51" s="52"/>
      <c r="J51" s="48"/>
      <c r="K51" s="23"/>
      <c r="L51" s="28"/>
      <c r="M51" s="23"/>
      <c r="N51" s="15"/>
    </row>
    <row r="52" spans="1:15" ht="18" customHeight="1">
      <c r="A52" s="17"/>
      <c r="B52" s="17"/>
      <c r="C52" s="9"/>
      <c r="D52" s="9"/>
      <c r="E52" s="9"/>
      <c r="F52" s="9"/>
      <c r="G52" s="9"/>
      <c r="H52" s="9"/>
      <c r="I52" s="52"/>
      <c r="J52" s="48"/>
      <c r="K52" s="23"/>
      <c r="L52" s="28"/>
      <c r="M52" s="23"/>
      <c r="N52" s="15"/>
    </row>
    <row r="53" spans="1:15" ht="18" customHeight="1">
      <c r="A53" s="17"/>
      <c r="B53" s="16" t="s">
        <v>101</v>
      </c>
      <c r="C53" s="16"/>
      <c r="D53" s="17"/>
      <c r="E53" s="17"/>
      <c r="F53" s="17"/>
      <c r="G53" s="17"/>
      <c r="H53" s="23"/>
      <c r="I53" s="23"/>
      <c r="J53" s="23"/>
      <c r="K53" s="23"/>
      <c r="L53" s="17"/>
      <c r="M53" s="17"/>
      <c r="N53" s="15"/>
      <c r="O53" s="76" t="s">
        <v>88</v>
      </c>
    </row>
    <row r="54" spans="1:15" ht="18" customHeight="1">
      <c r="A54" s="17"/>
      <c r="B54" s="17"/>
      <c r="C54" s="210" t="s">
        <v>52</v>
      </c>
      <c r="D54" s="222"/>
      <c r="E54" s="222"/>
      <c r="F54" s="222"/>
      <c r="G54" s="222"/>
      <c r="H54" s="223"/>
      <c r="I54" s="227" t="s">
        <v>25</v>
      </c>
      <c r="J54" s="249"/>
      <c r="K54" s="250"/>
      <c r="L54" s="227" t="s">
        <v>53</v>
      </c>
      <c r="M54" s="251"/>
      <c r="N54" s="15"/>
      <c r="O54" s="231" t="s">
        <v>82</v>
      </c>
    </row>
    <row r="55" spans="1:15" ht="18" customHeight="1">
      <c r="A55" s="17"/>
      <c r="B55" s="17"/>
      <c r="C55" s="213"/>
      <c r="D55" s="214"/>
      <c r="E55" s="214"/>
      <c r="F55" s="214"/>
      <c r="G55" s="214"/>
      <c r="H55" s="215"/>
      <c r="I55" s="232" t="s">
        <v>26</v>
      </c>
      <c r="J55" s="252"/>
      <c r="K55" s="253"/>
      <c r="L55" s="232" t="s">
        <v>27</v>
      </c>
      <c r="M55" s="254"/>
      <c r="N55" s="15"/>
      <c r="O55" s="231"/>
    </row>
    <row r="56" spans="1:15" ht="18" customHeight="1">
      <c r="A56" s="17"/>
      <c r="B56" s="17"/>
      <c r="C56" s="192" t="s">
        <v>156</v>
      </c>
      <c r="D56" s="193"/>
      <c r="E56" s="193"/>
      <c r="F56" s="193"/>
      <c r="G56" s="193"/>
      <c r="H56" s="194"/>
      <c r="I56" s="190">
        <v>1</v>
      </c>
      <c r="J56" s="216"/>
      <c r="K56" s="18" t="s">
        <v>8</v>
      </c>
      <c r="L56" s="110">
        <v>2585</v>
      </c>
      <c r="M56" s="18" t="s">
        <v>11</v>
      </c>
      <c r="N56" s="15"/>
      <c r="O56" s="219"/>
    </row>
    <row r="57" spans="1:15" ht="18" customHeight="1">
      <c r="A57" s="17"/>
      <c r="B57" s="17"/>
      <c r="C57" s="195"/>
      <c r="D57" s="196"/>
      <c r="E57" s="196"/>
      <c r="F57" s="196"/>
      <c r="G57" s="196"/>
      <c r="H57" s="197"/>
      <c r="I57" s="217">
        <v>1</v>
      </c>
      <c r="J57" s="248"/>
      <c r="K57" s="20" t="s">
        <v>8</v>
      </c>
      <c r="L57" s="27">
        <v>2585</v>
      </c>
      <c r="M57" s="20" t="s">
        <v>11</v>
      </c>
      <c r="N57" s="15"/>
      <c r="O57" s="219"/>
    </row>
    <row r="58" spans="1:15" ht="18" customHeight="1">
      <c r="A58" s="17"/>
      <c r="B58" s="17"/>
      <c r="C58" s="192" t="s">
        <v>157</v>
      </c>
      <c r="D58" s="193"/>
      <c r="E58" s="193"/>
      <c r="F58" s="193"/>
      <c r="G58" s="193"/>
      <c r="H58" s="194"/>
      <c r="I58" s="190">
        <v>29</v>
      </c>
      <c r="J58" s="191"/>
      <c r="K58" s="18" t="s">
        <v>8</v>
      </c>
      <c r="L58" s="136" t="s">
        <v>345</v>
      </c>
      <c r="M58" s="18" t="s">
        <v>11</v>
      </c>
      <c r="N58" s="15"/>
      <c r="O58" s="219"/>
    </row>
    <row r="59" spans="1:15" ht="18" customHeight="1">
      <c r="A59" s="17"/>
      <c r="B59" s="17"/>
      <c r="C59" s="195"/>
      <c r="D59" s="196"/>
      <c r="E59" s="196"/>
      <c r="F59" s="196"/>
      <c r="G59" s="196"/>
      <c r="H59" s="197"/>
      <c r="I59" s="217">
        <v>29</v>
      </c>
      <c r="J59" s="248"/>
      <c r="K59" s="20" t="s">
        <v>8</v>
      </c>
      <c r="L59" s="27">
        <v>16562</v>
      </c>
      <c r="M59" s="20" t="s">
        <v>11</v>
      </c>
      <c r="N59" s="15"/>
      <c r="O59" s="219"/>
    </row>
    <row r="60" spans="1:15" ht="18" customHeight="1">
      <c r="A60" s="17"/>
      <c r="B60" s="17"/>
      <c r="C60" s="192" t="s">
        <v>158</v>
      </c>
      <c r="D60" s="193"/>
      <c r="E60" s="193"/>
      <c r="F60" s="193"/>
      <c r="G60" s="193"/>
      <c r="H60" s="194"/>
      <c r="I60" s="190">
        <v>47</v>
      </c>
      <c r="J60" s="191"/>
      <c r="K60" s="18" t="s">
        <v>8</v>
      </c>
      <c r="L60" s="136" t="s">
        <v>345</v>
      </c>
      <c r="M60" s="18" t="s">
        <v>11</v>
      </c>
      <c r="N60" s="15"/>
      <c r="O60" s="219"/>
    </row>
    <row r="61" spans="1:15" ht="18" customHeight="1">
      <c r="A61" s="17"/>
      <c r="B61" s="17"/>
      <c r="C61" s="195"/>
      <c r="D61" s="196"/>
      <c r="E61" s="196"/>
      <c r="F61" s="196"/>
      <c r="G61" s="196"/>
      <c r="H61" s="197"/>
      <c r="I61" s="217">
        <v>47</v>
      </c>
      <c r="J61" s="248"/>
      <c r="K61" s="20" t="s">
        <v>8</v>
      </c>
      <c r="L61" s="114" t="s">
        <v>345</v>
      </c>
      <c r="M61" s="20" t="s">
        <v>11</v>
      </c>
      <c r="N61" s="15"/>
      <c r="O61" s="219"/>
    </row>
    <row r="62" spans="1:15" ht="18" customHeight="1">
      <c r="A62" s="17"/>
      <c r="B62" s="17"/>
      <c r="C62" s="192" t="s">
        <v>159</v>
      </c>
      <c r="D62" s="193"/>
      <c r="E62" s="193"/>
      <c r="F62" s="193"/>
      <c r="G62" s="193"/>
      <c r="H62" s="194"/>
      <c r="I62" s="190">
        <v>8</v>
      </c>
      <c r="J62" s="191"/>
      <c r="K62" s="18" t="s">
        <v>8</v>
      </c>
      <c r="L62" s="136" t="s">
        <v>345</v>
      </c>
      <c r="M62" s="18" t="s">
        <v>11</v>
      </c>
      <c r="N62" s="15"/>
      <c r="O62" s="219"/>
    </row>
    <row r="63" spans="1:15" ht="18" customHeight="1">
      <c r="A63" s="17"/>
      <c r="B63" s="17"/>
      <c r="C63" s="195"/>
      <c r="D63" s="196"/>
      <c r="E63" s="196"/>
      <c r="F63" s="196"/>
      <c r="G63" s="196"/>
      <c r="H63" s="197"/>
      <c r="I63" s="217">
        <v>8</v>
      </c>
      <c r="J63" s="248"/>
      <c r="K63" s="20" t="s">
        <v>8</v>
      </c>
      <c r="L63" s="27">
        <v>133</v>
      </c>
      <c r="M63" s="20" t="s">
        <v>11</v>
      </c>
      <c r="N63" s="15"/>
      <c r="O63" s="219"/>
    </row>
    <row r="64" spans="1:15" ht="18" customHeight="1">
      <c r="A64" s="17"/>
      <c r="B64" s="17"/>
      <c r="C64" s="255" t="s">
        <v>160</v>
      </c>
      <c r="D64" s="256"/>
      <c r="E64" s="256"/>
      <c r="F64" s="256"/>
      <c r="G64" s="256"/>
      <c r="H64" s="257"/>
      <c r="I64" s="190">
        <v>1</v>
      </c>
      <c r="J64" s="191"/>
      <c r="K64" s="18" t="s">
        <v>8</v>
      </c>
      <c r="L64" s="26">
        <v>39500</v>
      </c>
      <c r="M64" s="18" t="s">
        <v>11</v>
      </c>
      <c r="N64" s="15"/>
      <c r="O64" s="219"/>
    </row>
    <row r="65" spans="1:15" ht="18" customHeight="1">
      <c r="A65" s="17"/>
      <c r="B65" s="17"/>
      <c r="C65" s="258"/>
      <c r="D65" s="259"/>
      <c r="E65" s="259"/>
      <c r="F65" s="259"/>
      <c r="G65" s="259"/>
      <c r="H65" s="260"/>
      <c r="I65" s="217">
        <v>1</v>
      </c>
      <c r="J65" s="248"/>
      <c r="K65" s="20" t="s">
        <v>8</v>
      </c>
      <c r="L65" s="27">
        <v>39500</v>
      </c>
      <c r="M65" s="20" t="s">
        <v>11</v>
      </c>
      <c r="N65" s="15"/>
      <c r="O65" s="219"/>
    </row>
    <row r="66" spans="1:15" ht="18" customHeight="1">
      <c r="A66" s="17"/>
      <c r="B66" s="17"/>
      <c r="C66" s="192" t="s">
        <v>161</v>
      </c>
      <c r="D66" s="193"/>
      <c r="E66" s="193"/>
      <c r="F66" s="193"/>
      <c r="G66" s="193"/>
      <c r="H66" s="194"/>
      <c r="I66" s="261" t="s">
        <v>346</v>
      </c>
      <c r="J66" s="262"/>
      <c r="K66" s="18" t="s">
        <v>8</v>
      </c>
      <c r="L66" s="136" t="s">
        <v>345</v>
      </c>
      <c r="M66" s="18" t="s">
        <v>11</v>
      </c>
      <c r="N66" s="15"/>
      <c r="O66" s="219"/>
    </row>
    <row r="67" spans="1:15" ht="18" customHeight="1">
      <c r="A67" s="17"/>
      <c r="B67" s="17"/>
      <c r="C67" s="195"/>
      <c r="D67" s="196"/>
      <c r="E67" s="196"/>
      <c r="F67" s="196"/>
      <c r="G67" s="196"/>
      <c r="H67" s="197"/>
      <c r="I67" s="217">
        <v>7</v>
      </c>
      <c r="J67" s="248"/>
      <c r="K67" s="20" t="s">
        <v>8</v>
      </c>
      <c r="L67" s="27">
        <v>116</v>
      </c>
      <c r="M67" s="20" t="s">
        <v>11</v>
      </c>
      <c r="N67" s="15"/>
      <c r="O67" s="219"/>
    </row>
    <row r="68" spans="1:15" ht="18" customHeight="1">
      <c r="A68" s="17"/>
      <c r="B68" s="17"/>
      <c r="C68" s="192" t="s">
        <v>162</v>
      </c>
      <c r="D68" s="193"/>
      <c r="E68" s="193"/>
      <c r="F68" s="193"/>
      <c r="G68" s="193"/>
      <c r="H68" s="194"/>
      <c r="I68" s="190">
        <v>84</v>
      </c>
      <c r="J68" s="191"/>
      <c r="K68" s="18" t="s">
        <v>8</v>
      </c>
      <c r="L68" s="26">
        <v>42000</v>
      </c>
      <c r="M68" s="18" t="s">
        <v>11</v>
      </c>
      <c r="N68" s="15"/>
      <c r="O68" s="219"/>
    </row>
    <row r="69" spans="1:15" ht="18" customHeight="1">
      <c r="A69" s="17"/>
      <c r="B69" s="17"/>
      <c r="C69" s="195"/>
      <c r="D69" s="196"/>
      <c r="E69" s="196"/>
      <c r="F69" s="196"/>
      <c r="G69" s="196"/>
      <c r="H69" s="197"/>
      <c r="I69" s="217">
        <v>158</v>
      </c>
      <c r="J69" s="248"/>
      <c r="K69" s="20" t="s">
        <v>8</v>
      </c>
      <c r="L69" s="27">
        <v>42116</v>
      </c>
      <c r="M69" s="20" t="s">
        <v>11</v>
      </c>
      <c r="N69" s="15"/>
      <c r="O69" s="219"/>
    </row>
    <row r="70" spans="1:15" ht="18" customHeight="1">
      <c r="A70" s="17"/>
      <c r="B70" s="17"/>
      <c r="C70" s="192" t="s">
        <v>163</v>
      </c>
      <c r="D70" s="193"/>
      <c r="E70" s="193"/>
      <c r="F70" s="193"/>
      <c r="G70" s="193"/>
      <c r="H70" s="194"/>
      <c r="I70" s="190">
        <v>1</v>
      </c>
      <c r="J70" s="191"/>
      <c r="K70" s="18" t="s">
        <v>8</v>
      </c>
      <c r="L70" s="26">
        <v>5000</v>
      </c>
      <c r="M70" s="18" t="s">
        <v>11</v>
      </c>
      <c r="N70" s="15"/>
      <c r="O70" s="219"/>
    </row>
    <row r="71" spans="1:15" ht="18" customHeight="1">
      <c r="A71" s="17"/>
      <c r="B71" s="17"/>
      <c r="C71" s="195"/>
      <c r="D71" s="196"/>
      <c r="E71" s="196"/>
      <c r="F71" s="196"/>
      <c r="G71" s="196"/>
      <c r="H71" s="197"/>
      <c r="I71" s="217">
        <v>1</v>
      </c>
      <c r="J71" s="248"/>
      <c r="K71" s="20" t="s">
        <v>8</v>
      </c>
      <c r="L71" s="27">
        <v>5971</v>
      </c>
      <c r="M71" s="20" t="s">
        <v>11</v>
      </c>
      <c r="N71" s="15"/>
      <c r="O71" s="219"/>
    </row>
    <row r="72" spans="1:15" ht="18" customHeight="1">
      <c r="A72" s="17"/>
      <c r="B72" s="17"/>
      <c r="C72" s="192" t="s">
        <v>164</v>
      </c>
      <c r="D72" s="193"/>
      <c r="E72" s="193"/>
      <c r="F72" s="193"/>
      <c r="G72" s="193"/>
      <c r="H72" s="194"/>
      <c r="I72" s="190">
        <v>23</v>
      </c>
      <c r="J72" s="191"/>
      <c r="K72" s="18" t="s">
        <v>8</v>
      </c>
      <c r="L72" s="26">
        <v>350</v>
      </c>
      <c r="M72" s="18" t="s">
        <v>11</v>
      </c>
      <c r="N72" s="15"/>
      <c r="O72" s="219"/>
    </row>
    <row r="73" spans="1:15" ht="18" customHeight="1">
      <c r="A73" s="17"/>
      <c r="B73" s="17"/>
      <c r="C73" s="195"/>
      <c r="D73" s="196"/>
      <c r="E73" s="196"/>
      <c r="F73" s="196"/>
      <c r="G73" s="196"/>
      <c r="H73" s="197"/>
      <c r="I73" s="217">
        <v>23</v>
      </c>
      <c r="J73" s="248"/>
      <c r="K73" s="20" t="s">
        <v>8</v>
      </c>
      <c r="L73" s="27">
        <v>473</v>
      </c>
      <c r="M73" s="20" t="s">
        <v>11</v>
      </c>
      <c r="N73" s="15"/>
      <c r="O73" s="219"/>
    </row>
    <row r="74" spans="1:15" ht="18" customHeight="1">
      <c r="A74" s="17"/>
      <c r="B74" s="17"/>
      <c r="C74" s="192" t="s">
        <v>165</v>
      </c>
      <c r="D74" s="193"/>
      <c r="E74" s="193"/>
      <c r="F74" s="193"/>
      <c r="G74" s="193"/>
      <c r="H74" s="194"/>
      <c r="I74" s="190">
        <v>1</v>
      </c>
      <c r="J74" s="191"/>
      <c r="K74" s="18" t="s">
        <v>8</v>
      </c>
      <c r="L74" s="26">
        <v>30</v>
      </c>
      <c r="M74" s="18" t="s">
        <v>11</v>
      </c>
      <c r="N74" s="15"/>
      <c r="O74" s="219"/>
    </row>
    <row r="75" spans="1:15" ht="18" customHeight="1">
      <c r="A75" s="17"/>
      <c r="B75" s="17"/>
      <c r="C75" s="195"/>
      <c r="D75" s="196"/>
      <c r="E75" s="196"/>
      <c r="F75" s="196"/>
      <c r="G75" s="196"/>
      <c r="H75" s="197"/>
      <c r="I75" s="217">
        <v>1</v>
      </c>
      <c r="J75" s="248"/>
      <c r="K75" s="20" t="s">
        <v>8</v>
      </c>
      <c r="L75" s="27">
        <v>48</v>
      </c>
      <c r="M75" s="20" t="s">
        <v>11</v>
      </c>
      <c r="N75" s="15"/>
      <c r="O75" s="219"/>
    </row>
    <row r="76" spans="1:15" ht="18" customHeight="1">
      <c r="A76" s="17"/>
      <c r="B76" s="17"/>
      <c r="C76" s="192" t="s">
        <v>166</v>
      </c>
      <c r="D76" s="193"/>
      <c r="E76" s="193"/>
      <c r="F76" s="193"/>
      <c r="G76" s="193"/>
      <c r="H76" s="194"/>
      <c r="I76" s="190">
        <v>10</v>
      </c>
      <c r="J76" s="191"/>
      <c r="K76" s="18" t="s">
        <v>8</v>
      </c>
      <c r="L76" s="26">
        <v>3000</v>
      </c>
      <c r="M76" s="18" t="s">
        <v>11</v>
      </c>
      <c r="N76" s="15"/>
      <c r="O76" s="219"/>
    </row>
    <row r="77" spans="1:15" ht="18" customHeight="1">
      <c r="A77" s="17"/>
      <c r="B77" s="17"/>
      <c r="C77" s="195"/>
      <c r="D77" s="196"/>
      <c r="E77" s="196"/>
      <c r="F77" s="196"/>
      <c r="G77" s="196"/>
      <c r="H77" s="197"/>
      <c r="I77" s="217">
        <v>10</v>
      </c>
      <c r="J77" s="248"/>
      <c r="K77" s="20" t="s">
        <v>8</v>
      </c>
      <c r="L77" s="27">
        <v>6054</v>
      </c>
      <c r="M77" s="20" t="s">
        <v>11</v>
      </c>
      <c r="N77" s="15"/>
      <c r="O77" s="219"/>
    </row>
    <row r="78" spans="1:15" ht="18" customHeight="1">
      <c r="A78" s="17"/>
      <c r="B78" s="17"/>
      <c r="C78" s="192" t="s">
        <v>167</v>
      </c>
      <c r="D78" s="193"/>
      <c r="E78" s="193"/>
      <c r="F78" s="193"/>
      <c r="G78" s="193"/>
      <c r="H78" s="194"/>
      <c r="I78" s="190">
        <v>1</v>
      </c>
      <c r="J78" s="191"/>
      <c r="K78" s="18" t="s">
        <v>8</v>
      </c>
      <c r="L78" s="26">
        <v>1540</v>
      </c>
      <c r="M78" s="18" t="s">
        <v>11</v>
      </c>
      <c r="N78" s="15"/>
      <c r="O78" s="219"/>
    </row>
    <row r="79" spans="1:15" ht="18" customHeight="1">
      <c r="A79" s="17"/>
      <c r="B79" s="17"/>
      <c r="C79" s="195"/>
      <c r="D79" s="196"/>
      <c r="E79" s="196"/>
      <c r="F79" s="196"/>
      <c r="G79" s="196"/>
      <c r="H79" s="197"/>
      <c r="I79" s="217">
        <v>1</v>
      </c>
      <c r="J79" s="248"/>
      <c r="K79" s="20" t="s">
        <v>8</v>
      </c>
      <c r="L79" s="27">
        <v>1819</v>
      </c>
      <c r="M79" s="20" t="s">
        <v>11</v>
      </c>
      <c r="N79" s="15"/>
      <c r="O79" s="219"/>
    </row>
    <row r="80" spans="1:15" ht="18" customHeight="1">
      <c r="A80" s="17"/>
      <c r="B80" s="17"/>
      <c r="C80" s="192" t="s">
        <v>168</v>
      </c>
      <c r="D80" s="193"/>
      <c r="E80" s="193"/>
      <c r="F80" s="193"/>
      <c r="G80" s="193"/>
      <c r="H80" s="194"/>
      <c r="I80" s="190">
        <v>1</v>
      </c>
      <c r="J80" s="191"/>
      <c r="K80" s="18" t="s">
        <v>8</v>
      </c>
      <c r="L80" s="26">
        <v>240</v>
      </c>
      <c r="M80" s="18" t="s">
        <v>11</v>
      </c>
      <c r="N80" s="15"/>
      <c r="O80" s="219"/>
    </row>
    <row r="81" spans="1:15" ht="18" customHeight="1">
      <c r="A81" s="17"/>
      <c r="B81" s="17"/>
      <c r="C81" s="195"/>
      <c r="D81" s="196"/>
      <c r="E81" s="196"/>
      <c r="F81" s="196"/>
      <c r="G81" s="196"/>
      <c r="H81" s="197"/>
      <c r="I81" s="217">
        <v>1</v>
      </c>
      <c r="J81" s="248"/>
      <c r="K81" s="20" t="s">
        <v>8</v>
      </c>
      <c r="L81" s="27">
        <v>290</v>
      </c>
      <c r="M81" s="20" t="s">
        <v>11</v>
      </c>
      <c r="N81" s="15"/>
      <c r="O81" s="219"/>
    </row>
    <row r="82" spans="1:15" ht="18" customHeight="1">
      <c r="A82" s="17"/>
      <c r="B82" s="17"/>
      <c r="C82" s="192" t="s">
        <v>169</v>
      </c>
      <c r="D82" s="193"/>
      <c r="E82" s="193"/>
      <c r="F82" s="193"/>
      <c r="G82" s="193"/>
      <c r="H82" s="194"/>
      <c r="I82" s="190">
        <v>2</v>
      </c>
      <c r="J82" s="191"/>
      <c r="K82" s="18" t="s">
        <v>8</v>
      </c>
      <c r="L82" s="136" t="s">
        <v>345</v>
      </c>
      <c r="M82" s="18" t="s">
        <v>11</v>
      </c>
      <c r="N82" s="15"/>
      <c r="O82" s="219"/>
    </row>
    <row r="83" spans="1:15" ht="18" customHeight="1">
      <c r="A83" s="17"/>
      <c r="B83" s="17"/>
      <c r="C83" s="195"/>
      <c r="D83" s="196"/>
      <c r="E83" s="196"/>
      <c r="F83" s="196"/>
      <c r="G83" s="196"/>
      <c r="H83" s="197"/>
      <c r="I83" s="217">
        <v>2</v>
      </c>
      <c r="J83" s="248"/>
      <c r="K83" s="20" t="s">
        <v>8</v>
      </c>
      <c r="L83" s="27">
        <v>1014</v>
      </c>
      <c r="M83" s="20" t="s">
        <v>11</v>
      </c>
      <c r="N83" s="15"/>
      <c r="O83" s="219"/>
    </row>
    <row r="84" spans="1:15" ht="18" customHeight="1">
      <c r="A84" s="17"/>
      <c r="B84" s="17"/>
      <c r="C84" s="192" t="s">
        <v>170</v>
      </c>
      <c r="D84" s="193"/>
      <c r="E84" s="193"/>
      <c r="F84" s="193"/>
      <c r="G84" s="193"/>
      <c r="H84" s="194"/>
      <c r="I84" s="190">
        <v>2</v>
      </c>
      <c r="J84" s="191"/>
      <c r="K84" s="18" t="s">
        <v>8</v>
      </c>
      <c r="L84" s="26">
        <v>1000</v>
      </c>
      <c r="M84" s="18" t="s">
        <v>11</v>
      </c>
      <c r="N84" s="15"/>
      <c r="O84" s="219"/>
    </row>
    <row r="85" spans="1:15" ht="18" customHeight="1">
      <c r="A85" s="17"/>
      <c r="B85" s="17"/>
      <c r="C85" s="195"/>
      <c r="D85" s="196"/>
      <c r="E85" s="196"/>
      <c r="F85" s="196"/>
      <c r="G85" s="196"/>
      <c r="H85" s="197"/>
      <c r="I85" s="217">
        <v>2</v>
      </c>
      <c r="J85" s="248"/>
      <c r="K85" s="20" t="s">
        <v>8</v>
      </c>
      <c r="L85" s="27">
        <v>1811</v>
      </c>
      <c r="M85" s="20" t="s">
        <v>11</v>
      </c>
      <c r="N85" s="15"/>
      <c r="O85" s="219"/>
    </row>
    <row r="86" spans="1:15" ht="18" customHeight="1">
      <c r="A86" s="17"/>
      <c r="B86" s="17"/>
      <c r="C86" s="192" t="s">
        <v>171</v>
      </c>
      <c r="D86" s="193"/>
      <c r="E86" s="193"/>
      <c r="F86" s="193"/>
      <c r="G86" s="193"/>
      <c r="H86" s="194"/>
      <c r="I86" s="190">
        <v>1</v>
      </c>
      <c r="J86" s="191"/>
      <c r="K86" s="18" t="s">
        <v>8</v>
      </c>
      <c r="L86" s="26">
        <v>200</v>
      </c>
      <c r="M86" s="18" t="s">
        <v>11</v>
      </c>
      <c r="N86" s="15"/>
      <c r="O86" s="219"/>
    </row>
    <row r="87" spans="1:15" ht="18" customHeight="1">
      <c r="A87" s="17"/>
      <c r="B87" s="17"/>
      <c r="C87" s="195"/>
      <c r="D87" s="196"/>
      <c r="E87" s="196"/>
      <c r="F87" s="196"/>
      <c r="G87" s="196"/>
      <c r="H87" s="197"/>
      <c r="I87" s="217">
        <v>1</v>
      </c>
      <c r="J87" s="248"/>
      <c r="K87" s="20" t="s">
        <v>8</v>
      </c>
      <c r="L87" s="27">
        <v>140</v>
      </c>
      <c r="M87" s="20" t="s">
        <v>11</v>
      </c>
      <c r="N87" s="15"/>
      <c r="O87" s="219"/>
    </row>
    <row r="88" spans="1:15" ht="18" customHeight="1">
      <c r="A88" s="17"/>
      <c r="B88" s="17"/>
      <c r="C88" s="192" t="s">
        <v>172</v>
      </c>
      <c r="D88" s="193"/>
      <c r="E88" s="193"/>
      <c r="F88" s="193"/>
      <c r="G88" s="193"/>
      <c r="H88" s="194"/>
      <c r="I88" s="190">
        <v>1</v>
      </c>
      <c r="J88" s="191"/>
      <c r="K88" s="18" t="s">
        <v>8</v>
      </c>
      <c r="L88" s="26">
        <v>20</v>
      </c>
      <c r="M88" s="18" t="s">
        <v>11</v>
      </c>
      <c r="N88" s="15"/>
      <c r="O88" s="219"/>
    </row>
    <row r="89" spans="1:15" ht="18" customHeight="1">
      <c r="A89" s="17"/>
      <c r="B89" s="17"/>
      <c r="C89" s="195"/>
      <c r="D89" s="196"/>
      <c r="E89" s="196"/>
      <c r="F89" s="196"/>
      <c r="G89" s="196"/>
      <c r="H89" s="197"/>
      <c r="I89" s="217">
        <v>1</v>
      </c>
      <c r="J89" s="248"/>
      <c r="K89" s="20" t="s">
        <v>8</v>
      </c>
      <c r="L89" s="27">
        <v>20</v>
      </c>
      <c r="M89" s="20" t="s">
        <v>11</v>
      </c>
      <c r="N89" s="15"/>
      <c r="O89" s="219"/>
    </row>
    <row r="90" spans="1:15" ht="18" customHeight="1">
      <c r="A90" s="17"/>
      <c r="B90" s="17"/>
      <c r="C90" s="192" t="s">
        <v>173</v>
      </c>
      <c r="D90" s="193"/>
      <c r="E90" s="193"/>
      <c r="F90" s="193"/>
      <c r="G90" s="193"/>
      <c r="H90" s="194"/>
      <c r="I90" s="190">
        <v>2</v>
      </c>
      <c r="J90" s="191"/>
      <c r="K90" s="18" t="s">
        <v>8</v>
      </c>
      <c r="L90" s="26">
        <v>40</v>
      </c>
      <c r="M90" s="18" t="s">
        <v>11</v>
      </c>
      <c r="N90" s="15"/>
      <c r="O90" s="219"/>
    </row>
    <row r="91" spans="1:15" ht="18" customHeight="1">
      <c r="A91" s="17"/>
      <c r="B91" s="17"/>
      <c r="C91" s="195"/>
      <c r="D91" s="196"/>
      <c r="E91" s="196"/>
      <c r="F91" s="196"/>
      <c r="G91" s="196"/>
      <c r="H91" s="197"/>
      <c r="I91" s="217">
        <v>2</v>
      </c>
      <c r="J91" s="248"/>
      <c r="K91" s="20" t="s">
        <v>8</v>
      </c>
      <c r="L91" s="27">
        <v>35</v>
      </c>
      <c r="M91" s="20" t="s">
        <v>11</v>
      </c>
      <c r="N91" s="15"/>
      <c r="O91" s="219"/>
    </row>
    <row r="92" spans="1:15" ht="18" customHeight="1">
      <c r="A92" s="17"/>
      <c r="B92" s="17"/>
      <c r="C92" s="192" t="s">
        <v>174</v>
      </c>
      <c r="D92" s="193"/>
      <c r="E92" s="193"/>
      <c r="F92" s="193"/>
      <c r="G92" s="193"/>
      <c r="H92" s="194"/>
      <c r="I92" s="190">
        <v>1</v>
      </c>
      <c r="J92" s="191"/>
      <c r="K92" s="18" t="s">
        <v>8</v>
      </c>
      <c r="L92" s="26">
        <v>20</v>
      </c>
      <c r="M92" s="18" t="s">
        <v>11</v>
      </c>
      <c r="N92" s="15"/>
      <c r="O92" s="219"/>
    </row>
    <row r="93" spans="1:15" ht="18" customHeight="1">
      <c r="A93" s="17"/>
      <c r="B93" s="17"/>
      <c r="C93" s="195"/>
      <c r="D93" s="196"/>
      <c r="E93" s="196"/>
      <c r="F93" s="196"/>
      <c r="G93" s="196"/>
      <c r="H93" s="197"/>
      <c r="I93" s="217">
        <v>1</v>
      </c>
      <c r="J93" s="248"/>
      <c r="K93" s="20" t="s">
        <v>8</v>
      </c>
      <c r="L93" s="27">
        <v>18</v>
      </c>
      <c r="M93" s="20" t="s">
        <v>11</v>
      </c>
      <c r="N93" s="15"/>
      <c r="O93" s="219"/>
    </row>
    <row r="94" spans="1:15" ht="18" customHeight="1">
      <c r="A94" s="17"/>
      <c r="B94" s="17"/>
      <c r="C94" s="192" t="s">
        <v>175</v>
      </c>
      <c r="D94" s="193"/>
      <c r="E94" s="193"/>
      <c r="F94" s="193"/>
      <c r="G94" s="193"/>
      <c r="H94" s="194"/>
      <c r="I94" s="190">
        <v>1</v>
      </c>
      <c r="J94" s="191"/>
      <c r="K94" s="18" t="s">
        <v>8</v>
      </c>
      <c r="L94" s="26">
        <v>15</v>
      </c>
      <c r="M94" s="18" t="s">
        <v>11</v>
      </c>
      <c r="N94" s="15"/>
      <c r="O94" s="219"/>
    </row>
    <row r="95" spans="1:15" ht="18" customHeight="1">
      <c r="A95" s="17"/>
      <c r="B95" s="17"/>
      <c r="C95" s="195"/>
      <c r="D95" s="196"/>
      <c r="E95" s="196"/>
      <c r="F95" s="196"/>
      <c r="G95" s="196"/>
      <c r="H95" s="197"/>
      <c r="I95" s="217">
        <v>1</v>
      </c>
      <c r="J95" s="248"/>
      <c r="K95" s="20" t="s">
        <v>8</v>
      </c>
      <c r="L95" s="27">
        <v>8</v>
      </c>
      <c r="M95" s="20" t="s">
        <v>11</v>
      </c>
      <c r="N95" s="15"/>
      <c r="O95" s="219"/>
    </row>
    <row r="96" spans="1:15" ht="18" customHeight="1">
      <c r="A96" s="17"/>
      <c r="B96" s="17"/>
      <c r="C96" s="192" t="s">
        <v>176</v>
      </c>
      <c r="D96" s="193"/>
      <c r="E96" s="193"/>
      <c r="F96" s="193"/>
      <c r="G96" s="193"/>
      <c r="H96" s="194"/>
      <c r="I96" s="190">
        <v>1</v>
      </c>
      <c r="J96" s="191"/>
      <c r="K96" s="18" t="s">
        <v>8</v>
      </c>
      <c r="L96" s="26">
        <v>20</v>
      </c>
      <c r="M96" s="18" t="s">
        <v>11</v>
      </c>
      <c r="N96" s="15"/>
      <c r="O96" s="219"/>
    </row>
    <row r="97" spans="1:15" ht="18" customHeight="1">
      <c r="A97" s="17"/>
      <c r="B97" s="17"/>
      <c r="C97" s="195"/>
      <c r="D97" s="196"/>
      <c r="E97" s="196"/>
      <c r="F97" s="196"/>
      <c r="G97" s="196"/>
      <c r="H97" s="197"/>
      <c r="I97" s="217">
        <v>1</v>
      </c>
      <c r="J97" s="248"/>
      <c r="K97" s="20" t="s">
        <v>8</v>
      </c>
      <c r="L97" s="27">
        <v>20</v>
      </c>
      <c r="M97" s="20" t="s">
        <v>11</v>
      </c>
      <c r="N97" s="15"/>
      <c r="O97" s="219"/>
    </row>
    <row r="98" spans="1:15" ht="18" hidden="1" customHeight="1">
      <c r="A98" s="17"/>
      <c r="B98" s="17"/>
      <c r="C98" s="210" t="s">
        <v>7</v>
      </c>
      <c r="D98" s="211"/>
      <c r="E98" s="211"/>
      <c r="F98" s="211"/>
      <c r="G98" s="211"/>
      <c r="H98" s="212"/>
      <c r="I98" s="190">
        <f>I56+I58+I60+I62+I64+I82+I68+I70+I72+I74+I76+I78+I80+I84+I86+I88+I90+I92+I94+I96</f>
        <v>218</v>
      </c>
      <c r="J98" s="216"/>
      <c r="K98" s="18" t="s">
        <v>8</v>
      </c>
      <c r="L98" s="26">
        <f>L56+L84+L86+L88+L64+L90+L68+L70+L72+L74+L76+L78+L80+L92+L94+L96</f>
        <v>95560</v>
      </c>
      <c r="M98" s="18" t="s">
        <v>11</v>
      </c>
      <c r="N98" s="15"/>
    </row>
    <row r="99" spans="1:15" ht="18" hidden="1" customHeight="1">
      <c r="A99" s="17"/>
      <c r="B99" s="17"/>
      <c r="C99" s="213"/>
      <c r="D99" s="214"/>
      <c r="E99" s="214"/>
      <c r="F99" s="214"/>
      <c r="G99" s="214"/>
      <c r="H99" s="215"/>
      <c r="I99" s="217">
        <f>I57+I59+I61+I63+I65+I67+I69+I71+I73+I75+I77+I79+I81+I83+I85+I87+I89+I91+I93+I95+I97</f>
        <v>299</v>
      </c>
      <c r="J99" s="218"/>
      <c r="K99" s="20" t="s">
        <v>8</v>
      </c>
      <c r="L99" s="27">
        <f>L57+L59+L63+L67+L83+L85+L87+L89+L65+L91+L69+L71+L73+L75+L77+L79+L81+L93+L95+L97</f>
        <v>118733</v>
      </c>
      <c r="M99" s="20" t="s">
        <v>11</v>
      </c>
      <c r="N99" s="15"/>
    </row>
    <row r="100" spans="1:15" ht="18" hidden="1" customHeight="1">
      <c r="A100" s="17"/>
      <c r="B100" s="17"/>
      <c r="C100" s="10"/>
      <c r="D100" s="10"/>
      <c r="E100" s="10"/>
      <c r="F100" s="10"/>
      <c r="G100" s="10"/>
      <c r="H100" s="10"/>
      <c r="I100" s="47"/>
      <c r="J100" s="53"/>
      <c r="K100" s="23"/>
      <c r="L100" s="28"/>
      <c r="M100" s="23"/>
      <c r="N100" s="15"/>
    </row>
    <row r="101" spans="1:15" ht="18" hidden="1" customHeight="1">
      <c r="A101" s="17"/>
      <c r="B101" s="16" t="s">
        <v>101</v>
      </c>
      <c r="C101" s="16"/>
      <c r="D101" s="17"/>
      <c r="E101" s="17"/>
      <c r="F101" s="17"/>
      <c r="G101" s="17"/>
      <c r="H101" s="23"/>
      <c r="I101" s="23"/>
      <c r="J101" s="23"/>
      <c r="K101" s="23"/>
      <c r="L101" s="17"/>
      <c r="M101" s="17"/>
      <c r="N101" s="15"/>
      <c r="O101" s="76" t="s">
        <v>88</v>
      </c>
    </row>
    <row r="102" spans="1:15" ht="18" hidden="1" customHeight="1">
      <c r="A102" s="17"/>
      <c r="B102" s="17"/>
      <c r="C102" s="210" t="s">
        <v>52</v>
      </c>
      <c r="D102" s="222"/>
      <c r="E102" s="222"/>
      <c r="F102" s="222"/>
      <c r="G102" s="222"/>
      <c r="H102" s="223"/>
      <c r="I102" s="227" t="s">
        <v>25</v>
      </c>
      <c r="J102" s="249"/>
      <c r="K102" s="250"/>
      <c r="L102" s="227" t="s">
        <v>53</v>
      </c>
      <c r="M102" s="251"/>
      <c r="N102" s="15"/>
      <c r="O102" s="231" t="s">
        <v>82</v>
      </c>
    </row>
    <row r="103" spans="1:15" ht="18" hidden="1" customHeight="1">
      <c r="A103" s="17"/>
      <c r="B103" s="17"/>
      <c r="C103" s="213"/>
      <c r="D103" s="214"/>
      <c r="E103" s="214"/>
      <c r="F103" s="214"/>
      <c r="G103" s="214"/>
      <c r="H103" s="215"/>
      <c r="I103" s="232" t="s">
        <v>26</v>
      </c>
      <c r="J103" s="252"/>
      <c r="K103" s="253"/>
      <c r="L103" s="232" t="s">
        <v>27</v>
      </c>
      <c r="M103" s="254"/>
      <c r="N103" s="15"/>
      <c r="O103" s="231"/>
    </row>
    <row r="104" spans="1:15" ht="18" customHeight="1">
      <c r="A104" s="17"/>
      <c r="B104" s="17"/>
      <c r="C104" s="192" t="s">
        <v>177</v>
      </c>
      <c r="D104" s="193"/>
      <c r="E104" s="193"/>
      <c r="F104" s="193"/>
      <c r="G104" s="193"/>
      <c r="H104" s="194"/>
      <c r="I104" s="190">
        <v>1</v>
      </c>
      <c r="J104" s="216"/>
      <c r="K104" s="18" t="s">
        <v>8</v>
      </c>
      <c r="L104" s="26">
        <v>100</v>
      </c>
      <c r="M104" s="18" t="s">
        <v>11</v>
      </c>
      <c r="N104" s="15"/>
      <c r="O104" s="219"/>
    </row>
    <row r="105" spans="1:15" ht="18" customHeight="1">
      <c r="A105" s="17"/>
      <c r="B105" s="17"/>
      <c r="C105" s="195"/>
      <c r="D105" s="196"/>
      <c r="E105" s="196"/>
      <c r="F105" s="196"/>
      <c r="G105" s="196"/>
      <c r="H105" s="197"/>
      <c r="I105" s="217">
        <v>1</v>
      </c>
      <c r="J105" s="248"/>
      <c r="K105" s="20" t="s">
        <v>8</v>
      </c>
      <c r="L105" s="27">
        <v>72</v>
      </c>
      <c r="M105" s="20" t="s">
        <v>11</v>
      </c>
      <c r="N105" s="15"/>
      <c r="O105" s="219"/>
    </row>
    <row r="106" spans="1:15" ht="18" customHeight="1">
      <c r="A106" s="17"/>
      <c r="B106" s="17"/>
      <c r="C106" s="192" t="s">
        <v>178</v>
      </c>
      <c r="D106" s="193"/>
      <c r="E106" s="193"/>
      <c r="F106" s="193"/>
      <c r="G106" s="193"/>
      <c r="H106" s="194"/>
      <c r="I106" s="190">
        <v>1</v>
      </c>
      <c r="J106" s="191"/>
      <c r="K106" s="18" t="s">
        <v>8</v>
      </c>
      <c r="L106" s="26">
        <v>20</v>
      </c>
      <c r="M106" s="18" t="s">
        <v>11</v>
      </c>
      <c r="N106" s="15"/>
      <c r="O106" s="219"/>
    </row>
    <row r="107" spans="1:15" ht="18" customHeight="1">
      <c r="A107" s="17"/>
      <c r="B107" s="17"/>
      <c r="C107" s="195"/>
      <c r="D107" s="196"/>
      <c r="E107" s="196"/>
      <c r="F107" s="196"/>
      <c r="G107" s="196"/>
      <c r="H107" s="197"/>
      <c r="I107" s="217">
        <v>1</v>
      </c>
      <c r="J107" s="248"/>
      <c r="K107" s="20" t="s">
        <v>8</v>
      </c>
      <c r="L107" s="27">
        <v>20</v>
      </c>
      <c r="M107" s="20" t="s">
        <v>11</v>
      </c>
      <c r="N107" s="15"/>
      <c r="O107" s="219"/>
    </row>
    <row r="108" spans="1:15" ht="18" customHeight="1">
      <c r="A108" s="17"/>
      <c r="B108" s="17"/>
      <c r="C108" s="192" t="s">
        <v>179</v>
      </c>
      <c r="D108" s="193"/>
      <c r="E108" s="193"/>
      <c r="F108" s="193"/>
      <c r="G108" s="193"/>
      <c r="H108" s="194"/>
      <c r="I108" s="190">
        <v>1</v>
      </c>
      <c r="J108" s="191"/>
      <c r="K108" s="18" t="s">
        <v>8</v>
      </c>
      <c r="L108" s="110">
        <v>20</v>
      </c>
      <c r="M108" s="18" t="s">
        <v>11</v>
      </c>
      <c r="N108" s="15"/>
      <c r="O108" s="219"/>
    </row>
    <row r="109" spans="1:15" ht="18" customHeight="1">
      <c r="A109" s="17"/>
      <c r="B109" s="17"/>
      <c r="C109" s="195"/>
      <c r="D109" s="196"/>
      <c r="E109" s="196"/>
      <c r="F109" s="196"/>
      <c r="G109" s="196"/>
      <c r="H109" s="197"/>
      <c r="I109" s="217">
        <v>1</v>
      </c>
      <c r="J109" s="248"/>
      <c r="K109" s="20" t="s">
        <v>8</v>
      </c>
      <c r="L109" s="27">
        <v>11</v>
      </c>
      <c r="M109" s="20" t="s">
        <v>11</v>
      </c>
      <c r="N109" s="15"/>
      <c r="O109" s="219"/>
    </row>
    <row r="110" spans="1:15" ht="18" customHeight="1">
      <c r="A110" s="17"/>
      <c r="B110" s="17"/>
      <c r="C110" s="192" t="s">
        <v>180</v>
      </c>
      <c r="D110" s="193"/>
      <c r="E110" s="193"/>
      <c r="F110" s="193"/>
      <c r="G110" s="193"/>
      <c r="H110" s="194"/>
      <c r="I110" s="190">
        <v>1</v>
      </c>
      <c r="J110" s="191"/>
      <c r="K110" s="18" t="s">
        <v>8</v>
      </c>
      <c r="L110" s="26">
        <v>20</v>
      </c>
      <c r="M110" s="18" t="s">
        <v>11</v>
      </c>
      <c r="N110" s="15"/>
      <c r="O110" s="219"/>
    </row>
    <row r="111" spans="1:15" ht="18" customHeight="1">
      <c r="A111" s="17"/>
      <c r="B111" s="17"/>
      <c r="C111" s="195"/>
      <c r="D111" s="196"/>
      <c r="E111" s="196"/>
      <c r="F111" s="196"/>
      <c r="G111" s="196"/>
      <c r="H111" s="197"/>
      <c r="I111" s="217">
        <v>1</v>
      </c>
      <c r="J111" s="248"/>
      <c r="K111" s="20" t="s">
        <v>8</v>
      </c>
      <c r="L111" s="27">
        <v>11</v>
      </c>
      <c r="M111" s="20" t="s">
        <v>11</v>
      </c>
      <c r="N111" s="15"/>
      <c r="O111" s="219"/>
    </row>
    <row r="112" spans="1:15" ht="18" customHeight="1">
      <c r="A112" s="17"/>
      <c r="B112" s="17"/>
      <c r="C112" s="192" t="s">
        <v>181</v>
      </c>
      <c r="D112" s="193"/>
      <c r="E112" s="193"/>
      <c r="F112" s="193"/>
      <c r="G112" s="193"/>
      <c r="H112" s="194"/>
      <c r="I112" s="190">
        <v>5</v>
      </c>
      <c r="J112" s="191"/>
      <c r="K112" s="18" t="s">
        <v>8</v>
      </c>
      <c r="L112" s="26">
        <v>300</v>
      </c>
      <c r="M112" s="18" t="s">
        <v>11</v>
      </c>
      <c r="N112" s="15"/>
      <c r="O112" s="219"/>
    </row>
    <row r="113" spans="1:15" ht="18" customHeight="1">
      <c r="A113" s="17"/>
      <c r="B113" s="17"/>
      <c r="C113" s="195"/>
      <c r="D113" s="196"/>
      <c r="E113" s="196"/>
      <c r="F113" s="196"/>
      <c r="G113" s="196"/>
      <c r="H113" s="197"/>
      <c r="I113" s="217">
        <v>5</v>
      </c>
      <c r="J113" s="248"/>
      <c r="K113" s="20" t="s">
        <v>8</v>
      </c>
      <c r="L113" s="27">
        <v>221</v>
      </c>
      <c r="M113" s="20" t="s">
        <v>11</v>
      </c>
      <c r="N113" s="15"/>
      <c r="O113" s="219"/>
    </row>
    <row r="114" spans="1:15" ht="18" customHeight="1">
      <c r="A114" s="17"/>
      <c r="B114" s="17"/>
      <c r="C114" s="192" t="s">
        <v>182</v>
      </c>
      <c r="D114" s="193"/>
      <c r="E114" s="193"/>
      <c r="F114" s="193"/>
      <c r="G114" s="193"/>
      <c r="H114" s="194"/>
      <c r="I114" s="190">
        <v>1</v>
      </c>
      <c r="J114" s="191"/>
      <c r="K114" s="18" t="s">
        <v>8</v>
      </c>
      <c r="L114" s="26">
        <v>50</v>
      </c>
      <c r="M114" s="18" t="s">
        <v>11</v>
      </c>
      <c r="N114" s="15"/>
      <c r="O114" s="219"/>
    </row>
    <row r="115" spans="1:15" ht="18" customHeight="1">
      <c r="A115" s="17"/>
      <c r="B115" s="17"/>
      <c r="C115" s="195"/>
      <c r="D115" s="196"/>
      <c r="E115" s="196"/>
      <c r="F115" s="196"/>
      <c r="G115" s="196"/>
      <c r="H115" s="197"/>
      <c r="I115" s="217">
        <v>1</v>
      </c>
      <c r="J115" s="248"/>
      <c r="K115" s="20" t="s">
        <v>8</v>
      </c>
      <c r="L115" s="27">
        <v>100</v>
      </c>
      <c r="M115" s="20" t="s">
        <v>11</v>
      </c>
      <c r="N115" s="15"/>
      <c r="O115" s="219"/>
    </row>
    <row r="116" spans="1:15" ht="18" customHeight="1">
      <c r="A116" s="17"/>
      <c r="B116" s="17"/>
      <c r="C116" s="192" t="s">
        <v>183</v>
      </c>
      <c r="D116" s="193"/>
      <c r="E116" s="193"/>
      <c r="F116" s="193"/>
      <c r="G116" s="193"/>
      <c r="H116" s="194"/>
      <c r="I116" s="190">
        <v>1</v>
      </c>
      <c r="J116" s="191"/>
      <c r="K116" s="18" t="s">
        <v>8</v>
      </c>
      <c r="L116" s="26">
        <v>30</v>
      </c>
      <c r="M116" s="18" t="s">
        <v>11</v>
      </c>
      <c r="N116" s="15"/>
      <c r="O116" s="219"/>
    </row>
    <row r="117" spans="1:15" ht="18" customHeight="1">
      <c r="A117" s="17"/>
      <c r="B117" s="17"/>
      <c r="C117" s="195"/>
      <c r="D117" s="196"/>
      <c r="E117" s="196"/>
      <c r="F117" s="196"/>
      <c r="G117" s="196"/>
      <c r="H117" s="197"/>
      <c r="I117" s="217">
        <v>1</v>
      </c>
      <c r="J117" s="248"/>
      <c r="K117" s="20" t="s">
        <v>8</v>
      </c>
      <c r="L117" s="27">
        <v>6</v>
      </c>
      <c r="M117" s="20" t="s">
        <v>11</v>
      </c>
      <c r="N117" s="15"/>
      <c r="O117" s="219"/>
    </row>
    <row r="118" spans="1:15" ht="18" customHeight="1">
      <c r="A118" s="17"/>
      <c r="B118" s="17"/>
      <c r="C118" s="192" t="s">
        <v>184</v>
      </c>
      <c r="D118" s="193"/>
      <c r="E118" s="193"/>
      <c r="F118" s="193"/>
      <c r="G118" s="193"/>
      <c r="H118" s="194"/>
      <c r="I118" s="190">
        <f>2+2</f>
        <v>4</v>
      </c>
      <c r="J118" s="191"/>
      <c r="K118" s="18" t="s">
        <v>8</v>
      </c>
      <c r="L118" s="26">
        <f>60+60</f>
        <v>120</v>
      </c>
      <c r="M118" s="18" t="s">
        <v>11</v>
      </c>
      <c r="N118" s="15"/>
      <c r="O118" s="219"/>
    </row>
    <row r="119" spans="1:15" ht="18" customHeight="1">
      <c r="A119" s="17"/>
      <c r="B119" s="17"/>
      <c r="C119" s="195"/>
      <c r="D119" s="196"/>
      <c r="E119" s="196"/>
      <c r="F119" s="196"/>
      <c r="G119" s="196"/>
      <c r="H119" s="197"/>
      <c r="I119" s="217">
        <f>2+2</f>
        <v>4</v>
      </c>
      <c r="J119" s="248"/>
      <c r="K119" s="20" t="s">
        <v>8</v>
      </c>
      <c r="L119" s="27">
        <f>31+60</f>
        <v>91</v>
      </c>
      <c r="M119" s="20" t="s">
        <v>11</v>
      </c>
      <c r="N119" s="15"/>
      <c r="O119" s="219"/>
    </row>
    <row r="120" spans="1:15" ht="18" customHeight="1">
      <c r="A120" s="17"/>
      <c r="B120" s="17"/>
      <c r="C120" s="192" t="s">
        <v>185</v>
      </c>
      <c r="D120" s="193"/>
      <c r="E120" s="193"/>
      <c r="F120" s="193"/>
      <c r="G120" s="193"/>
      <c r="H120" s="194"/>
      <c r="I120" s="190">
        <v>1</v>
      </c>
      <c r="J120" s="191"/>
      <c r="K120" s="18" t="s">
        <v>8</v>
      </c>
      <c r="L120" s="26">
        <v>1000</v>
      </c>
      <c r="M120" s="18" t="s">
        <v>11</v>
      </c>
      <c r="N120" s="15"/>
      <c r="O120" s="219"/>
    </row>
    <row r="121" spans="1:15" ht="18" customHeight="1">
      <c r="A121" s="17"/>
      <c r="B121" s="17"/>
      <c r="C121" s="195"/>
      <c r="D121" s="196"/>
      <c r="E121" s="196"/>
      <c r="F121" s="196"/>
      <c r="G121" s="196"/>
      <c r="H121" s="197"/>
      <c r="I121" s="217">
        <v>1</v>
      </c>
      <c r="J121" s="248"/>
      <c r="K121" s="20" t="s">
        <v>8</v>
      </c>
      <c r="L121" s="27">
        <v>1067</v>
      </c>
      <c r="M121" s="20" t="s">
        <v>11</v>
      </c>
      <c r="N121" s="15"/>
      <c r="O121" s="219"/>
    </row>
    <row r="122" spans="1:15" ht="18" customHeight="1">
      <c r="A122" s="17"/>
      <c r="B122" s="17"/>
      <c r="C122" s="192" t="s">
        <v>186</v>
      </c>
      <c r="D122" s="193"/>
      <c r="E122" s="193"/>
      <c r="F122" s="193"/>
      <c r="G122" s="193"/>
      <c r="H122" s="194"/>
      <c r="I122" s="190">
        <v>4</v>
      </c>
      <c r="J122" s="191"/>
      <c r="K122" s="18" t="s">
        <v>8</v>
      </c>
      <c r="L122" s="26">
        <v>80</v>
      </c>
      <c r="M122" s="18" t="s">
        <v>11</v>
      </c>
      <c r="N122" s="15"/>
      <c r="O122" s="219"/>
    </row>
    <row r="123" spans="1:15" ht="18" customHeight="1">
      <c r="A123" s="17"/>
      <c r="B123" s="17"/>
      <c r="C123" s="195"/>
      <c r="D123" s="196"/>
      <c r="E123" s="196"/>
      <c r="F123" s="196"/>
      <c r="G123" s="196"/>
      <c r="H123" s="197"/>
      <c r="I123" s="217">
        <v>4</v>
      </c>
      <c r="J123" s="248"/>
      <c r="K123" s="20" t="s">
        <v>8</v>
      </c>
      <c r="L123" s="27">
        <v>74</v>
      </c>
      <c r="M123" s="20" t="s">
        <v>11</v>
      </c>
      <c r="N123" s="15"/>
      <c r="O123" s="219"/>
    </row>
    <row r="124" spans="1:15" ht="18" customHeight="1">
      <c r="A124" s="17"/>
      <c r="B124" s="17"/>
      <c r="C124" s="192" t="s">
        <v>187</v>
      </c>
      <c r="D124" s="193"/>
      <c r="E124" s="193"/>
      <c r="F124" s="193"/>
      <c r="G124" s="193"/>
      <c r="H124" s="194"/>
      <c r="I124" s="190">
        <v>2</v>
      </c>
      <c r="J124" s="191"/>
      <c r="K124" s="18" t="s">
        <v>8</v>
      </c>
      <c r="L124" s="26">
        <v>600</v>
      </c>
      <c r="M124" s="18" t="s">
        <v>11</v>
      </c>
      <c r="N124" s="15"/>
      <c r="O124" s="219"/>
    </row>
    <row r="125" spans="1:15" ht="18" customHeight="1">
      <c r="A125" s="17"/>
      <c r="B125" s="17"/>
      <c r="C125" s="195"/>
      <c r="D125" s="196"/>
      <c r="E125" s="196"/>
      <c r="F125" s="196"/>
      <c r="G125" s="196"/>
      <c r="H125" s="197"/>
      <c r="I125" s="217">
        <f>1+1</f>
        <v>2</v>
      </c>
      <c r="J125" s="248"/>
      <c r="K125" s="20" t="s">
        <v>8</v>
      </c>
      <c r="L125" s="27">
        <f>300+200</f>
        <v>500</v>
      </c>
      <c r="M125" s="20" t="s">
        <v>11</v>
      </c>
      <c r="N125" s="15"/>
      <c r="O125" s="219"/>
    </row>
    <row r="126" spans="1:15" ht="18" customHeight="1">
      <c r="A126" s="17"/>
      <c r="B126" s="17"/>
      <c r="C126" s="192" t="s">
        <v>188</v>
      </c>
      <c r="D126" s="193"/>
      <c r="E126" s="193"/>
      <c r="F126" s="193"/>
      <c r="G126" s="193"/>
      <c r="H126" s="194"/>
      <c r="I126" s="190">
        <v>1</v>
      </c>
      <c r="J126" s="191"/>
      <c r="K126" s="18" t="s">
        <v>8</v>
      </c>
      <c r="L126" s="26">
        <v>20</v>
      </c>
      <c r="M126" s="18" t="s">
        <v>11</v>
      </c>
      <c r="N126" s="15"/>
      <c r="O126" s="219"/>
    </row>
    <row r="127" spans="1:15" ht="18" customHeight="1">
      <c r="A127" s="17"/>
      <c r="B127" s="17"/>
      <c r="C127" s="195"/>
      <c r="D127" s="196"/>
      <c r="E127" s="196"/>
      <c r="F127" s="196"/>
      <c r="G127" s="196"/>
      <c r="H127" s="197"/>
      <c r="I127" s="217">
        <v>1</v>
      </c>
      <c r="J127" s="248"/>
      <c r="K127" s="20" t="s">
        <v>8</v>
      </c>
      <c r="L127" s="27">
        <v>20</v>
      </c>
      <c r="M127" s="20" t="s">
        <v>11</v>
      </c>
      <c r="N127" s="15"/>
      <c r="O127" s="219"/>
    </row>
    <row r="128" spans="1:15" ht="18" customHeight="1">
      <c r="A128" s="17"/>
      <c r="B128" s="17"/>
      <c r="C128" s="192" t="s">
        <v>314</v>
      </c>
      <c r="D128" s="193"/>
      <c r="E128" s="193"/>
      <c r="F128" s="193"/>
      <c r="G128" s="193"/>
      <c r="H128" s="194"/>
      <c r="I128" s="190">
        <v>1</v>
      </c>
      <c r="J128" s="191"/>
      <c r="K128" s="18" t="s">
        <v>8</v>
      </c>
      <c r="L128" s="26">
        <v>50</v>
      </c>
      <c r="M128" s="18" t="s">
        <v>11</v>
      </c>
      <c r="N128" s="15"/>
      <c r="O128" s="219"/>
    </row>
    <row r="129" spans="1:15" ht="18" customHeight="1">
      <c r="A129" s="17"/>
      <c r="B129" s="17"/>
      <c r="C129" s="195"/>
      <c r="D129" s="196"/>
      <c r="E129" s="196"/>
      <c r="F129" s="196"/>
      <c r="G129" s="196"/>
      <c r="H129" s="197"/>
      <c r="I129" s="217">
        <v>1</v>
      </c>
      <c r="J129" s="248"/>
      <c r="K129" s="20" t="s">
        <v>8</v>
      </c>
      <c r="L129" s="27">
        <v>174</v>
      </c>
      <c r="M129" s="20" t="s">
        <v>11</v>
      </c>
      <c r="N129" s="15"/>
      <c r="O129" s="219"/>
    </row>
    <row r="130" spans="1:15" ht="18" customHeight="1">
      <c r="A130" s="17"/>
      <c r="B130" s="17"/>
      <c r="C130" s="192" t="s">
        <v>315</v>
      </c>
      <c r="D130" s="193"/>
      <c r="E130" s="193"/>
      <c r="F130" s="193"/>
      <c r="G130" s="193"/>
      <c r="H130" s="194"/>
      <c r="I130" s="190">
        <v>1</v>
      </c>
      <c r="J130" s="191"/>
      <c r="K130" s="18" t="s">
        <v>8</v>
      </c>
      <c r="L130" s="26">
        <v>50</v>
      </c>
      <c r="M130" s="18" t="s">
        <v>11</v>
      </c>
      <c r="N130" s="15"/>
      <c r="O130" s="219"/>
    </row>
    <row r="131" spans="1:15" ht="18" customHeight="1">
      <c r="A131" s="17"/>
      <c r="B131" s="17"/>
      <c r="C131" s="195"/>
      <c r="D131" s="196"/>
      <c r="E131" s="196"/>
      <c r="F131" s="196"/>
      <c r="G131" s="196"/>
      <c r="H131" s="197"/>
      <c r="I131" s="217">
        <v>1</v>
      </c>
      <c r="J131" s="248"/>
      <c r="K131" s="20" t="s">
        <v>8</v>
      </c>
      <c r="L131" s="27">
        <v>170</v>
      </c>
      <c r="M131" s="20" t="s">
        <v>11</v>
      </c>
      <c r="N131" s="15"/>
      <c r="O131" s="219"/>
    </row>
    <row r="132" spans="1:15" ht="18" customHeight="1">
      <c r="A132" s="17"/>
      <c r="B132" s="17"/>
      <c r="C132" s="192" t="s">
        <v>316</v>
      </c>
      <c r="D132" s="193"/>
      <c r="E132" s="193"/>
      <c r="F132" s="193"/>
      <c r="G132" s="193"/>
      <c r="H132" s="194"/>
      <c r="I132" s="190">
        <v>1</v>
      </c>
      <c r="J132" s="191"/>
      <c r="K132" s="18" t="s">
        <v>8</v>
      </c>
      <c r="L132" s="26">
        <v>50</v>
      </c>
      <c r="M132" s="18" t="s">
        <v>11</v>
      </c>
      <c r="N132" s="15"/>
      <c r="O132" s="219"/>
    </row>
    <row r="133" spans="1:15" ht="18" customHeight="1">
      <c r="A133" s="17"/>
      <c r="B133" s="17"/>
      <c r="C133" s="195"/>
      <c r="D133" s="196"/>
      <c r="E133" s="196"/>
      <c r="F133" s="196"/>
      <c r="G133" s="196"/>
      <c r="H133" s="197"/>
      <c r="I133" s="217">
        <v>1</v>
      </c>
      <c r="J133" s="248"/>
      <c r="K133" s="20" t="s">
        <v>8</v>
      </c>
      <c r="L133" s="27">
        <v>169</v>
      </c>
      <c r="M133" s="20" t="s">
        <v>11</v>
      </c>
      <c r="N133" s="15"/>
      <c r="O133" s="219"/>
    </row>
    <row r="134" spans="1:15" ht="18" customHeight="1">
      <c r="A134" s="17"/>
      <c r="B134" s="17"/>
      <c r="C134" s="192" t="s">
        <v>317</v>
      </c>
      <c r="D134" s="193"/>
      <c r="E134" s="193"/>
      <c r="F134" s="193"/>
      <c r="G134" s="193"/>
      <c r="H134" s="194"/>
      <c r="I134" s="190">
        <v>1</v>
      </c>
      <c r="J134" s="191"/>
      <c r="K134" s="18" t="s">
        <v>8</v>
      </c>
      <c r="L134" s="26">
        <v>50</v>
      </c>
      <c r="M134" s="18" t="s">
        <v>11</v>
      </c>
      <c r="N134" s="15"/>
      <c r="O134" s="219"/>
    </row>
    <row r="135" spans="1:15" ht="18" customHeight="1">
      <c r="A135" s="17"/>
      <c r="B135" s="17"/>
      <c r="C135" s="195"/>
      <c r="D135" s="196"/>
      <c r="E135" s="196"/>
      <c r="F135" s="196"/>
      <c r="G135" s="196"/>
      <c r="H135" s="197"/>
      <c r="I135" s="217">
        <v>1</v>
      </c>
      <c r="J135" s="248"/>
      <c r="K135" s="20" t="s">
        <v>8</v>
      </c>
      <c r="L135" s="27">
        <v>129</v>
      </c>
      <c r="M135" s="20" t="s">
        <v>11</v>
      </c>
      <c r="N135" s="15"/>
      <c r="O135" s="219"/>
    </row>
    <row r="136" spans="1:15" ht="18" customHeight="1">
      <c r="A136" s="17"/>
      <c r="B136" s="17"/>
      <c r="C136" s="210" t="s">
        <v>7</v>
      </c>
      <c r="D136" s="211"/>
      <c r="E136" s="211"/>
      <c r="F136" s="211"/>
      <c r="G136" s="211"/>
      <c r="H136" s="212"/>
      <c r="I136" s="190">
        <f>I98+I104+I106+I108+I110+I112+I114+I116+I118+I120+I122+I124+I126+I128+I130+I132+I134</f>
        <v>245</v>
      </c>
      <c r="J136" s="216"/>
      <c r="K136" s="18" t="s">
        <v>8</v>
      </c>
      <c r="L136" s="26">
        <f>L98+L104+L106+L108+L110+L112+L114+L116+L118+L120+L122+L124+L126+L128+L130+L132+L134</f>
        <v>98120</v>
      </c>
      <c r="M136" s="18" t="s">
        <v>11</v>
      </c>
      <c r="N136" s="15"/>
    </row>
    <row r="137" spans="1:15" ht="18" customHeight="1">
      <c r="A137" s="17"/>
      <c r="B137" s="17"/>
      <c r="C137" s="213"/>
      <c r="D137" s="214"/>
      <c r="E137" s="214"/>
      <c r="F137" s="214"/>
      <c r="G137" s="214"/>
      <c r="H137" s="215"/>
      <c r="I137" s="217">
        <f>I99+I105+I107+I109+I111+I113+I115+I117+I119+I121+I123+I125+I127+I129+I131+I133+I135</f>
        <v>326</v>
      </c>
      <c r="J137" s="218"/>
      <c r="K137" s="20" t="s">
        <v>8</v>
      </c>
      <c r="L137" s="27">
        <f>L99+L105+L107+L109+L111+L113+L115+L117+L119+L121+L123+L125+L127+L129+L131+L133+L135</f>
        <v>121568</v>
      </c>
      <c r="M137" s="20" t="s">
        <v>11</v>
      </c>
      <c r="N137" s="15"/>
    </row>
    <row r="138" spans="1:15" ht="18" customHeight="1">
      <c r="A138" s="17"/>
      <c r="B138" s="17"/>
      <c r="C138" s="10"/>
      <c r="D138" s="10"/>
      <c r="E138" s="10"/>
      <c r="F138" s="10"/>
      <c r="G138" s="10"/>
      <c r="H138" s="10"/>
      <c r="I138" s="47"/>
      <c r="J138" s="53"/>
      <c r="K138" s="23"/>
      <c r="L138" s="28"/>
      <c r="M138" s="23"/>
      <c r="N138" s="15"/>
    </row>
    <row r="139" spans="1:15" ht="18" customHeight="1">
      <c r="A139" s="17"/>
      <c r="B139" s="16" t="s">
        <v>100</v>
      </c>
      <c r="C139" s="16"/>
      <c r="D139" s="17"/>
      <c r="E139" s="17"/>
      <c r="F139" s="17"/>
      <c r="G139" s="17"/>
      <c r="H139" s="17"/>
      <c r="I139" s="17"/>
      <c r="J139" s="17"/>
      <c r="K139" s="17"/>
      <c r="L139" s="17"/>
      <c r="M139" s="17"/>
      <c r="N139" s="15"/>
    </row>
    <row r="140" spans="1:15" ht="18" customHeight="1">
      <c r="A140" s="17"/>
      <c r="B140" s="17"/>
      <c r="C140" s="210" t="s">
        <v>52</v>
      </c>
      <c r="D140" s="222"/>
      <c r="E140" s="222"/>
      <c r="F140" s="222"/>
      <c r="G140" s="222"/>
      <c r="H140" s="223"/>
      <c r="I140" s="227" t="s">
        <v>25</v>
      </c>
      <c r="J140" s="228"/>
      <c r="K140" s="229"/>
      <c r="L140" s="227" t="s">
        <v>53</v>
      </c>
      <c r="M140" s="230"/>
      <c r="N140" s="266" t="s">
        <v>67</v>
      </c>
      <c r="O140" s="231" t="s">
        <v>82</v>
      </c>
    </row>
    <row r="141" spans="1:15" ht="18" customHeight="1">
      <c r="A141" s="17"/>
      <c r="B141" s="17"/>
      <c r="C141" s="224"/>
      <c r="D141" s="225"/>
      <c r="E141" s="225"/>
      <c r="F141" s="225"/>
      <c r="G141" s="225"/>
      <c r="H141" s="226"/>
      <c r="I141" s="232" t="s">
        <v>26</v>
      </c>
      <c r="J141" s="233"/>
      <c r="K141" s="234"/>
      <c r="L141" s="232" t="s">
        <v>27</v>
      </c>
      <c r="M141" s="235"/>
      <c r="N141" s="267"/>
      <c r="O141" s="231"/>
    </row>
    <row r="142" spans="1:15" ht="18" customHeight="1">
      <c r="A142" s="17"/>
      <c r="B142" s="17"/>
      <c r="C142" s="200" t="s">
        <v>332</v>
      </c>
      <c r="D142" s="201"/>
      <c r="E142" s="201"/>
      <c r="F142" s="201"/>
      <c r="G142" s="201"/>
      <c r="H142" s="202"/>
      <c r="I142" s="208" t="s">
        <v>335</v>
      </c>
      <c r="J142" s="209"/>
      <c r="K142" s="18" t="s">
        <v>8</v>
      </c>
      <c r="L142" s="113" t="s">
        <v>335</v>
      </c>
      <c r="M142" s="18" t="s">
        <v>11</v>
      </c>
      <c r="N142" s="263" t="s">
        <v>461</v>
      </c>
      <c r="O142" s="219"/>
    </row>
    <row r="143" spans="1:15" ht="18" customHeight="1">
      <c r="A143" s="17"/>
      <c r="B143" s="17"/>
      <c r="C143" s="203"/>
      <c r="D143" s="204"/>
      <c r="E143" s="204"/>
      <c r="F143" s="204"/>
      <c r="G143" s="204"/>
      <c r="H143" s="205"/>
      <c r="I143" s="264" t="s">
        <v>335</v>
      </c>
      <c r="J143" s="265"/>
      <c r="K143" s="20" t="s">
        <v>8</v>
      </c>
      <c r="L143" s="114" t="s">
        <v>335</v>
      </c>
      <c r="M143" s="20" t="s">
        <v>11</v>
      </c>
      <c r="N143" s="263"/>
      <c r="O143" s="219"/>
    </row>
    <row r="144" spans="1:15" ht="18" customHeight="1">
      <c r="A144" s="17"/>
      <c r="B144" s="17"/>
      <c r="C144" s="200" t="s">
        <v>333</v>
      </c>
      <c r="D144" s="201"/>
      <c r="E144" s="201"/>
      <c r="F144" s="201"/>
      <c r="G144" s="201"/>
      <c r="H144" s="202"/>
      <c r="I144" s="190">
        <v>2</v>
      </c>
      <c r="J144" s="216"/>
      <c r="K144" s="18" t="s">
        <v>8</v>
      </c>
      <c r="L144" s="110">
        <v>800</v>
      </c>
      <c r="M144" s="18" t="s">
        <v>11</v>
      </c>
      <c r="N144" s="263" t="s">
        <v>461</v>
      </c>
      <c r="O144" s="219"/>
    </row>
    <row r="145" spans="1:15" ht="18" customHeight="1">
      <c r="A145" s="17"/>
      <c r="B145" s="17"/>
      <c r="C145" s="203"/>
      <c r="D145" s="204"/>
      <c r="E145" s="204"/>
      <c r="F145" s="204"/>
      <c r="G145" s="204"/>
      <c r="H145" s="205"/>
      <c r="I145" s="217">
        <v>2</v>
      </c>
      <c r="J145" s="248"/>
      <c r="K145" s="20" t="s">
        <v>8</v>
      </c>
      <c r="L145" s="27">
        <v>976</v>
      </c>
      <c r="M145" s="20" t="s">
        <v>11</v>
      </c>
      <c r="N145" s="263"/>
      <c r="O145" s="219"/>
    </row>
    <row r="146" spans="1:15" ht="18" customHeight="1">
      <c r="A146" s="17"/>
      <c r="B146" s="17"/>
      <c r="C146" s="200" t="s">
        <v>334</v>
      </c>
      <c r="D146" s="201"/>
      <c r="E146" s="201"/>
      <c r="F146" s="201"/>
      <c r="G146" s="201"/>
      <c r="H146" s="202"/>
      <c r="I146" s="190">
        <v>1</v>
      </c>
      <c r="J146" s="191"/>
      <c r="K146" s="18" t="s">
        <v>8</v>
      </c>
      <c r="L146" s="26">
        <v>30</v>
      </c>
      <c r="M146" s="18" t="s">
        <v>11</v>
      </c>
      <c r="N146" s="263" t="s">
        <v>461</v>
      </c>
      <c r="O146" s="219"/>
    </row>
    <row r="147" spans="1:15" ht="18" customHeight="1">
      <c r="A147" s="17"/>
      <c r="B147" s="17"/>
      <c r="C147" s="203"/>
      <c r="D147" s="204"/>
      <c r="E147" s="204"/>
      <c r="F147" s="204"/>
      <c r="G147" s="204"/>
      <c r="H147" s="205"/>
      <c r="I147" s="217">
        <v>1</v>
      </c>
      <c r="J147" s="248"/>
      <c r="K147" s="20" t="s">
        <v>8</v>
      </c>
      <c r="L147" s="27">
        <v>30</v>
      </c>
      <c r="M147" s="20" t="s">
        <v>11</v>
      </c>
      <c r="N147" s="263"/>
      <c r="O147" s="219"/>
    </row>
    <row r="148" spans="1:15" ht="18" customHeight="1">
      <c r="A148" s="17"/>
      <c r="B148" s="17"/>
      <c r="C148" s="200"/>
      <c r="D148" s="201"/>
      <c r="E148" s="201"/>
      <c r="F148" s="201"/>
      <c r="G148" s="201"/>
      <c r="H148" s="202"/>
      <c r="I148" s="206"/>
      <c r="J148" s="207"/>
      <c r="K148" s="18" t="s">
        <v>8</v>
      </c>
      <c r="L148" s="26"/>
      <c r="M148" s="18" t="s">
        <v>11</v>
      </c>
      <c r="N148" s="263"/>
      <c r="O148" s="219"/>
    </row>
    <row r="149" spans="1:15" ht="18" customHeight="1">
      <c r="A149" s="17"/>
      <c r="B149" s="17"/>
      <c r="C149" s="203"/>
      <c r="D149" s="204"/>
      <c r="E149" s="204"/>
      <c r="F149" s="204"/>
      <c r="G149" s="204"/>
      <c r="H149" s="205"/>
      <c r="I149" s="220"/>
      <c r="J149" s="221"/>
      <c r="K149" s="20" t="s">
        <v>8</v>
      </c>
      <c r="L149" s="27"/>
      <c r="M149" s="20" t="s">
        <v>11</v>
      </c>
      <c r="N149" s="263"/>
      <c r="O149" s="219"/>
    </row>
    <row r="150" spans="1:15" ht="18" customHeight="1">
      <c r="A150" s="17"/>
      <c r="B150" s="17"/>
      <c r="C150" s="200"/>
      <c r="D150" s="201"/>
      <c r="E150" s="201"/>
      <c r="F150" s="201"/>
      <c r="G150" s="201"/>
      <c r="H150" s="202"/>
      <c r="I150" s="206"/>
      <c r="J150" s="207"/>
      <c r="K150" s="18" t="s">
        <v>8</v>
      </c>
      <c r="L150" s="26"/>
      <c r="M150" s="18" t="s">
        <v>11</v>
      </c>
      <c r="N150" s="263"/>
      <c r="O150" s="219"/>
    </row>
    <row r="151" spans="1:15" ht="18" customHeight="1">
      <c r="A151" s="17"/>
      <c r="B151" s="17"/>
      <c r="C151" s="203"/>
      <c r="D151" s="204"/>
      <c r="E151" s="204"/>
      <c r="F151" s="204"/>
      <c r="G151" s="204"/>
      <c r="H151" s="205"/>
      <c r="I151" s="220"/>
      <c r="J151" s="221"/>
      <c r="K151" s="20" t="s">
        <v>8</v>
      </c>
      <c r="L151" s="27"/>
      <c r="M151" s="20" t="s">
        <v>11</v>
      </c>
      <c r="N151" s="263"/>
      <c r="O151" s="219"/>
    </row>
    <row r="152" spans="1:15" ht="18" hidden="1" customHeight="1">
      <c r="A152" s="17"/>
      <c r="B152" s="17"/>
      <c r="C152" s="200"/>
      <c r="D152" s="201"/>
      <c r="E152" s="201"/>
      <c r="F152" s="201"/>
      <c r="G152" s="201"/>
      <c r="H152" s="202"/>
      <c r="I152" s="206"/>
      <c r="J152" s="207"/>
      <c r="K152" s="18" t="s">
        <v>8</v>
      </c>
      <c r="L152" s="26"/>
      <c r="M152" s="18" t="s">
        <v>11</v>
      </c>
      <c r="N152" s="263"/>
      <c r="O152" s="219"/>
    </row>
    <row r="153" spans="1:15" ht="18" hidden="1" customHeight="1">
      <c r="A153" s="17"/>
      <c r="B153" s="17"/>
      <c r="C153" s="203"/>
      <c r="D153" s="204"/>
      <c r="E153" s="204"/>
      <c r="F153" s="204"/>
      <c r="G153" s="204"/>
      <c r="H153" s="205"/>
      <c r="I153" s="220"/>
      <c r="J153" s="221"/>
      <c r="K153" s="20" t="s">
        <v>8</v>
      </c>
      <c r="L153" s="27"/>
      <c r="M153" s="20" t="s">
        <v>11</v>
      </c>
      <c r="N153" s="263"/>
      <c r="O153" s="219"/>
    </row>
    <row r="154" spans="1:15" ht="18" hidden="1" customHeight="1">
      <c r="A154" s="17"/>
      <c r="B154" s="17"/>
      <c r="C154" s="200"/>
      <c r="D154" s="201"/>
      <c r="E154" s="201"/>
      <c r="F154" s="201"/>
      <c r="G154" s="201"/>
      <c r="H154" s="202"/>
      <c r="I154" s="206"/>
      <c r="J154" s="207"/>
      <c r="K154" s="18" t="s">
        <v>8</v>
      </c>
      <c r="L154" s="26"/>
      <c r="M154" s="18" t="s">
        <v>11</v>
      </c>
      <c r="N154" s="263"/>
      <c r="O154" s="219"/>
    </row>
    <row r="155" spans="1:15" ht="18" hidden="1" customHeight="1">
      <c r="A155" s="17"/>
      <c r="B155" s="17"/>
      <c r="C155" s="203"/>
      <c r="D155" s="204"/>
      <c r="E155" s="204"/>
      <c r="F155" s="204"/>
      <c r="G155" s="204"/>
      <c r="H155" s="205"/>
      <c r="I155" s="220"/>
      <c r="J155" s="221"/>
      <c r="K155" s="20" t="s">
        <v>8</v>
      </c>
      <c r="L155" s="27"/>
      <c r="M155" s="20" t="s">
        <v>11</v>
      </c>
      <c r="N155" s="263"/>
      <c r="O155" s="219"/>
    </row>
    <row r="156" spans="1:15" ht="18" customHeight="1">
      <c r="A156" s="17"/>
      <c r="B156" s="17"/>
      <c r="C156" s="200"/>
      <c r="D156" s="201"/>
      <c r="E156" s="201"/>
      <c r="F156" s="201"/>
      <c r="G156" s="201"/>
      <c r="H156" s="202"/>
      <c r="I156" s="206"/>
      <c r="J156" s="207"/>
      <c r="K156" s="18" t="s">
        <v>8</v>
      </c>
      <c r="L156" s="26"/>
      <c r="M156" s="18" t="s">
        <v>11</v>
      </c>
      <c r="N156" s="263"/>
      <c r="O156" s="219"/>
    </row>
    <row r="157" spans="1:15" ht="18" customHeight="1">
      <c r="A157" s="17"/>
      <c r="B157" s="17"/>
      <c r="C157" s="203"/>
      <c r="D157" s="204"/>
      <c r="E157" s="204"/>
      <c r="F157" s="204"/>
      <c r="G157" s="204"/>
      <c r="H157" s="205"/>
      <c r="I157" s="220"/>
      <c r="J157" s="221"/>
      <c r="K157" s="20" t="s">
        <v>8</v>
      </c>
      <c r="L157" s="27"/>
      <c r="M157" s="20" t="s">
        <v>11</v>
      </c>
      <c r="N157" s="263"/>
      <c r="O157" s="219"/>
    </row>
    <row r="158" spans="1:15" ht="18" hidden="1" customHeight="1">
      <c r="A158" s="17"/>
      <c r="B158" s="17"/>
      <c r="C158" s="200"/>
      <c r="D158" s="201"/>
      <c r="E158" s="201"/>
      <c r="F158" s="201"/>
      <c r="G158" s="201"/>
      <c r="H158" s="202"/>
      <c r="I158" s="206"/>
      <c r="J158" s="207"/>
      <c r="K158" s="18" t="s">
        <v>8</v>
      </c>
      <c r="L158" s="26"/>
      <c r="M158" s="18" t="s">
        <v>11</v>
      </c>
      <c r="N158" s="263"/>
      <c r="O158" s="219"/>
    </row>
    <row r="159" spans="1:15" ht="18" hidden="1" customHeight="1">
      <c r="A159" s="17"/>
      <c r="B159" s="17"/>
      <c r="C159" s="203"/>
      <c r="D159" s="204"/>
      <c r="E159" s="204"/>
      <c r="F159" s="204"/>
      <c r="G159" s="204"/>
      <c r="H159" s="205"/>
      <c r="I159" s="220"/>
      <c r="J159" s="221"/>
      <c r="K159" s="20" t="s">
        <v>8</v>
      </c>
      <c r="L159" s="27"/>
      <c r="M159" s="20" t="s">
        <v>11</v>
      </c>
      <c r="N159" s="263"/>
      <c r="O159" s="219"/>
    </row>
    <row r="160" spans="1:15" ht="18" hidden="1" customHeight="1">
      <c r="A160" s="17"/>
      <c r="B160" s="17"/>
      <c r="C160" s="200"/>
      <c r="D160" s="201"/>
      <c r="E160" s="201"/>
      <c r="F160" s="201"/>
      <c r="G160" s="201"/>
      <c r="H160" s="202"/>
      <c r="I160" s="206"/>
      <c r="J160" s="207"/>
      <c r="K160" s="18" t="s">
        <v>8</v>
      </c>
      <c r="L160" s="26"/>
      <c r="M160" s="18" t="s">
        <v>11</v>
      </c>
      <c r="N160" s="263"/>
      <c r="O160" s="219"/>
    </row>
    <row r="161" spans="1:15" ht="18" hidden="1" customHeight="1">
      <c r="A161" s="17"/>
      <c r="B161" s="17"/>
      <c r="C161" s="203"/>
      <c r="D161" s="204"/>
      <c r="E161" s="204"/>
      <c r="F161" s="204"/>
      <c r="G161" s="204"/>
      <c r="H161" s="205"/>
      <c r="I161" s="220"/>
      <c r="J161" s="221"/>
      <c r="K161" s="20" t="s">
        <v>8</v>
      </c>
      <c r="L161" s="27"/>
      <c r="M161" s="20" t="s">
        <v>11</v>
      </c>
      <c r="N161" s="263"/>
      <c r="O161" s="219"/>
    </row>
    <row r="162" spans="1:15" ht="18" hidden="1" customHeight="1">
      <c r="A162" s="17"/>
      <c r="B162" s="17"/>
      <c r="C162" s="200"/>
      <c r="D162" s="201"/>
      <c r="E162" s="201"/>
      <c r="F162" s="201"/>
      <c r="G162" s="201"/>
      <c r="H162" s="202"/>
      <c r="I162" s="206"/>
      <c r="J162" s="207"/>
      <c r="K162" s="18" t="s">
        <v>8</v>
      </c>
      <c r="L162" s="26"/>
      <c r="M162" s="18" t="s">
        <v>11</v>
      </c>
      <c r="N162" s="263"/>
      <c r="O162" s="219"/>
    </row>
    <row r="163" spans="1:15" ht="18" hidden="1" customHeight="1">
      <c r="A163" s="17"/>
      <c r="B163" s="17"/>
      <c r="C163" s="203"/>
      <c r="D163" s="204"/>
      <c r="E163" s="204"/>
      <c r="F163" s="204"/>
      <c r="G163" s="204"/>
      <c r="H163" s="205"/>
      <c r="I163" s="220"/>
      <c r="J163" s="221"/>
      <c r="K163" s="20" t="s">
        <v>8</v>
      </c>
      <c r="L163" s="27"/>
      <c r="M163" s="20" t="s">
        <v>11</v>
      </c>
      <c r="N163" s="263"/>
      <c r="O163" s="219"/>
    </row>
    <row r="164" spans="1:15" ht="18" hidden="1" customHeight="1">
      <c r="A164" s="17"/>
      <c r="B164" s="17"/>
      <c r="C164" s="200"/>
      <c r="D164" s="201"/>
      <c r="E164" s="201"/>
      <c r="F164" s="201"/>
      <c r="G164" s="201"/>
      <c r="H164" s="202"/>
      <c r="I164" s="206"/>
      <c r="J164" s="207"/>
      <c r="K164" s="18" t="s">
        <v>8</v>
      </c>
      <c r="L164" s="26"/>
      <c r="M164" s="18" t="s">
        <v>11</v>
      </c>
      <c r="N164" s="263"/>
      <c r="O164" s="219"/>
    </row>
    <row r="165" spans="1:15" ht="18" hidden="1" customHeight="1">
      <c r="A165" s="17"/>
      <c r="B165" s="17"/>
      <c r="C165" s="203"/>
      <c r="D165" s="204"/>
      <c r="E165" s="204"/>
      <c r="F165" s="204"/>
      <c r="G165" s="204"/>
      <c r="H165" s="205"/>
      <c r="I165" s="220"/>
      <c r="J165" s="221"/>
      <c r="K165" s="20" t="s">
        <v>8</v>
      </c>
      <c r="L165" s="27"/>
      <c r="M165" s="20" t="s">
        <v>11</v>
      </c>
      <c r="N165" s="263"/>
      <c r="O165" s="219"/>
    </row>
    <row r="166" spans="1:15" ht="18" customHeight="1">
      <c r="A166" s="17"/>
      <c r="B166" s="17"/>
      <c r="C166" s="200"/>
      <c r="D166" s="201"/>
      <c r="E166" s="201"/>
      <c r="F166" s="201"/>
      <c r="G166" s="201"/>
      <c r="H166" s="202"/>
      <c r="I166" s="206"/>
      <c r="J166" s="207"/>
      <c r="K166" s="18" t="s">
        <v>8</v>
      </c>
      <c r="L166" s="26"/>
      <c r="M166" s="18" t="s">
        <v>11</v>
      </c>
      <c r="N166" s="263"/>
      <c r="O166" s="219"/>
    </row>
    <row r="167" spans="1:15" ht="18" customHeight="1">
      <c r="A167" s="17"/>
      <c r="B167" s="17"/>
      <c r="C167" s="203"/>
      <c r="D167" s="204"/>
      <c r="E167" s="204"/>
      <c r="F167" s="204"/>
      <c r="G167" s="204"/>
      <c r="H167" s="205"/>
      <c r="I167" s="220"/>
      <c r="J167" s="221"/>
      <c r="K167" s="20" t="s">
        <v>8</v>
      </c>
      <c r="L167" s="27"/>
      <c r="M167" s="20" t="s">
        <v>11</v>
      </c>
      <c r="N167" s="263"/>
      <c r="O167" s="219"/>
    </row>
    <row r="168" spans="1:15" ht="18" customHeight="1">
      <c r="A168" s="17"/>
      <c r="B168" s="17"/>
      <c r="C168" s="210" t="s">
        <v>7</v>
      </c>
      <c r="D168" s="211"/>
      <c r="E168" s="211"/>
      <c r="F168" s="211"/>
      <c r="G168" s="211"/>
      <c r="H168" s="212"/>
      <c r="I168" s="190">
        <f>I144+I146</f>
        <v>3</v>
      </c>
      <c r="J168" s="216"/>
      <c r="K168" s="18" t="s">
        <v>8</v>
      </c>
      <c r="L168" s="26">
        <f>L144+L146</f>
        <v>830</v>
      </c>
      <c r="M168" s="18" t="s">
        <v>11</v>
      </c>
      <c r="N168" s="15"/>
    </row>
    <row r="169" spans="1:15" ht="18" customHeight="1">
      <c r="A169" s="17"/>
      <c r="B169" s="17"/>
      <c r="C169" s="213"/>
      <c r="D169" s="214"/>
      <c r="E169" s="214"/>
      <c r="F169" s="214"/>
      <c r="G169" s="214"/>
      <c r="H169" s="215"/>
      <c r="I169" s="217">
        <f>I145+I147</f>
        <v>3</v>
      </c>
      <c r="J169" s="218"/>
      <c r="K169" s="20" t="s">
        <v>8</v>
      </c>
      <c r="L169" s="27">
        <f>L145+L147</f>
        <v>1006</v>
      </c>
      <c r="M169" s="20" t="s">
        <v>11</v>
      </c>
      <c r="N169" s="15"/>
    </row>
    <row r="170" spans="1:15" ht="18" customHeight="1">
      <c r="A170" s="17"/>
      <c r="B170" s="17"/>
      <c r="C170" s="10"/>
      <c r="D170" s="10"/>
      <c r="E170" s="10"/>
      <c r="F170" s="10"/>
      <c r="G170" s="10"/>
      <c r="H170" s="10"/>
      <c r="I170" s="91"/>
      <c r="J170" s="92"/>
      <c r="K170" s="23"/>
      <c r="L170" s="28"/>
      <c r="M170" s="23"/>
      <c r="N170" s="15"/>
    </row>
    <row r="171" spans="1:15" ht="18" customHeight="1">
      <c r="A171" s="17"/>
      <c r="B171" s="17"/>
      <c r="C171" s="10"/>
      <c r="D171" s="10"/>
      <c r="E171" s="10"/>
      <c r="F171" s="10"/>
      <c r="G171" s="10"/>
      <c r="H171" s="10"/>
      <c r="I171" s="91"/>
      <c r="J171" s="92"/>
      <c r="K171" s="23"/>
      <c r="L171" s="28"/>
      <c r="M171" s="23"/>
      <c r="N171" s="15"/>
    </row>
    <row r="172" spans="1:15" ht="18" customHeight="1">
      <c r="A172" s="17"/>
      <c r="B172" s="17"/>
      <c r="C172" s="10"/>
      <c r="D172" s="10"/>
      <c r="E172" s="10"/>
      <c r="F172" s="10"/>
      <c r="G172" s="10"/>
      <c r="H172" s="10"/>
      <c r="I172" s="91"/>
      <c r="J172" s="92"/>
      <c r="K172" s="23"/>
      <c r="L172" s="28"/>
      <c r="M172" s="23"/>
      <c r="N172" s="15"/>
    </row>
    <row r="173" spans="1:15" ht="18" customHeight="1">
      <c r="A173" s="16" t="s">
        <v>89</v>
      </c>
      <c r="B173" s="17"/>
      <c r="C173" s="17"/>
      <c r="D173" s="17"/>
      <c r="E173" s="17"/>
      <c r="F173" s="17"/>
      <c r="G173" s="17"/>
      <c r="H173" s="23"/>
      <c r="I173" s="23"/>
      <c r="J173" s="23"/>
      <c r="K173" s="23"/>
      <c r="L173" s="17"/>
      <c r="M173" s="17"/>
      <c r="N173" s="15"/>
    </row>
    <row r="174" spans="1:15" ht="18" customHeight="1">
      <c r="A174" s="17"/>
      <c r="B174" s="17"/>
      <c r="C174" s="170"/>
      <c r="D174" s="171"/>
      <c r="E174" s="25" t="s">
        <v>0</v>
      </c>
      <c r="F174" s="99"/>
      <c r="G174" s="181" t="s">
        <v>19</v>
      </c>
      <c r="H174" s="182"/>
      <c r="I174" s="181" t="s">
        <v>20</v>
      </c>
      <c r="J174" s="183"/>
      <c r="K174" s="184"/>
      <c r="L174" s="17"/>
      <c r="M174" s="17"/>
      <c r="N174" s="15"/>
    </row>
    <row r="175" spans="1:15" ht="18" customHeight="1">
      <c r="A175" s="17"/>
      <c r="B175" s="17"/>
      <c r="C175" s="185" t="s">
        <v>189</v>
      </c>
      <c r="D175" s="186"/>
      <c r="E175" s="186"/>
      <c r="F175" s="187"/>
      <c r="G175" s="111" t="s">
        <v>194</v>
      </c>
      <c r="H175" s="18" t="s">
        <v>9</v>
      </c>
      <c r="I175" s="188">
        <v>889868</v>
      </c>
      <c r="J175" s="189"/>
      <c r="K175" s="18" t="s">
        <v>11</v>
      </c>
      <c r="L175" s="17"/>
      <c r="M175" s="17"/>
      <c r="N175" s="15"/>
    </row>
    <row r="176" spans="1:15" ht="18" customHeight="1">
      <c r="A176" s="17"/>
      <c r="B176" s="17"/>
      <c r="C176" s="175" t="s">
        <v>190</v>
      </c>
      <c r="D176" s="176"/>
      <c r="E176" s="176"/>
      <c r="F176" s="177"/>
      <c r="G176" s="112" t="s">
        <v>194</v>
      </c>
      <c r="H176" s="19" t="s">
        <v>9</v>
      </c>
      <c r="I176" s="178">
        <v>43195</v>
      </c>
      <c r="J176" s="180"/>
      <c r="K176" s="19" t="s">
        <v>11</v>
      </c>
      <c r="L176" s="17"/>
      <c r="M176" s="17"/>
      <c r="N176" s="15"/>
    </row>
    <row r="177" spans="1:15" ht="18" customHeight="1">
      <c r="A177" s="17"/>
      <c r="B177" s="17"/>
      <c r="C177" s="175" t="s">
        <v>191</v>
      </c>
      <c r="D177" s="176"/>
      <c r="E177" s="176"/>
      <c r="F177" s="177"/>
      <c r="G177" s="112" t="s">
        <v>194</v>
      </c>
      <c r="H177" s="19" t="s">
        <v>9</v>
      </c>
      <c r="I177" s="178">
        <v>86384</v>
      </c>
      <c r="J177" s="180"/>
      <c r="K177" s="19" t="s">
        <v>11</v>
      </c>
      <c r="L177" s="17"/>
      <c r="M177" s="17"/>
      <c r="N177" s="15"/>
    </row>
    <row r="178" spans="1:15" ht="18" customHeight="1">
      <c r="A178" s="17"/>
      <c r="B178" s="17"/>
      <c r="C178" s="175" t="s">
        <v>192</v>
      </c>
      <c r="D178" s="176"/>
      <c r="E178" s="176"/>
      <c r="F178" s="177"/>
      <c r="G178" s="112" t="s">
        <v>194</v>
      </c>
      <c r="H178" s="19" t="s">
        <v>9</v>
      </c>
      <c r="I178" s="178">
        <v>256388</v>
      </c>
      <c r="J178" s="180"/>
      <c r="K178" s="19" t="s">
        <v>11</v>
      </c>
      <c r="L178" s="17"/>
      <c r="M178" s="17"/>
      <c r="N178" s="15"/>
    </row>
    <row r="179" spans="1:15" ht="18" customHeight="1">
      <c r="A179" s="17"/>
      <c r="B179" s="17"/>
      <c r="C179" s="175" t="s">
        <v>193</v>
      </c>
      <c r="D179" s="176"/>
      <c r="E179" s="176"/>
      <c r="F179" s="177"/>
      <c r="G179" s="112" t="s">
        <v>194</v>
      </c>
      <c r="H179" s="19" t="s">
        <v>9</v>
      </c>
      <c r="I179" s="178">
        <v>99414</v>
      </c>
      <c r="J179" s="180"/>
      <c r="K179" s="19" t="s">
        <v>11</v>
      </c>
      <c r="L179" s="17"/>
      <c r="M179" s="17"/>
      <c r="N179" s="15"/>
    </row>
    <row r="180" spans="1:15" ht="18" customHeight="1">
      <c r="A180" s="17"/>
      <c r="B180" s="17"/>
      <c r="C180" s="175"/>
      <c r="D180" s="176"/>
      <c r="E180" s="176"/>
      <c r="F180" s="177"/>
      <c r="G180" s="29"/>
      <c r="H180" s="19" t="s">
        <v>9</v>
      </c>
      <c r="I180" s="178"/>
      <c r="J180" s="179"/>
      <c r="K180" s="19" t="s">
        <v>11</v>
      </c>
      <c r="L180" s="17"/>
      <c r="M180" s="17"/>
      <c r="N180" s="15"/>
    </row>
    <row r="181" spans="1:15" ht="18" hidden="1" customHeight="1">
      <c r="A181" s="17"/>
      <c r="B181" s="17"/>
      <c r="C181" s="175"/>
      <c r="D181" s="176"/>
      <c r="E181" s="176"/>
      <c r="F181" s="177"/>
      <c r="G181" s="29"/>
      <c r="H181" s="19" t="s">
        <v>9</v>
      </c>
      <c r="I181" s="178"/>
      <c r="J181" s="179"/>
      <c r="K181" s="19" t="s">
        <v>11</v>
      </c>
      <c r="L181" s="17"/>
      <c r="M181" s="17"/>
      <c r="N181" s="15"/>
    </row>
    <row r="182" spans="1:15" ht="18" hidden="1" customHeight="1">
      <c r="A182" s="17"/>
      <c r="B182" s="17"/>
      <c r="C182" s="175"/>
      <c r="D182" s="176"/>
      <c r="E182" s="176"/>
      <c r="F182" s="177"/>
      <c r="G182" s="29"/>
      <c r="H182" s="19" t="s">
        <v>9</v>
      </c>
      <c r="I182" s="178"/>
      <c r="J182" s="179"/>
      <c r="K182" s="19" t="s">
        <v>11</v>
      </c>
      <c r="L182" s="17"/>
      <c r="M182" s="17"/>
      <c r="N182" s="15"/>
    </row>
    <row r="183" spans="1:15" ht="18" customHeight="1">
      <c r="A183" s="17"/>
      <c r="B183" s="17"/>
      <c r="C183" s="175"/>
      <c r="D183" s="176"/>
      <c r="E183" s="176"/>
      <c r="F183" s="177"/>
      <c r="G183" s="29"/>
      <c r="H183" s="19" t="s">
        <v>9</v>
      </c>
      <c r="I183" s="178"/>
      <c r="J183" s="179"/>
      <c r="K183" s="19" t="s">
        <v>11</v>
      </c>
      <c r="L183" s="17"/>
      <c r="M183" s="17"/>
      <c r="N183" s="15"/>
    </row>
    <row r="184" spans="1:15" ht="18" customHeight="1">
      <c r="A184" s="17"/>
      <c r="B184" s="17"/>
      <c r="C184" s="275"/>
      <c r="D184" s="276"/>
      <c r="E184" s="276"/>
      <c r="F184" s="277"/>
      <c r="G184" s="27"/>
      <c r="H184" s="20" t="s">
        <v>9</v>
      </c>
      <c r="I184" s="278"/>
      <c r="J184" s="279"/>
      <c r="K184" s="20" t="s">
        <v>11</v>
      </c>
      <c r="L184" s="17"/>
      <c r="M184" s="17"/>
      <c r="N184" s="15"/>
    </row>
    <row r="185" spans="1:15" ht="18" customHeight="1">
      <c r="A185" s="17"/>
      <c r="B185" s="17"/>
      <c r="C185" s="181" t="s">
        <v>7</v>
      </c>
      <c r="D185" s="171"/>
      <c r="E185" s="171"/>
      <c r="F185" s="280"/>
      <c r="G185" s="30">
        <f>SUM(G175:G184)</f>
        <v>0</v>
      </c>
      <c r="H185" s="21" t="s">
        <v>9</v>
      </c>
      <c r="I185" s="281">
        <f>SUM(I175:J184)</f>
        <v>1375249</v>
      </c>
      <c r="J185" s="282"/>
      <c r="K185" s="21" t="s">
        <v>11</v>
      </c>
      <c r="L185" s="17"/>
      <c r="M185" s="17"/>
      <c r="N185" s="15"/>
    </row>
    <row r="186" spans="1:15" ht="18" customHeight="1">
      <c r="A186" s="17"/>
      <c r="B186" s="17"/>
      <c r="C186" s="22"/>
      <c r="D186" s="270"/>
      <c r="E186" s="270"/>
      <c r="F186" s="270"/>
      <c r="G186" s="270"/>
      <c r="H186" s="270"/>
      <c r="I186" s="270"/>
      <c r="J186" s="270"/>
      <c r="K186" s="270"/>
      <c r="L186" s="17"/>
      <c r="M186" s="17"/>
      <c r="N186" s="15"/>
    </row>
    <row r="187" spans="1:15" ht="18" customHeight="1">
      <c r="A187" s="2" t="s">
        <v>65</v>
      </c>
      <c r="B187" s="1"/>
      <c r="C187" s="1"/>
      <c r="D187" s="1"/>
      <c r="E187" s="1"/>
      <c r="F187" s="1"/>
      <c r="G187" s="1"/>
      <c r="H187" s="1"/>
      <c r="I187" s="1"/>
      <c r="J187" s="1"/>
      <c r="K187" s="1"/>
      <c r="L187" s="1"/>
      <c r="M187" s="1"/>
      <c r="N187" s="15"/>
    </row>
    <row r="188" spans="1:15" ht="18" customHeight="1">
      <c r="A188" s="3"/>
      <c r="B188" s="3"/>
      <c r="C188" s="170"/>
      <c r="D188" s="271"/>
      <c r="E188" s="25" t="s">
        <v>0</v>
      </c>
      <c r="F188" s="99"/>
      <c r="G188" s="272" t="s">
        <v>41</v>
      </c>
      <c r="H188" s="272"/>
      <c r="I188" s="273" t="s">
        <v>42</v>
      </c>
      <c r="J188" s="183"/>
      <c r="K188" s="184"/>
      <c r="L188" s="272" t="s">
        <v>66</v>
      </c>
      <c r="M188" s="272"/>
      <c r="N188" s="15"/>
    </row>
    <row r="189" spans="1:15" ht="18" customHeight="1">
      <c r="A189" s="3"/>
      <c r="B189" s="3"/>
      <c r="C189" s="185" t="s">
        <v>189</v>
      </c>
      <c r="D189" s="186"/>
      <c r="E189" s="186"/>
      <c r="F189" s="187"/>
      <c r="G189" s="11">
        <v>255</v>
      </c>
      <c r="H189" s="6" t="s">
        <v>43</v>
      </c>
      <c r="I189" s="274">
        <v>255</v>
      </c>
      <c r="J189" s="216"/>
      <c r="K189" s="6" t="s">
        <v>43</v>
      </c>
      <c r="L189" s="41">
        <f t="shared" ref="L189:L198" si="0">IF(G189="","",ROUND(G189/I189*100,1))</f>
        <v>100</v>
      </c>
      <c r="M189" s="6" t="s">
        <v>50</v>
      </c>
      <c r="N189" s="15"/>
      <c r="O189" s="115"/>
    </row>
    <row r="190" spans="1:15" ht="18" customHeight="1">
      <c r="A190" s="3"/>
      <c r="B190" s="3"/>
      <c r="C190" s="175" t="s">
        <v>190</v>
      </c>
      <c r="D190" s="176"/>
      <c r="E190" s="176"/>
      <c r="F190" s="177"/>
      <c r="G190" s="12">
        <v>52</v>
      </c>
      <c r="H190" s="7" t="s">
        <v>43</v>
      </c>
      <c r="I190" s="166">
        <v>52</v>
      </c>
      <c r="J190" s="268"/>
      <c r="K190" s="7" t="s">
        <v>43</v>
      </c>
      <c r="L190" s="42">
        <f t="shared" si="0"/>
        <v>100</v>
      </c>
      <c r="M190" s="7" t="s">
        <v>50</v>
      </c>
      <c r="N190" s="15"/>
      <c r="O190" s="115"/>
    </row>
    <row r="191" spans="1:15" ht="18" customHeight="1">
      <c r="A191" s="3"/>
      <c r="B191" s="3"/>
      <c r="C191" s="175" t="s">
        <v>191</v>
      </c>
      <c r="D191" s="176"/>
      <c r="E191" s="176"/>
      <c r="F191" s="177"/>
      <c r="G191" s="12">
        <v>312</v>
      </c>
      <c r="H191" s="7" t="s">
        <v>43</v>
      </c>
      <c r="I191" s="269">
        <v>312</v>
      </c>
      <c r="J191" s="167"/>
      <c r="K191" s="7" t="s">
        <v>43</v>
      </c>
      <c r="L191" s="42">
        <f t="shared" si="0"/>
        <v>100</v>
      </c>
      <c r="M191" s="7" t="s">
        <v>50</v>
      </c>
      <c r="N191" s="15"/>
    </row>
    <row r="192" spans="1:15" ht="18" customHeight="1">
      <c r="A192" s="3"/>
      <c r="B192" s="3"/>
      <c r="C192" s="175" t="s">
        <v>193</v>
      </c>
      <c r="D192" s="176"/>
      <c r="E192" s="176"/>
      <c r="F192" s="177"/>
      <c r="G192" s="12">
        <v>312</v>
      </c>
      <c r="H192" s="7" t="s">
        <v>43</v>
      </c>
      <c r="I192" s="269">
        <v>312</v>
      </c>
      <c r="J192" s="167"/>
      <c r="K192" s="7" t="s">
        <v>43</v>
      </c>
      <c r="L192" s="42">
        <f t="shared" si="0"/>
        <v>100</v>
      </c>
      <c r="M192" s="7" t="s">
        <v>50</v>
      </c>
      <c r="N192" s="15"/>
    </row>
    <row r="193" spans="1:15" ht="18" customHeight="1">
      <c r="A193" s="3"/>
      <c r="B193" s="3"/>
      <c r="C193" s="286"/>
      <c r="D193" s="287"/>
      <c r="E193" s="287"/>
      <c r="F193" s="288"/>
      <c r="G193" s="12"/>
      <c r="H193" s="7" t="s">
        <v>43</v>
      </c>
      <c r="I193" s="269"/>
      <c r="J193" s="167"/>
      <c r="K193" s="7" t="s">
        <v>43</v>
      </c>
      <c r="L193" s="42" t="str">
        <f t="shared" si="0"/>
        <v/>
      </c>
      <c r="M193" s="7" t="s">
        <v>50</v>
      </c>
      <c r="N193" s="15"/>
    </row>
    <row r="194" spans="1:15" ht="18" customHeight="1">
      <c r="A194" s="3"/>
      <c r="B194" s="3"/>
      <c r="C194" s="286"/>
      <c r="D194" s="287"/>
      <c r="E194" s="287"/>
      <c r="F194" s="288"/>
      <c r="G194" s="12"/>
      <c r="H194" s="7" t="s">
        <v>43</v>
      </c>
      <c r="I194" s="269"/>
      <c r="J194" s="167"/>
      <c r="K194" s="7" t="s">
        <v>43</v>
      </c>
      <c r="L194" s="42" t="str">
        <f t="shared" si="0"/>
        <v/>
      </c>
      <c r="M194" s="7" t="s">
        <v>50</v>
      </c>
      <c r="N194" s="15"/>
    </row>
    <row r="195" spans="1:15" ht="18" hidden="1" customHeight="1">
      <c r="A195" s="3"/>
      <c r="B195" s="3"/>
      <c r="C195" s="286"/>
      <c r="D195" s="287"/>
      <c r="E195" s="287"/>
      <c r="F195" s="288"/>
      <c r="G195" s="12"/>
      <c r="H195" s="7" t="s">
        <v>43</v>
      </c>
      <c r="I195" s="269"/>
      <c r="J195" s="167"/>
      <c r="K195" s="7" t="s">
        <v>43</v>
      </c>
      <c r="L195" s="42" t="str">
        <f t="shared" si="0"/>
        <v/>
      </c>
      <c r="M195" s="7" t="s">
        <v>50</v>
      </c>
      <c r="N195" s="15"/>
    </row>
    <row r="196" spans="1:15" ht="18" hidden="1" customHeight="1">
      <c r="A196" s="3"/>
      <c r="B196" s="3"/>
      <c r="C196" s="286"/>
      <c r="D196" s="287"/>
      <c r="E196" s="287"/>
      <c r="F196" s="288"/>
      <c r="G196" s="12"/>
      <c r="H196" s="7" t="s">
        <v>43</v>
      </c>
      <c r="I196" s="269"/>
      <c r="J196" s="167"/>
      <c r="K196" s="7" t="s">
        <v>43</v>
      </c>
      <c r="L196" s="42" t="str">
        <f t="shared" si="0"/>
        <v/>
      </c>
      <c r="M196" s="7" t="s">
        <v>50</v>
      </c>
      <c r="N196" s="15"/>
    </row>
    <row r="197" spans="1:15" ht="18" hidden="1" customHeight="1">
      <c r="A197" s="3"/>
      <c r="B197" s="3"/>
      <c r="C197" s="286"/>
      <c r="D197" s="287"/>
      <c r="E197" s="287"/>
      <c r="F197" s="288"/>
      <c r="G197" s="12"/>
      <c r="H197" s="7" t="s">
        <v>43</v>
      </c>
      <c r="I197" s="269"/>
      <c r="J197" s="167"/>
      <c r="K197" s="7" t="s">
        <v>43</v>
      </c>
      <c r="L197" s="42" t="str">
        <f t="shared" si="0"/>
        <v/>
      </c>
      <c r="M197" s="7" t="s">
        <v>50</v>
      </c>
      <c r="N197" s="15"/>
    </row>
    <row r="198" spans="1:15" ht="18" customHeight="1">
      <c r="A198" s="3"/>
      <c r="B198" s="3"/>
      <c r="C198" s="289"/>
      <c r="D198" s="290"/>
      <c r="E198" s="290"/>
      <c r="F198" s="291"/>
      <c r="G198" s="13"/>
      <c r="H198" s="8" t="s">
        <v>43</v>
      </c>
      <c r="I198" s="269"/>
      <c r="J198" s="167"/>
      <c r="K198" s="8" t="s">
        <v>43</v>
      </c>
      <c r="L198" s="43" t="str">
        <f t="shared" si="0"/>
        <v/>
      </c>
      <c r="M198" s="8" t="s">
        <v>50</v>
      </c>
      <c r="N198" s="15"/>
    </row>
    <row r="199" spans="1:15" ht="18" customHeight="1">
      <c r="A199" s="3"/>
      <c r="B199" s="3"/>
      <c r="C199" s="273" t="s">
        <v>7</v>
      </c>
      <c r="D199" s="183"/>
      <c r="E199" s="183"/>
      <c r="F199" s="184"/>
      <c r="G199" s="14">
        <f>SUM(G189:G198)</f>
        <v>931</v>
      </c>
      <c r="H199" s="4" t="s">
        <v>43</v>
      </c>
      <c r="I199" s="283">
        <f>SUM(I189:I198)</f>
        <v>931</v>
      </c>
      <c r="J199" s="284"/>
      <c r="K199" s="4" t="s">
        <v>43</v>
      </c>
      <c r="L199" s="44">
        <f>IF(G199=0,0,ROUND(G199/I199*100,1))</f>
        <v>100</v>
      </c>
      <c r="M199" s="4" t="s">
        <v>50</v>
      </c>
      <c r="N199" s="15"/>
    </row>
    <row r="200" spans="1:15" ht="18" customHeight="1">
      <c r="A200" s="17"/>
      <c r="B200" s="17"/>
      <c r="C200" s="115" t="s">
        <v>478</v>
      </c>
      <c r="D200" s="15"/>
      <c r="E200" s="17"/>
      <c r="F200" s="17"/>
      <c r="G200" s="17"/>
      <c r="H200" s="23"/>
      <c r="I200" s="23"/>
      <c r="J200" s="23"/>
      <c r="K200" s="23"/>
      <c r="L200" s="17"/>
      <c r="M200" s="17"/>
      <c r="N200" s="15"/>
    </row>
    <row r="201" spans="1:15" ht="18" customHeight="1">
      <c r="A201" s="17"/>
      <c r="B201" s="17"/>
      <c r="C201" s="115" t="s">
        <v>477</v>
      </c>
      <c r="D201" s="15"/>
      <c r="E201" s="17"/>
      <c r="F201" s="17"/>
      <c r="G201" s="17"/>
      <c r="H201" s="23"/>
      <c r="I201" s="23"/>
      <c r="J201" s="23"/>
      <c r="K201" s="23"/>
      <c r="L201" s="17"/>
      <c r="M201" s="17"/>
      <c r="N201" s="15"/>
    </row>
    <row r="202" spans="1:15" ht="18" customHeight="1">
      <c r="A202" s="17"/>
      <c r="B202" s="17"/>
      <c r="C202" s="17"/>
      <c r="D202" s="15"/>
      <c r="E202" s="17"/>
      <c r="F202" s="17"/>
      <c r="G202" s="17"/>
      <c r="H202" s="23"/>
      <c r="I202" s="23"/>
      <c r="J202" s="23"/>
      <c r="K202" s="23"/>
      <c r="L202" s="17"/>
      <c r="M202" s="17"/>
      <c r="N202" s="15"/>
    </row>
    <row r="203" spans="1:15" ht="18" customHeight="1">
      <c r="A203" s="16" t="s">
        <v>97</v>
      </c>
      <c r="B203" s="16"/>
      <c r="C203" s="16"/>
      <c r="D203" s="17"/>
      <c r="E203" s="17"/>
      <c r="F203" s="17"/>
      <c r="G203" s="17"/>
      <c r="H203" s="23"/>
      <c r="I203" s="23"/>
      <c r="J203" s="23"/>
      <c r="K203" s="23"/>
      <c r="L203" s="17"/>
      <c r="M203" s="17"/>
      <c r="N203" s="15"/>
    </row>
    <row r="204" spans="1:15" ht="18" customHeight="1">
      <c r="A204" s="16"/>
      <c r="B204" s="16" t="s">
        <v>60</v>
      </c>
      <c r="C204" s="16"/>
      <c r="D204" s="17"/>
      <c r="E204" s="17"/>
      <c r="F204" s="17"/>
      <c r="G204" s="17"/>
      <c r="H204" s="23"/>
      <c r="I204" s="23"/>
      <c r="J204" s="23"/>
      <c r="K204" s="23"/>
      <c r="L204" s="17"/>
      <c r="M204" s="17"/>
      <c r="N204" s="15"/>
    </row>
    <row r="205" spans="1:15" ht="18" customHeight="1">
      <c r="A205" s="17"/>
      <c r="B205" s="17"/>
      <c r="C205" s="192"/>
      <c r="D205" s="285"/>
      <c r="E205" s="31" t="s">
        <v>6</v>
      </c>
      <c r="F205" s="105"/>
      <c r="G205" s="181" t="s">
        <v>54</v>
      </c>
      <c r="H205" s="184"/>
      <c r="I205" s="181" t="s">
        <v>22</v>
      </c>
      <c r="J205" s="183"/>
      <c r="K205" s="184"/>
      <c r="L205" s="181" t="s">
        <v>104</v>
      </c>
      <c r="M205" s="184"/>
      <c r="N205" s="15"/>
    </row>
    <row r="206" spans="1:15" ht="18" customHeight="1">
      <c r="A206" s="17"/>
      <c r="B206" s="17"/>
      <c r="C206" s="295" t="s">
        <v>336</v>
      </c>
      <c r="D206" s="296"/>
      <c r="E206" s="296"/>
      <c r="F206" s="297"/>
      <c r="G206" s="298" t="s">
        <v>355</v>
      </c>
      <c r="H206" s="299"/>
      <c r="I206" s="190">
        <f>433944+5388</f>
        <v>439332</v>
      </c>
      <c r="J206" s="191"/>
      <c r="K206" s="18" t="s">
        <v>10</v>
      </c>
      <c r="L206" s="227" t="s">
        <v>349</v>
      </c>
      <c r="M206" s="300"/>
      <c r="N206" s="15"/>
      <c r="O206" s="69"/>
    </row>
    <row r="207" spans="1:15" ht="18" customHeight="1">
      <c r="A207" s="17"/>
      <c r="B207" s="17"/>
      <c r="C207" s="163" t="s">
        <v>356</v>
      </c>
      <c r="D207" s="164"/>
      <c r="E207" s="164"/>
      <c r="F207" s="165"/>
      <c r="G207" s="301" t="s">
        <v>390</v>
      </c>
      <c r="H207" s="302"/>
      <c r="I207" s="166">
        <v>15120</v>
      </c>
      <c r="J207" s="268"/>
      <c r="K207" s="119" t="s">
        <v>10</v>
      </c>
      <c r="L207" s="303" t="s">
        <v>350</v>
      </c>
      <c r="M207" s="304"/>
      <c r="N207" s="15"/>
      <c r="O207" s="69"/>
    </row>
    <row r="208" spans="1:15" ht="18" customHeight="1">
      <c r="A208" s="17"/>
      <c r="B208" s="17"/>
      <c r="C208" s="163" t="s">
        <v>358</v>
      </c>
      <c r="D208" s="164"/>
      <c r="E208" s="164"/>
      <c r="F208" s="165"/>
      <c r="G208" s="301" t="s">
        <v>390</v>
      </c>
      <c r="H208" s="302"/>
      <c r="I208" s="166">
        <v>108000</v>
      </c>
      <c r="J208" s="268"/>
      <c r="K208" s="119" t="s">
        <v>10</v>
      </c>
      <c r="L208" s="303" t="s">
        <v>357</v>
      </c>
      <c r="M208" s="304"/>
      <c r="N208" s="15"/>
      <c r="O208" s="69"/>
    </row>
    <row r="209" spans="1:15" ht="18" customHeight="1">
      <c r="A209" s="17"/>
      <c r="B209" s="17"/>
      <c r="C209" s="342" t="s">
        <v>361</v>
      </c>
      <c r="D209" s="343"/>
      <c r="E209" s="343"/>
      <c r="F209" s="344"/>
      <c r="G209" s="484" t="s">
        <v>362</v>
      </c>
      <c r="H209" s="485"/>
      <c r="I209" s="486">
        <v>56000</v>
      </c>
      <c r="J209" s="487"/>
      <c r="K209" s="33" t="s">
        <v>10</v>
      </c>
      <c r="L209" s="488" t="s">
        <v>357</v>
      </c>
      <c r="M209" s="440"/>
      <c r="N209" s="15"/>
      <c r="O209" s="69"/>
    </row>
    <row r="210" spans="1:15" ht="18" customHeight="1">
      <c r="A210" s="17"/>
      <c r="B210" s="17"/>
      <c r="C210" s="163" t="s">
        <v>337</v>
      </c>
      <c r="D210" s="164"/>
      <c r="E210" s="164"/>
      <c r="F210" s="165"/>
      <c r="G210" s="161" t="s">
        <v>355</v>
      </c>
      <c r="H210" s="292"/>
      <c r="I210" s="166">
        <v>697032</v>
      </c>
      <c r="J210" s="268"/>
      <c r="K210" s="19" t="s">
        <v>10</v>
      </c>
      <c r="L210" s="168" t="s">
        <v>349</v>
      </c>
      <c r="M210" s="169"/>
      <c r="N210" s="15"/>
    </row>
    <row r="211" spans="1:15" ht="18" customHeight="1">
      <c r="A211" s="17"/>
      <c r="B211" s="17"/>
      <c r="C211" s="163" t="s">
        <v>338</v>
      </c>
      <c r="D211" s="164"/>
      <c r="E211" s="164"/>
      <c r="F211" s="165"/>
      <c r="G211" s="161" t="s">
        <v>355</v>
      </c>
      <c r="H211" s="292"/>
      <c r="I211" s="166">
        <v>414400</v>
      </c>
      <c r="J211" s="268"/>
      <c r="K211" s="19" t="s">
        <v>10</v>
      </c>
      <c r="L211" s="168" t="s">
        <v>349</v>
      </c>
      <c r="M211" s="169"/>
      <c r="N211" s="15"/>
    </row>
    <row r="212" spans="1:15" ht="18" customHeight="1">
      <c r="A212" s="17"/>
      <c r="B212" s="17"/>
      <c r="C212" s="163" t="s">
        <v>406</v>
      </c>
      <c r="D212" s="164"/>
      <c r="E212" s="164"/>
      <c r="F212" s="165"/>
      <c r="G212" s="301" t="s">
        <v>359</v>
      </c>
      <c r="H212" s="302"/>
      <c r="I212" s="166">
        <v>687500</v>
      </c>
      <c r="J212" s="268"/>
      <c r="K212" s="119" t="s">
        <v>10</v>
      </c>
      <c r="L212" s="303" t="s">
        <v>360</v>
      </c>
      <c r="M212" s="304"/>
      <c r="N212" s="15"/>
    </row>
    <row r="213" spans="1:15" ht="18" customHeight="1">
      <c r="A213" s="17"/>
      <c r="B213" s="17"/>
      <c r="C213" s="163" t="s">
        <v>339</v>
      </c>
      <c r="D213" s="164"/>
      <c r="E213" s="164"/>
      <c r="F213" s="165"/>
      <c r="G213" s="161" t="s">
        <v>348</v>
      </c>
      <c r="H213" s="292"/>
      <c r="I213" s="166">
        <v>1853000</v>
      </c>
      <c r="J213" s="268"/>
      <c r="K213" s="19" t="s">
        <v>10</v>
      </c>
      <c r="L213" s="168" t="s">
        <v>349</v>
      </c>
      <c r="M213" s="169"/>
      <c r="N213" s="15"/>
    </row>
    <row r="214" spans="1:15" ht="18" customHeight="1">
      <c r="A214" s="17"/>
      <c r="B214" s="17"/>
      <c r="C214" s="163" t="s">
        <v>340</v>
      </c>
      <c r="D214" s="164"/>
      <c r="E214" s="164"/>
      <c r="F214" s="165"/>
      <c r="G214" s="161" t="s">
        <v>353</v>
      </c>
      <c r="H214" s="292"/>
      <c r="I214" s="293">
        <v>7428540</v>
      </c>
      <c r="J214" s="294"/>
      <c r="K214" s="19" t="s">
        <v>10</v>
      </c>
      <c r="L214" s="168" t="s">
        <v>350</v>
      </c>
      <c r="M214" s="169"/>
      <c r="N214" s="15"/>
    </row>
    <row r="215" spans="1:15" ht="18" customHeight="1">
      <c r="A215" s="17"/>
      <c r="B215" s="17"/>
      <c r="C215" s="163" t="s">
        <v>401</v>
      </c>
      <c r="D215" s="164"/>
      <c r="E215" s="164"/>
      <c r="F215" s="165"/>
      <c r="G215" s="161" t="s">
        <v>347</v>
      </c>
      <c r="H215" s="292"/>
      <c r="I215" s="166">
        <v>43200</v>
      </c>
      <c r="J215" s="268"/>
      <c r="K215" s="19" t="s">
        <v>10</v>
      </c>
      <c r="L215" s="168" t="s">
        <v>349</v>
      </c>
      <c r="M215" s="169"/>
      <c r="N215" s="15"/>
    </row>
    <row r="216" spans="1:15" ht="18" customHeight="1">
      <c r="A216" s="17"/>
      <c r="B216" s="17"/>
      <c r="C216" s="163" t="s">
        <v>341</v>
      </c>
      <c r="D216" s="164"/>
      <c r="E216" s="164"/>
      <c r="F216" s="165"/>
      <c r="G216" s="161" t="s">
        <v>347</v>
      </c>
      <c r="H216" s="292"/>
      <c r="I216" s="166">
        <v>513000</v>
      </c>
      <c r="J216" s="268"/>
      <c r="K216" s="19" t="s">
        <v>10</v>
      </c>
      <c r="L216" s="168" t="s">
        <v>349</v>
      </c>
      <c r="M216" s="169"/>
      <c r="N216" s="15"/>
    </row>
    <row r="217" spans="1:15" ht="18" customHeight="1">
      <c r="A217" s="17"/>
      <c r="B217" s="17"/>
      <c r="C217" s="305" t="s">
        <v>342</v>
      </c>
      <c r="D217" s="306"/>
      <c r="E217" s="306"/>
      <c r="F217" s="307"/>
      <c r="G217" s="161" t="s">
        <v>354</v>
      </c>
      <c r="H217" s="292"/>
      <c r="I217" s="308">
        <v>850200</v>
      </c>
      <c r="J217" s="309"/>
      <c r="K217" s="19" t="s">
        <v>10</v>
      </c>
      <c r="L217" s="168" t="s">
        <v>349</v>
      </c>
      <c r="M217" s="169"/>
      <c r="N217" s="15"/>
    </row>
    <row r="218" spans="1:15" ht="18" customHeight="1">
      <c r="A218" s="17"/>
      <c r="B218" s="17"/>
      <c r="C218" s="310" t="s">
        <v>343</v>
      </c>
      <c r="D218" s="311"/>
      <c r="E218" s="311"/>
      <c r="F218" s="312"/>
      <c r="G218" s="161" t="s">
        <v>354</v>
      </c>
      <c r="H218" s="292"/>
      <c r="I218" s="313">
        <v>465430</v>
      </c>
      <c r="J218" s="314"/>
      <c r="K218" s="19" t="s">
        <v>10</v>
      </c>
      <c r="L218" s="168" t="s">
        <v>349</v>
      </c>
      <c r="M218" s="169"/>
      <c r="N218" s="15"/>
    </row>
    <row r="219" spans="1:15" ht="18" customHeight="1">
      <c r="A219" s="17"/>
      <c r="B219" s="17"/>
      <c r="C219" s="310" t="s">
        <v>344</v>
      </c>
      <c r="D219" s="311"/>
      <c r="E219" s="311"/>
      <c r="F219" s="312"/>
      <c r="G219" s="161" t="s">
        <v>352</v>
      </c>
      <c r="H219" s="292"/>
      <c r="I219" s="293">
        <v>767800</v>
      </c>
      <c r="J219" s="294"/>
      <c r="K219" s="19" t="s">
        <v>10</v>
      </c>
      <c r="L219" s="168" t="s">
        <v>350</v>
      </c>
      <c r="M219" s="169"/>
      <c r="N219" s="15"/>
    </row>
    <row r="220" spans="1:15" ht="18" customHeight="1">
      <c r="A220" s="17"/>
      <c r="B220" s="17"/>
      <c r="C220" s="163" t="s">
        <v>396</v>
      </c>
      <c r="D220" s="164"/>
      <c r="E220" s="164"/>
      <c r="F220" s="165"/>
      <c r="G220" s="161" t="s">
        <v>363</v>
      </c>
      <c r="H220" s="292"/>
      <c r="I220" s="166">
        <v>98361</v>
      </c>
      <c r="J220" s="268"/>
      <c r="K220" s="19" t="s">
        <v>10</v>
      </c>
      <c r="L220" s="168" t="s">
        <v>349</v>
      </c>
      <c r="M220" s="169"/>
      <c r="N220" s="15"/>
    </row>
    <row r="221" spans="1:15" ht="18" customHeight="1">
      <c r="A221" s="17"/>
      <c r="B221" s="17"/>
      <c r="C221" s="175" t="s">
        <v>397</v>
      </c>
      <c r="D221" s="176"/>
      <c r="E221" s="176"/>
      <c r="F221" s="177"/>
      <c r="G221" s="161" t="s">
        <v>348</v>
      </c>
      <c r="H221" s="292"/>
      <c r="I221" s="166">
        <v>615600</v>
      </c>
      <c r="J221" s="268"/>
      <c r="K221" s="19" t="s">
        <v>10</v>
      </c>
      <c r="L221" s="168" t="s">
        <v>349</v>
      </c>
      <c r="M221" s="169"/>
      <c r="N221" s="15"/>
    </row>
    <row r="222" spans="1:15" ht="18" customHeight="1">
      <c r="A222" s="17"/>
      <c r="B222" s="17"/>
      <c r="C222" s="310" t="s">
        <v>398</v>
      </c>
      <c r="D222" s="311"/>
      <c r="E222" s="311"/>
      <c r="F222" s="312"/>
      <c r="G222" s="161" t="s">
        <v>354</v>
      </c>
      <c r="H222" s="292"/>
      <c r="I222" s="293">
        <v>176580</v>
      </c>
      <c r="J222" s="294"/>
      <c r="K222" s="19" t="s">
        <v>10</v>
      </c>
      <c r="L222" s="168" t="s">
        <v>349</v>
      </c>
      <c r="M222" s="169"/>
      <c r="N222" s="15"/>
    </row>
    <row r="223" spans="1:15" ht="18" customHeight="1">
      <c r="A223" s="17"/>
      <c r="B223" s="17"/>
      <c r="C223" s="310" t="s">
        <v>399</v>
      </c>
      <c r="D223" s="311"/>
      <c r="E223" s="311"/>
      <c r="F223" s="312"/>
      <c r="G223" s="161" t="s">
        <v>354</v>
      </c>
      <c r="H223" s="292"/>
      <c r="I223" s="313">
        <v>196200</v>
      </c>
      <c r="J223" s="314"/>
      <c r="K223" s="19" t="s">
        <v>10</v>
      </c>
      <c r="L223" s="168" t="s">
        <v>349</v>
      </c>
      <c r="M223" s="169"/>
      <c r="N223" s="15"/>
    </row>
    <row r="224" spans="1:15" ht="18" customHeight="1">
      <c r="A224" s="17"/>
      <c r="B224" s="17"/>
      <c r="C224" s="310" t="s">
        <v>391</v>
      </c>
      <c r="D224" s="311"/>
      <c r="E224" s="311"/>
      <c r="F224" s="312"/>
      <c r="G224" s="161" t="s">
        <v>351</v>
      </c>
      <c r="H224" s="292"/>
      <c r="I224" s="313">
        <v>174960</v>
      </c>
      <c r="J224" s="314"/>
      <c r="K224" s="19" t="s">
        <v>10</v>
      </c>
      <c r="L224" s="168" t="s">
        <v>349</v>
      </c>
      <c r="M224" s="169"/>
      <c r="N224" s="15"/>
    </row>
    <row r="225" spans="1:15" ht="18" customHeight="1">
      <c r="A225" s="17"/>
      <c r="B225" s="17"/>
      <c r="C225" s="175"/>
      <c r="D225" s="176"/>
      <c r="E225" s="176"/>
      <c r="F225" s="177"/>
      <c r="G225" s="100"/>
      <c r="H225" s="101"/>
      <c r="I225" s="166"/>
      <c r="J225" s="167"/>
      <c r="K225" s="19" t="s">
        <v>10</v>
      </c>
      <c r="L225" s="168"/>
      <c r="M225" s="169"/>
      <c r="N225" s="15"/>
      <c r="O225" s="124"/>
    </row>
    <row r="226" spans="1:15" ht="18" customHeight="1">
      <c r="A226" s="17"/>
      <c r="B226" s="17"/>
      <c r="C226" s="175"/>
      <c r="D226" s="176"/>
      <c r="E226" s="176"/>
      <c r="F226" s="177"/>
      <c r="G226" s="161"/>
      <c r="H226" s="292"/>
      <c r="I226" s="217"/>
      <c r="J226" s="218"/>
      <c r="K226" s="19" t="s">
        <v>10</v>
      </c>
      <c r="L226" s="232"/>
      <c r="M226" s="315"/>
      <c r="N226" s="15"/>
    </row>
    <row r="227" spans="1:15" ht="18" customHeight="1">
      <c r="A227" s="17"/>
      <c r="B227" s="17"/>
      <c r="C227" s="181" t="s">
        <v>7</v>
      </c>
      <c r="D227" s="171"/>
      <c r="E227" s="171"/>
      <c r="F227" s="280"/>
      <c r="G227" s="30">
        <f>COUNTA(G206:G226)</f>
        <v>19</v>
      </c>
      <c r="H227" s="32" t="s">
        <v>9</v>
      </c>
      <c r="I227" s="323">
        <f>SUM(I206:J226)</f>
        <v>15600255</v>
      </c>
      <c r="J227" s="284"/>
      <c r="K227" s="21" t="s">
        <v>10</v>
      </c>
      <c r="L227" s="17"/>
      <c r="M227" s="17"/>
      <c r="N227" s="15"/>
    </row>
    <row r="228" spans="1:15" ht="18" customHeight="1">
      <c r="A228" s="17"/>
      <c r="B228" s="17"/>
      <c r="C228" s="17"/>
      <c r="D228" s="17"/>
      <c r="E228" s="17"/>
      <c r="F228" s="17"/>
      <c r="G228" s="17"/>
      <c r="H228" s="23"/>
      <c r="I228" s="23"/>
      <c r="J228" s="23"/>
      <c r="K228" s="23"/>
      <c r="L228" s="17"/>
      <c r="M228" s="17"/>
      <c r="N228" s="15"/>
    </row>
    <row r="229" spans="1:15" ht="18" customHeight="1">
      <c r="A229" s="16"/>
      <c r="B229" s="16" t="s">
        <v>133</v>
      </c>
      <c r="C229" s="16"/>
      <c r="D229" s="17"/>
      <c r="E229" s="17"/>
      <c r="F229" s="17"/>
      <c r="G229" s="17"/>
      <c r="H229" s="23"/>
      <c r="I229" s="23"/>
      <c r="J229" s="23"/>
      <c r="K229" s="23"/>
      <c r="L229" s="17"/>
      <c r="M229" s="17"/>
      <c r="N229" s="15"/>
    </row>
    <row r="230" spans="1:15" ht="18" customHeight="1">
      <c r="A230" s="17"/>
      <c r="B230" s="17"/>
      <c r="C230" s="192"/>
      <c r="D230" s="285"/>
      <c r="E230" s="31" t="s">
        <v>6</v>
      </c>
      <c r="F230" s="105"/>
      <c r="G230" s="181" t="s">
        <v>54</v>
      </c>
      <c r="H230" s="184"/>
      <c r="I230" s="181" t="s">
        <v>22</v>
      </c>
      <c r="J230" s="183"/>
      <c r="K230" s="184"/>
      <c r="L230" s="181" t="s">
        <v>104</v>
      </c>
      <c r="M230" s="184"/>
      <c r="N230" s="15"/>
    </row>
    <row r="231" spans="1:15" ht="18" customHeight="1">
      <c r="A231" s="17"/>
      <c r="B231" s="17"/>
      <c r="C231" s="318" t="s">
        <v>364</v>
      </c>
      <c r="D231" s="319"/>
      <c r="E231" s="319"/>
      <c r="F231" s="320"/>
      <c r="G231" s="321" t="s">
        <v>365</v>
      </c>
      <c r="H231" s="322"/>
      <c r="I231" s="190">
        <v>61966900</v>
      </c>
      <c r="J231" s="191"/>
      <c r="K231" s="18" t="s">
        <v>10</v>
      </c>
      <c r="L231" s="227" t="s">
        <v>357</v>
      </c>
      <c r="M231" s="300"/>
      <c r="N231" s="15"/>
    </row>
    <row r="232" spans="1:15" ht="18" customHeight="1">
      <c r="A232" s="17"/>
      <c r="B232" s="17"/>
      <c r="C232" s="305" t="s">
        <v>479</v>
      </c>
      <c r="D232" s="306"/>
      <c r="E232" s="306"/>
      <c r="F232" s="307"/>
      <c r="G232" s="316" t="s">
        <v>365</v>
      </c>
      <c r="H232" s="317"/>
      <c r="I232" s="166">
        <v>12556040</v>
      </c>
      <c r="J232" s="268"/>
      <c r="K232" s="19" t="s">
        <v>10</v>
      </c>
      <c r="L232" s="168" t="s">
        <v>357</v>
      </c>
      <c r="M232" s="169"/>
      <c r="N232" s="15"/>
    </row>
    <row r="233" spans="1:15" ht="18" customHeight="1">
      <c r="A233" s="17"/>
      <c r="B233" s="17"/>
      <c r="C233" s="305" t="s">
        <v>366</v>
      </c>
      <c r="D233" s="306"/>
      <c r="E233" s="306"/>
      <c r="F233" s="307"/>
      <c r="G233" s="316" t="s">
        <v>365</v>
      </c>
      <c r="H233" s="317"/>
      <c r="I233" s="166">
        <v>8006600</v>
      </c>
      <c r="J233" s="268"/>
      <c r="K233" s="19" t="s">
        <v>10</v>
      </c>
      <c r="L233" s="168" t="s">
        <v>357</v>
      </c>
      <c r="M233" s="169"/>
      <c r="N233" s="15"/>
    </row>
    <row r="234" spans="1:15" ht="18" customHeight="1">
      <c r="A234" s="17"/>
      <c r="B234" s="17"/>
      <c r="C234" s="163" t="s">
        <v>392</v>
      </c>
      <c r="D234" s="164"/>
      <c r="E234" s="164"/>
      <c r="F234" s="165"/>
      <c r="G234" s="316" t="s">
        <v>365</v>
      </c>
      <c r="H234" s="317"/>
      <c r="I234" s="166">
        <v>456000</v>
      </c>
      <c r="J234" s="268"/>
      <c r="K234" s="19" t="s">
        <v>10</v>
      </c>
      <c r="L234" s="168" t="s">
        <v>357</v>
      </c>
      <c r="M234" s="169"/>
      <c r="N234" s="15"/>
    </row>
    <row r="235" spans="1:15" ht="18" customHeight="1">
      <c r="A235" s="17"/>
      <c r="B235" s="17"/>
      <c r="C235" s="305" t="s">
        <v>367</v>
      </c>
      <c r="D235" s="306"/>
      <c r="E235" s="306"/>
      <c r="F235" s="307"/>
      <c r="G235" s="316" t="s">
        <v>365</v>
      </c>
      <c r="H235" s="317"/>
      <c r="I235" s="166">
        <v>4298030</v>
      </c>
      <c r="J235" s="268"/>
      <c r="K235" s="19" t="s">
        <v>10</v>
      </c>
      <c r="L235" s="168" t="s">
        <v>357</v>
      </c>
      <c r="M235" s="169"/>
      <c r="N235" s="15"/>
    </row>
    <row r="236" spans="1:15" ht="18" customHeight="1">
      <c r="A236" s="17"/>
      <c r="B236" s="17"/>
      <c r="C236" s="305" t="s">
        <v>394</v>
      </c>
      <c r="D236" s="324"/>
      <c r="E236" s="324"/>
      <c r="F236" s="325"/>
      <c r="G236" s="316" t="s">
        <v>405</v>
      </c>
      <c r="H236" s="326"/>
      <c r="I236" s="166">
        <v>957768</v>
      </c>
      <c r="J236" s="268"/>
      <c r="K236" s="19" t="s">
        <v>10</v>
      </c>
      <c r="L236" s="168" t="s">
        <v>357</v>
      </c>
      <c r="M236" s="169"/>
      <c r="N236" s="15"/>
    </row>
    <row r="237" spans="1:15" ht="18" customHeight="1">
      <c r="A237" s="17"/>
      <c r="B237" s="17"/>
      <c r="C237" s="305" t="s">
        <v>368</v>
      </c>
      <c r="D237" s="324"/>
      <c r="E237" s="324"/>
      <c r="F237" s="325"/>
      <c r="G237" s="316" t="s">
        <v>365</v>
      </c>
      <c r="H237" s="317"/>
      <c r="I237" s="166">
        <v>5762640</v>
      </c>
      <c r="J237" s="268"/>
      <c r="K237" s="19" t="s">
        <v>10</v>
      </c>
      <c r="L237" s="168" t="s">
        <v>357</v>
      </c>
      <c r="M237" s="169"/>
      <c r="N237" s="15"/>
    </row>
    <row r="238" spans="1:15" ht="18" customHeight="1">
      <c r="A238" s="17"/>
      <c r="B238" s="17"/>
      <c r="C238" s="305" t="s">
        <v>369</v>
      </c>
      <c r="D238" s="306"/>
      <c r="E238" s="306"/>
      <c r="F238" s="307"/>
      <c r="G238" s="316" t="s">
        <v>365</v>
      </c>
      <c r="H238" s="317"/>
      <c r="I238" s="166">
        <v>1384296</v>
      </c>
      <c r="J238" s="268"/>
      <c r="K238" s="19" t="s">
        <v>10</v>
      </c>
      <c r="L238" s="168" t="s">
        <v>357</v>
      </c>
      <c r="M238" s="169"/>
      <c r="N238" s="15"/>
    </row>
    <row r="239" spans="1:15" ht="18" customHeight="1">
      <c r="A239" s="17"/>
      <c r="B239" s="17"/>
      <c r="C239" s="305" t="s">
        <v>370</v>
      </c>
      <c r="D239" s="306"/>
      <c r="E239" s="306"/>
      <c r="F239" s="307"/>
      <c r="G239" s="316" t="s">
        <v>404</v>
      </c>
      <c r="H239" s="317"/>
      <c r="I239" s="166">
        <v>261600</v>
      </c>
      <c r="J239" s="268"/>
      <c r="K239" s="19" t="s">
        <v>10</v>
      </c>
      <c r="L239" s="168" t="s">
        <v>357</v>
      </c>
      <c r="M239" s="169"/>
      <c r="N239" s="15"/>
    </row>
    <row r="240" spans="1:15" ht="18" customHeight="1">
      <c r="A240" s="17"/>
      <c r="B240" s="17"/>
      <c r="C240" s="305" t="s">
        <v>371</v>
      </c>
      <c r="D240" s="306"/>
      <c r="E240" s="306"/>
      <c r="F240" s="307"/>
      <c r="G240" s="316" t="s">
        <v>379</v>
      </c>
      <c r="H240" s="317"/>
      <c r="I240" s="166">
        <v>151200</v>
      </c>
      <c r="J240" s="268"/>
      <c r="K240" s="19" t="s">
        <v>10</v>
      </c>
      <c r="L240" s="168" t="s">
        <v>360</v>
      </c>
      <c r="M240" s="169"/>
      <c r="N240" s="15"/>
    </row>
    <row r="241" spans="1:14" ht="18" customHeight="1">
      <c r="A241" s="17"/>
      <c r="B241" s="17"/>
      <c r="C241" s="163" t="s">
        <v>372</v>
      </c>
      <c r="D241" s="164"/>
      <c r="E241" s="164"/>
      <c r="F241" s="165"/>
      <c r="G241" s="316" t="s">
        <v>407</v>
      </c>
      <c r="H241" s="317"/>
      <c r="I241" s="166">
        <v>3694666</v>
      </c>
      <c r="J241" s="268"/>
      <c r="K241" s="19" t="s">
        <v>10</v>
      </c>
      <c r="L241" s="168" t="s">
        <v>357</v>
      </c>
      <c r="M241" s="169"/>
      <c r="N241" s="15"/>
    </row>
    <row r="242" spans="1:14" ht="18" customHeight="1">
      <c r="A242" s="17"/>
      <c r="B242" s="17"/>
      <c r="C242" s="163" t="s">
        <v>373</v>
      </c>
      <c r="D242" s="164"/>
      <c r="E242" s="164"/>
      <c r="F242" s="165"/>
      <c r="G242" s="316" t="s">
        <v>407</v>
      </c>
      <c r="H242" s="317"/>
      <c r="I242" s="166">
        <v>4020666</v>
      </c>
      <c r="J242" s="268"/>
      <c r="K242" s="19" t="s">
        <v>10</v>
      </c>
      <c r="L242" s="168" t="s">
        <v>357</v>
      </c>
      <c r="M242" s="169"/>
      <c r="N242" s="15"/>
    </row>
    <row r="243" spans="1:14" ht="18" customHeight="1">
      <c r="A243" s="17"/>
      <c r="B243" s="17"/>
      <c r="C243" s="305" t="s">
        <v>374</v>
      </c>
      <c r="D243" s="306"/>
      <c r="E243" s="306"/>
      <c r="F243" s="307"/>
      <c r="G243" s="316" t="s">
        <v>375</v>
      </c>
      <c r="H243" s="317"/>
      <c r="I243" s="166">
        <v>474150</v>
      </c>
      <c r="J243" s="268"/>
      <c r="K243" s="19" t="s">
        <v>10</v>
      </c>
      <c r="L243" s="168" t="s">
        <v>360</v>
      </c>
      <c r="M243" s="169"/>
      <c r="N243" s="15"/>
    </row>
    <row r="244" spans="1:14" ht="18" customHeight="1">
      <c r="A244" s="17"/>
      <c r="B244" s="17"/>
      <c r="C244" s="305" t="s">
        <v>393</v>
      </c>
      <c r="D244" s="306"/>
      <c r="E244" s="306"/>
      <c r="F244" s="307"/>
      <c r="G244" s="316" t="s">
        <v>410</v>
      </c>
      <c r="H244" s="326"/>
      <c r="I244" s="134"/>
      <c r="J244" s="135">
        <v>763000</v>
      </c>
      <c r="K244" s="19" t="s">
        <v>10</v>
      </c>
      <c r="L244" s="168" t="s">
        <v>350</v>
      </c>
      <c r="M244" s="169"/>
      <c r="N244" s="15"/>
    </row>
    <row r="245" spans="1:14" ht="18" customHeight="1">
      <c r="A245" s="17"/>
      <c r="B245" s="17"/>
      <c r="C245" s="305" t="s">
        <v>376</v>
      </c>
      <c r="D245" s="306"/>
      <c r="E245" s="306"/>
      <c r="F245" s="307"/>
      <c r="G245" s="168" t="s">
        <v>377</v>
      </c>
      <c r="H245" s="327"/>
      <c r="I245" s="166">
        <v>341000</v>
      </c>
      <c r="J245" s="268"/>
      <c r="K245" s="19" t="s">
        <v>10</v>
      </c>
      <c r="L245" s="168" t="s">
        <v>357</v>
      </c>
      <c r="M245" s="169"/>
      <c r="N245" s="15"/>
    </row>
    <row r="246" spans="1:14" ht="18" customHeight="1">
      <c r="A246" s="17"/>
      <c r="B246" s="17"/>
      <c r="C246" s="305" t="s">
        <v>378</v>
      </c>
      <c r="D246" s="306"/>
      <c r="E246" s="306"/>
      <c r="F246" s="307"/>
      <c r="G246" s="316" t="s">
        <v>379</v>
      </c>
      <c r="H246" s="317"/>
      <c r="I246" s="166">
        <v>648000</v>
      </c>
      <c r="J246" s="268"/>
      <c r="K246" s="19" t="s">
        <v>10</v>
      </c>
      <c r="L246" s="168" t="s">
        <v>360</v>
      </c>
      <c r="M246" s="169"/>
      <c r="N246" s="15"/>
    </row>
    <row r="247" spans="1:14" ht="18" customHeight="1">
      <c r="A247" s="17"/>
      <c r="B247" s="17"/>
      <c r="C247" s="305" t="s">
        <v>380</v>
      </c>
      <c r="D247" s="306"/>
      <c r="E247" s="306"/>
      <c r="F247" s="307"/>
      <c r="G247" s="316" t="s">
        <v>409</v>
      </c>
      <c r="H247" s="317"/>
      <c r="I247" s="166">
        <v>541200</v>
      </c>
      <c r="J247" s="268"/>
      <c r="K247" s="19" t="s">
        <v>10</v>
      </c>
      <c r="L247" s="168" t="s">
        <v>357</v>
      </c>
      <c r="M247" s="169"/>
      <c r="N247" s="15"/>
    </row>
    <row r="248" spans="1:14" ht="18" customHeight="1">
      <c r="A248" s="17"/>
      <c r="B248" s="17"/>
      <c r="C248" s="305" t="s">
        <v>400</v>
      </c>
      <c r="D248" s="324"/>
      <c r="E248" s="324"/>
      <c r="F248" s="325"/>
      <c r="G248" s="316" t="s">
        <v>408</v>
      </c>
      <c r="H248" s="317"/>
      <c r="I248" s="166">
        <v>228900</v>
      </c>
      <c r="J248" s="268"/>
      <c r="K248" s="33" t="s">
        <v>10</v>
      </c>
      <c r="L248" s="168" t="s">
        <v>357</v>
      </c>
      <c r="M248" s="169"/>
      <c r="N248" s="15"/>
    </row>
    <row r="249" spans="1:14" ht="18" customHeight="1">
      <c r="A249" s="17"/>
      <c r="B249" s="17"/>
      <c r="C249" s="305" t="s">
        <v>381</v>
      </c>
      <c r="D249" s="306"/>
      <c r="E249" s="306"/>
      <c r="F249" s="307"/>
      <c r="G249" s="316" t="s">
        <v>382</v>
      </c>
      <c r="H249" s="317"/>
      <c r="I249" s="329">
        <v>2497000</v>
      </c>
      <c r="J249" s="330"/>
      <c r="K249" s="19" t="s">
        <v>10</v>
      </c>
      <c r="L249" s="331" t="s">
        <v>357</v>
      </c>
      <c r="M249" s="332"/>
      <c r="N249" s="15"/>
    </row>
    <row r="250" spans="1:14" ht="18" customHeight="1">
      <c r="A250" s="17"/>
      <c r="B250" s="17"/>
      <c r="C250" s="305" t="s">
        <v>383</v>
      </c>
      <c r="D250" s="306"/>
      <c r="E250" s="306"/>
      <c r="F250" s="307"/>
      <c r="G250" s="316" t="s">
        <v>384</v>
      </c>
      <c r="H250" s="333"/>
      <c r="I250" s="166">
        <v>220000</v>
      </c>
      <c r="J250" s="268"/>
      <c r="K250" s="19" t="s">
        <v>10</v>
      </c>
      <c r="L250" s="168" t="s">
        <v>357</v>
      </c>
      <c r="M250" s="169"/>
      <c r="N250" s="15"/>
    </row>
    <row r="251" spans="1:14" ht="18" customHeight="1">
      <c r="A251" s="17"/>
      <c r="B251" s="17"/>
      <c r="C251" s="305" t="s">
        <v>385</v>
      </c>
      <c r="D251" s="306"/>
      <c r="E251" s="306"/>
      <c r="F251" s="307"/>
      <c r="G251" s="168" t="s">
        <v>379</v>
      </c>
      <c r="H251" s="328"/>
      <c r="I251" s="166">
        <v>540000</v>
      </c>
      <c r="J251" s="268"/>
      <c r="K251" s="19" t="s">
        <v>10</v>
      </c>
      <c r="L251" s="168" t="s">
        <v>357</v>
      </c>
      <c r="M251" s="169"/>
      <c r="N251" s="15"/>
    </row>
    <row r="252" spans="1:14" ht="18" customHeight="1">
      <c r="A252" s="17"/>
      <c r="B252" s="17"/>
      <c r="C252" s="305" t="s">
        <v>386</v>
      </c>
      <c r="D252" s="324"/>
      <c r="E252" s="324"/>
      <c r="F252" s="325"/>
      <c r="G252" s="316" t="s">
        <v>365</v>
      </c>
      <c r="H252" s="317"/>
      <c r="I252" s="166">
        <v>2302077</v>
      </c>
      <c r="J252" s="268"/>
      <c r="K252" s="19" t="s">
        <v>10</v>
      </c>
      <c r="L252" s="168" t="s">
        <v>357</v>
      </c>
      <c r="M252" s="169"/>
      <c r="N252" s="15"/>
    </row>
    <row r="253" spans="1:14" ht="18" customHeight="1">
      <c r="A253" s="17"/>
      <c r="B253" s="17"/>
      <c r="C253" s="305" t="s">
        <v>387</v>
      </c>
      <c r="D253" s="324"/>
      <c r="E253" s="324"/>
      <c r="F253" s="325"/>
      <c r="G253" s="316" t="s">
        <v>365</v>
      </c>
      <c r="H253" s="317"/>
      <c r="I253" s="166">
        <v>614760</v>
      </c>
      <c r="J253" s="268"/>
      <c r="K253" s="19" t="s">
        <v>10</v>
      </c>
      <c r="L253" s="168" t="s">
        <v>357</v>
      </c>
      <c r="M253" s="169"/>
      <c r="N253" s="15"/>
    </row>
    <row r="254" spans="1:14" ht="18" customHeight="1">
      <c r="A254" s="17"/>
      <c r="B254" s="17"/>
      <c r="C254" s="305" t="s">
        <v>395</v>
      </c>
      <c r="D254" s="324"/>
      <c r="E254" s="324"/>
      <c r="F254" s="325"/>
      <c r="G254" s="316" t="s">
        <v>365</v>
      </c>
      <c r="H254" s="317"/>
      <c r="I254" s="166">
        <v>436000</v>
      </c>
      <c r="J254" s="268"/>
      <c r="K254" s="19" t="s">
        <v>10</v>
      </c>
      <c r="L254" s="168" t="s">
        <v>357</v>
      </c>
      <c r="M254" s="169"/>
      <c r="N254" s="15"/>
    </row>
    <row r="255" spans="1:14" ht="18" customHeight="1">
      <c r="A255" s="17"/>
      <c r="B255" s="17"/>
      <c r="C255" s="305" t="s">
        <v>388</v>
      </c>
      <c r="D255" s="306"/>
      <c r="E255" s="306"/>
      <c r="F255" s="307"/>
      <c r="G255" s="301" t="s">
        <v>389</v>
      </c>
      <c r="H255" s="302"/>
      <c r="I255" s="166">
        <v>100280</v>
      </c>
      <c r="J255" s="268"/>
      <c r="K255" s="19" t="s">
        <v>10</v>
      </c>
      <c r="L255" s="168" t="s">
        <v>357</v>
      </c>
      <c r="M255" s="169"/>
      <c r="N255" s="15"/>
    </row>
    <row r="256" spans="1:14" ht="18" customHeight="1">
      <c r="A256" s="17"/>
      <c r="B256" s="17"/>
      <c r="C256" s="305" t="s">
        <v>480</v>
      </c>
      <c r="D256" s="324"/>
      <c r="E256" s="324"/>
      <c r="F256" s="325"/>
      <c r="G256" s="168" t="s">
        <v>365</v>
      </c>
      <c r="H256" s="328"/>
      <c r="I256" s="166">
        <v>65136</v>
      </c>
      <c r="J256" s="268"/>
      <c r="K256" s="19" t="s">
        <v>10</v>
      </c>
      <c r="L256" s="168" t="s">
        <v>357</v>
      </c>
      <c r="M256" s="169"/>
      <c r="N256" s="15"/>
    </row>
    <row r="257" spans="1:14" ht="18" customHeight="1">
      <c r="A257" s="17"/>
      <c r="B257" s="17"/>
      <c r="C257" s="305" t="s">
        <v>402</v>
      </c>
      <c r="D257" s="306"/>
      <c r="E257" s="306"/>
      <c r="F257" s="307"/>
      <c r="G257" s="168" t="s">
        <v>403</v>
      </c>
      <c r="H257" s="327"/>
      <c r="I257" s="166">
        <v>19800</v>
      </c>
      <c r="J257" s="167"/>
      <c r="K257" s="19" t="s">
        <v>10</v>
      </c>
      <c r="L257" s="168" t="s">
        <v>349</v>
      </c>
      <c r="M257" s="169"/>
      <c r="N257" s="15"/>
    </row>
    <row r="258" spans="1:14" ht="18" customHeight="1">
      <c r="A258" s="17"/>
      <c r="B258" s="17"/>
      <c r="C258" s="305"/>
      <c r="D258" s="334"/>
      <c r="E258" s="334"/>
      <c r="F258" s="335"/>
      <c r="G258" s="168"/>
      <c r="H258" s="328"/>
      <c r="I258" s="166"/>
      <c r="J258" s="167"/>
      <c r="K258" s="19" t="s">
        <v>10</v>
      </c>
      <c r="L258" s="168"/>
      <c r="M258" s="169"/>
      <c r="N258" s="15"/>
    </row>
    <row r="259" spans="1:14" ht="18" customHeight="1">
      <c r="A259" s="17"/>
      <c r="B259" s="17"/>
      <c r="C259" s="175"/>
      <c r="D259" s="176"/>
      <c r="E259" s="176"/>
      <c r="F259" s="177"/>
      <c r="G259" s="168"/>
      <c r="H259" s="169"/>
      <c r="I259" s="166"/>
      <c r="J259" s="167"/>
      <c r="K259" s="19" t="s">
        <v>10</v>
      </c>
      <c r="L259" s="168"/>
      <c r="M259" s="169"/>
      <c r="N259" s="15"/>
    </row>
    <row r="260" spans="1:14" ht="18" customHeight="1">
      <c r="A260" s="17"/>
      <c r="B260" s="17"/>
      <c r="C260" s="175"/>
      <c r="D260" s="176"/>
      <c r="E260" s="176"/>
      <c r="F260" s="177"/>
      <c r="G260" s="168"/>
      <c r="H260" s="169"/>
      <c r="I260" s="166"/>
      <c r="J260" s="167"/>
      <c r="K260" s="19" t="s">
        <v>10</v>
      </c>
      <c r="L260" s="168"/>
      <c r="M260" s="169"/>
      <c r="N260" s="15"/>
    </row>
    <row r="261" spans="1:14" ht="18" customHeight="1">
      <c r="A261" s="17"/>
      <c r="B261" s="17"/>
      <c r="C261" s="175"/>
      <c r="D261" s="176"/>
      <c r="E261" s="176"/>
      <c r="F261" s="177"/>
      <c r="G261" s="168"/>
      <c r="H261" s="169"/>
      <c r="I261" s="166"/>
      <c r="J261" s="167"/>
      <c r="K261" s="19" t="s">
        <v>10</v>
      </c>
      <c r="L261" s="168"/>
      <c r="M261" s="169"/>
      <c r="N261" s="15"/>
    </row>
    <row r="262" spans="1:14" ht="18" customHeight="1">
      <c r="A262" s="17"/>
      <c r="B262" s="17"/>
      <c r="C262" s="175"/>
      <c r="D262" s="176"/>
      <c r="E262" s="176"/>
      <c r="F262" s="177"/>
      <c r="G262" s="168"/>
      <c r="H262" s="169"/>
      <c r="I262" s="166"/>
      <c r="J262" s="167"/>
      <c r="K262" s="19" t="s">
        <v>10</v>
      </c>
      <c r="L262" s="168"/>
      <c r="M262" s="169"/>
      <c r="N262" s="15"/>
    </row>
    <row r="263" spans="1:14" ht="18" customHeight="1">
      <c r="A263" s="17"/>
      <c r="B263" s="17"/>
      <c r="C263" s="175"/>
      <c r="D263" s="176"/>
      <c r="E263" s="176"/>
      <c r="F263" s="177"/>
      <c r="G263" s="168"/>
      <c r="H263" s="169"/>
      <c r="I263" s="166"/>
      <c r="J263" s="167"/>
      <c r="K263" s="19" t="s">
        <v>10</v>
      </c>
      <c r="L263" s="168"/>
      <c r="M263" s="169"/>
      <c r="N263" s="15"/>
    </row>
    <row r="264" spans="1:14" ht="18" customHeight="1">
      <c r="A264" s="17"/>
      <c r="B264" s="17"/>
      <c r="C264" s="175"/>
      <c r="D264" s="176"/>
      <c r="E264" s="176"/>
      <c r="F264" s="177"/>
      <c r="G264" s="168"/>
      <c r="H264" s="169"/>
      <c r="I264" s="166"/>
      <c r="J264" s="167"/>
      <c r="K264" s="19" t="s">
        <v>10</v>
      </c>
      <c r="L264" s="168"/>
      <c r="M264" s="169"/>
      <c r="N264" s="15"/>
    </row>
    <row r="265" spans="1:14" ht="18" customHeight="1">
      <c r="A265" s="17"/>
      <c r="B265" s="17"/>
      <c r="C265" s="175"/>
      <c r="D265" s="176"/>
      <c r="E265" s="176"/>
      <c r="F265" s="177"/>
      <c r="G265" s="168"/>
      <c r="H265" s="169"/>
      <c r="I265" s="166"/>
      <c r="J265" s="167"/>
      <c r="K265" s="19" t="s">
        <v>10</v>
      </c>
      <c r="L265" s="168"/>
      <c r="M265" s="169"/>
      <c r="N265" s="15"/>
    </row>
    <row r="266" spans="1:14" ht="18" customHeight="1">
      <c r="A266" s="17"/>
      <c r="B266" s="17"/>
      <c r="C266" s="175"/>
      <c r="D266" s="176"/>
      <c r="E266" s="176"/>
      <c r="F266" s="177"/>
      <c r="G266" s="168"/>
      <c r="H266" s="169"/>
      <c r="I266" s="166"/>
      <c r="J266" s="167"/>
      <c r="K266" s="19" t="s">
        <v>10</v>
      </c>
      <c r="L266" s="168"/>
      <c r="M266" s="169"/>
      <c r="N266" s="15"/>
    </row>
    <row r="267" spans="1:14" ht="18" customHeight="1">
      <c r="A267" s="17"/>
      <c r="B267" s="17"/>
      <c r="C267" s="175"/>
      <c r="D267" s="176"/>
      <c r="E267" s="176"/>
      <c r="F267" s="177"/>
      <c r="G267" s="168"/>
      <c r="H267" s="169"/>
      <c r="I267" s="166"/>
      <c r="J267" s="167"/>
      <c r="K267" s="19" t="s">
        <v>10</v>
      </c>
      <c r="L267" s="168"/>
      <c r="M267" s="169"/>
      <c r="N267" s="15"/>
    </row>
    <row r="268" spans="1:14" ht="18" customHeight="1">
      <c r="A268" s="17"/>
      <c r="B268" s="17"/>
      <c r="C268" s="175"/>
      <c r="D268" s="176"/>
      <c r="E268" s="176"/>
      <c r="F268" s="177"/>
      <c r="G268" s="232"/>
      <c r="H268" s="315"/>
      <c r="I268" s="217"/>
      <c r="J268" s="218"/>
      <c r="K268" s="19" t="s">
        <v>10</v>
      </c>
      <c r="L268" s="232"/>
      <c r="M268" s="315"/>
      <c r="N268" s="15"/>
    </row>
    <row r="269" spans="1:14" ht="18" customHeight="1">
      <c r="A269" s="17"/>
      <c r="B269" s="17"/>
      <c r="C269" s="181" t="s">
        <v>7</v>
      </c>
      <c r="D269" s="171"/>
      <c r="E269" s="171"/>
      <c r="F269" s="280"/>
      <c r="G269" s="30">
        <f>COUNTA(G231:G268)</f>
        <v>27</v>
      </c>
      <c r="H269" s="32" t="s">
        <v>9</v>
      </c>
      <c r="I269" s="323">
        <f>SUM(I231:J268)</f>
        <v>113307709</v>
      </c>
      <c r="J269" s="284"/>
      <c r="K269" s="21" t="s">
        <v>10</v>
      </c>
      <c r="L269" s="17"/>
      <c r="M269" s="17"/>
      <c r="N269" s="15"/>
    </row>
    <row r="270" spans="1:14" ht="18" customHeight="1">
      <c r="A270" s="17"/>
      <c r="B270" s="17"/>
      <c r="C270" s="22"/>
      <c r="D270" s="24"/>
      <c r="E270" s="24"/>
      <c r="F270" s="24"/>
      <c r="G270" s="28"/>
      <c r="H270" s="28"/>
      <c r="I270" s="47"/>
      <c r="J270" s="53"/>
      <c r="K270" s="23"/>
      <c r="L270" s="17"/>
      <c r="M270" s="17"/>
      <c r="N270" s="15"/>
    </row>
    <row r="271" spans="1:14" ht="18" customHeight="1">
      <c r="A271" s="17"/>
      <c r="B271" s="17"/>
      <c r="C271" s="22"/>
      <c r="D271" s="24"/>
      <c r="E271" s="24"/>
      <c r="F271" s="24"/>
      <c r="G271" s="28"/>
      <c r="H271" s="28"/>
      <c r="I271" s="47"/>
      <c r="J271" s="53"/>
      <c r="K271" s="23"/>
      <c r="L271" s="17"/>
      <c r="M271" s="17"/>
      <c r="N271" s="15"/>
    </row>
    <row r="272" spans="1:14" ht="18" customHeight="1">
      <c r="A272" s="17"/>
      <c r="B272" s="17"/>
      <c r="C272" s="22"/>
      <c r="D272" s="24"/>
      <c r="E272" s="24"/>
      <c r="F272" s="24"/>
      <c r="G272" s="28"/>
      <c r="H272" s="28"/>
      <c r="I272" s="47"/>
      <c r="J272" s="53"/>
      <c r="K272" s="23"/>
      <c r="L272" s="17"/>
      <c r="M272" s="17"/>
      <c r="N272" s="15"/>
    </row>
    <row r="273" spans="1:15" ht="18" customHeight="1">
      <c r="A273" s="17"/>
      <c r="B273" s="17"/>
      <c r="C273" s="22"/>
      <c r="D273" s="24"/>
      <c r="E273" s="24"/>
      <c r="F273" s="24"/>
      <c r="G273" s="28"/>
      <c r="H273" s="28"/>
      <c r="I273" s="47"/>
      <c r="J273" s="53"/>
      <c r="K273" s="23"/>
      <c r="L273" s="17"/>
      <c r="M273" s="17"/>
      <c r="N273" s="15"/>
    </row>
    <row r="274" spans="1:15" ht="18" customHeight="1">
      <c r="A274" s="17"/>
      <c r="B274" s="17"/>
      <c r="C274" s="22"/>
      <c r="D274" s="24"/>
      <c r="E274" s="24"/>
      <c r="F274" s="24"/>
      <c r="G274" s="28"/>
      <c r="H274" s="28"/>
      <c r="I274" s="47"/>
      <c r="J274" s="53"/>
      <c r="K274" s="23"/>
      <c r="L274" s="17"/>
      <c r="M274" s="17"/>
      <c r="N274" s="15"/>
    </row>
    <row r="275" spans="1:15" ht="18" customHeight="1">
      <c r="A275" s="17"/>
      <c r="B275" s="17"/>
      <c r="C275" s="22"/>
      <c r="D275" s="24"/>
      <c r="E275" s="24"/>
      <c r="F275" s="24"/>
      <c r="G275" s="28"/>
      <c r="H275" s="28"/>
      <c r="I275" s="47"/>
      <c r="J275" s="53"/>
      <c r="K275" s="23"/>
      <c r="L275" s="17"/>
      <c r="M275" s="17"/>
      <c r="N275" s="15"/>
    </row>
    <row r="276" spans="1:15" ht="18" customHeight="1">
      <c r="A276" s="17"/>
      <c r="B276" s="17"/>
      <c r="C276" s="22"/>
      <c r="D276" s="24"/>
      <c r="E276" s="24"/>
      <c r="F276" s="24"/>
      <c r="G276" s="28"/>
      <c r="H276" s="28"/>
      <c r="I276" s="47"/>
      <c r="J276" s="53"/>
      <c r="K276" s="23"/>
      <c r="L276" s="17"/>
      <c r="M276" s="17"/>
      <c r="N276" s="15"/>
    </row>
    <row r="277" spans="1:15" ht="18" customHeight="1">
      <c r="A277" s="17"/>
      <c r="B277" s="17"/>
      <c r="C277" s="22"/>
      <c r="D277" s="24"/>
      <c r="E277" s="24"/>
      <c r="F277" s="24"/>
      <c r="G277" s="28"/>
      <c r="H277" s="28"/>
      <c r="I277" s="47"/>
      <c r="J277" s="53"/>
      <c r="K277" s="23"/>
      <c r="L277" s="17"/>
      <c r="M277" s="17"/>
      <c r="N277" s="15"/>
    </row>
    <row r="278" spans="1:15" ht="18" customHeight="1">
      <c r="A278" s="17"/>
      <c r="B278" s="17"/>
      <c r="C278" s="22"/>
      <c r="D278" s="24"/>
      <c r="E278" s="24"/>
      <c r="F278" s="24"/>
      <c r="G278" s="28"/>
      <c r="H278" s="28"/>
      <c r="I278" s="47"/>
      <c r="J278" s="53"/>
      <c r="K278" s="23"/>
      <c r="L278" s="17"/>
      <c r="M278" s="17"/>
      <c r="N278" s="15"/>
    </row>
    <row r="279" spans="1:15" ht="18" customHeight="1">
      <c r="A279" s="17"/>
      <c r="B279" s="17"/>
      <c r="C279" s="22"/>
      <c r="D279" s="24"/>
      <c r="E279" s="24"/>
      <c r="F279" s="24"/>
      <c r="G279" s="28"/>
      <c r="H279" s="28"/>
      <c r="I279" s="47"/>
      <c r="J279" s="53"/>
      <c r="K279" s="23"/>
      <c r="L279" s="17"/>
      <c r="M279" s="17"/>
      <c r="N279" s="15"/>
    </row>
    <row r="280" spans="1:15" ht="18" customHeight="1">
      <c r="A280" s="17"/>
      <c r="B280" s="16" t="s">
        <v>134</v>
      </c>
      <c r="C280" s="16"/>
      <c r="D280" s="17"/>
      <c r="E280" s="17"/>
      <c r="F280" s="64"/>
      <c r="G280" s="17"/>
      <c r="H280" s="23"/>
      <c r="I280" s="23"/>
      <c r="J280" s="23"/>
      <c r="K280" s="23"/>
      <c r="L280" s="17"/>
      <c r="M280" s="17"/>
      <c r="N280" s="15"/>
    </row>
    <row r="281" spans="1:15" ht="18" customHeight="1">
      <c r="A281" s="17"/>
      <c r="B281" s="17"/>
      <c r="C281" s="339" t="s">
        <v>132</v>
      </c>
      <c r="D281" s="340"/>
      <c r="E281" s="340"/>
      <c r="F281" s="340"/>
      <c r="G281" s="340"/>
      <c r="H281" s="340"/>
      <c r="I281" s="341">
        <v>150</v>
      </c>
      <c r="J281" s="341"/>
      <c r="K281" s="65" t="s">
        <v>83</v>
      </c>
      <c r="L281" s="65"/>
      <c r="M281" s="66"/>
      <c r="N281" s="15"/>
      <c r="O281" s="75" t="s">
        <v>87</v>
      </c>
    </row>
    <row r="282" spans="1:15" ht="18" customHeight="1">
      <c r="A282" s="17"/>
      <c r="B282" s="17"/>
      <c r="C282" s="170"/>
      <c r="D282" s="171"/>
      <c r="E282" s="25" t="s">
        <v>6</v>
      </c>
      <c r="F282" s="99"/>
      <c r="G282" s="181" t="s">
        <v>105</v>
      </c>
      <c r="H282" s="182"/>
      <c r="I282" s="181" t="s">
        <v>22</v>
      </c>
      <c r="J282" s="183"/>
      <c r="K282" s="184"/>
      <c r="L282" s="181" t="s">
        <v>68</v>
      </c>
      <c r="M282" s="182"/>
      <c r="N282" s="15"/>
    </row>
    <row r="283" spans="1:15" ht="18" customHeight="1">
      <c r="A283" s="17"/>
      <c r="B283" s="17"/>
      <c r="C283" s="336" t="s">
        <v>211</v>
      </c>
      <c r="D283" s="337"/>
      <c r="E283" s="337"/>
      <c r="F283" s="338"/>
      <c r="G283" s="161" t="s">
        <v>216</v>
      </c>
      <c r="H283" s="292"/>
      <c r="I283" s="166">
        <v>86400</v>
      </c>
      <c r="J283" s="167"/>
      <c r="K283" s="19" t="s">
        <v>10</v>
      </c>
      <c r="L283" s="161"/>
      <c r="M283" s="292"/>
      <c r="N283" s="15"/>
    </row>
    <row r="284" spans="1:15" ht="18" customHeight="1">
      <c r="A284" s="17"/>
      <c r="B284" s="17"/>
      <c r="C284" s="310" t="s">
        <v>212</v>
      </c>
      <c r="D284" s="311"/>
      <c r="E284" s="311"/>
      <c r="F284" s="312"/>
      <c r="G284" s="161" t="s">
        <v>217</v>
      </c>
      <c r="H284" s="292"/>
      <c r="I284" s="166">
        <v>52249</v>
      </c>
      <c r="J284" s="167"/>
      <c r="K284" s="19" t="s">
        <v>10</v>
      </c>
      <c r="L284" s="161"/>
      <c r="M284" s="292"/>
      <c r="N284" s="15"/>
    </row>
    <row r="285" spans="1:15" ht="18" customHeight="1">
      <c r="A285" s="17"/>
      <c r="B285" s="17"/>
      <c r="C285" s="310" t="s">
        <v>213</v>
      </c>
      <c r="D285" s="311"/>
      <c r="E285" s="311"/>
      <c r="F285" s="312"/>
      <c r="G285" s="161" t="s">
        <v>218</v>
      </c>
      <c r="H285" s="292"/>
      <c r="I285" s="166">
        <v>119124</v>
      </c>
      <c r="J285" s="167"/>
      <c r="K285" s="19" t="s">
        <v>10</v>
      </c>
      <c r="L285" s="161"/>
      <c r="M285" s="292"/>
      <c r="N285" s="15"/>
    </row>
    <row r="286" spans="1:15" ht="18" customHeight="1">
      <c r="A286" s="17"/>
      <c r="B286" s="17"/>
      <c r="C286" s="310" t="s">
        <v>214</v>
      </c>
      <c r="D286" s="311"/>
      <c r="E286" s="311"/>
      <c r="F286" s="312"/>
      <c r="G286" s="161" t="s">
        <v>219</v>
      </c>
      <c r="H286" s="292"/>
      <c r="I286" s="166">
        <v>298080</v>
      </c>
      <c r="J286" s="268"/>
      <c r="K286" s="19" t="s">
        <v>10</v>
      </c>
      <c r="L286" s="161"/>
      <c r="M286" s="292"/>
      <c r="N286" s="15"/>
    </row>
    <row r="287" spans="1:15" ht="18" customHeight="1">
      <c r="A287" s="17"/>
      <c r="B287" s="17"/>
      <c r="C287" s="310" t="s">
        <v>215</v>
      </c>
      <c r="D287" s="311"/>
      <c r="E287" s="311"/>
      <c r="F287" s="312"/>
      <c r="G287" s="161" t="s">
        <v>219</v>
      </c>
      <c r="H287" s="292"/>
      <c r="I287" s="166">
        <v>244080</v>
      </c>
      <c r="J287" s="268"/>
      <c r="K287" s="19" t="s">
        <v>10</v>
      </c>
      <c r="L287" s="161"/>
      <c r="M287" s="292"/>
      <c r="N287" s="15"/>
    </row>
    <row r="288" spans="1:15" ht="18" customHeight="1">
      <c r="A288" s="17"/>
      <c r="B288" s="17"/>
      <c r="C288" s="163" t="s">
        <v>220</v>
      </c>
      <c r="D288" s="164"/>
      <c r="E288" s="164"/>
      <c r="F288" s="165"/>
      <c r="G288" s="161" t="s">
        <v>226</v>
      </c>
      <c r="H288" s="292"/>
      <c r="I288" s="166">
        <v>751680</v>
      </c>
      <c r="J288" s="167"/>
      <c r="K288" s="19" t="s">
        <v>10</v>
      </c>
      <c r="L288" s="161"/>
      <c r="M288" s="292"/>
      <c r="N288" s="15"/>
    </row>
    <row r="289" spans="1:14" ht="18" customHeight="1">
      <c r="A289" s="17"/>
      <c r="B289" s="17"/>
      <c r="C289" s="163" t="s">
        <v>221</v>
      </c>
      <c r="D289" s="164"/>
      <c r="E289" s="164"/>
      <c r="F289" s="165"/>
      <c r="G289" s="161" t="s">
        <v>226</v>
      </c>
      <c r="H289" s="292"/>
      <c r="I289" s="166">
        <v>86400</v>
      </c>
      <c r="J289" s="167"/>
      <c r="K289" s="19" t="s">
        <v>10</v>
      </c>
      <c r="L289" s="161"/>
      <c r="M289" s="292"/>
      <c r="N289" s="15"/>
    </row>
    <row r="290" spans="1:14" ht="18" customHeight="1">
      <c r="A290" s="17"/>
      <c r="B290" s="17"/>
      <c r="C290" s="163" t="s">
        <v>222</v>
      </c>
      <c r="D290" s="164"/>
      <c r="E290" s="164"/>
      <c r="F290" s="165"/>
      <c r="G290" s="161" t="s">
        <v>227</v>
      </c>
      <c r="H290" s="292"/>
      <c r="I290" s="166">
        <v>129600</v>
      </c>
      <c r="J290" s="167"/>
      <c r="K290" s="19" t="s">
        <v>10</v>
      </c>
      <c r="L290" s="161"/>
      <c r="M290" s="292"/>
      <c r="N290" s="15"/>
    </row>
    <row r="291" spans="1:14" ht="18" customHeight="1">
      <c r="A291" s="17"/>
      <c r="B291" s="17"/>
      <c r="C291" s="163" t="s">
        <v>223</v>
      </c>
      <c r="D291" s="164"/>
      <c r="E291" s="164"/>
      <c r="F291" s="165"/>
      <c r="G291" s="161" t="s">
        <v>227</v>
      </c>
      <c r="H291" s="292"/>
      <c r="I291" s="166">
        <v>347760</v>
      </c>
      <c r="J291" s="167"/>
      <c r="K291" s="19" t="s">
        <v>10</v>
      </c>
      <c r="L291" s="161"/>
      <c r="M291" s="292"/>
      <c r="N291" s="15"/>
    </row>
    <row r="292" spans="1:14" ht="18" customHeight="1">
      <c r="A292" s="17"/>
      <c r="B292" s="17"/>
      <c r="C292" s="163" t="s">
        <v>224</v>
      </c>
      <c r="D292" s="164"/>
      <c r="E292" s="164"/>
      <c r="F292" s="165"/>
      <c r="G292" s="161" t="s">
        <v>228</v>
      </c>
      <c r="H292" s="292"/>
      <c r="I292" s="166">
        <v>214920</v>
      </c>
      <c r="J292" s="167"/>
      <c r="K292" s="19" t="s">
        <v>10</v>
      </c>
      <c r="L292" s="161"/>
      <c r="M292" s="292"/>
      <c r="N292" s="15"/>
    </row>
    <row r="293" spans="1:14" ht="18" customHeight="1">
      <c r="A293" s="17"/>
      <c r="B293" s="17"/>
      <c r="C293" s="163" t="s">
        <v>225</v>
      </c>
      <c r="D293" s="164"/>
      <c r="E293" s="164"/>
      <c r="F293" s="165"/>
      <c r="G293" s="161" t="s">
        <v>228</v>
      </c>
      <c r="H293" s="162"/>
      <c r="I293" s="166">
        <v>14094</v>
      </c>
      <c r="J293" s="167"/>
      <c r="K293" s="19" t="s">
        <v>10</v>
      </c>
      <c r="L293" s="100"/>
      <c r="M293" s="101"/>
      <c r="N293" s="15"/>
    </row>
    <row r="294" spans="1:14" ht="18" customHeight="1">
      <c r="A294" s="17"/>
      <c r="B294" s="17"/>
      <c r="C294" s="163" t="s">
        <v>229</v>
      </c>
      <c r="D294" s="164"/>
      <c r="E294" s="164"/>
      <c r="F294" s="165"/>
      <c r="G294" s="161" t="s">
        <v>234</v>
      </c>
      <c r="H294" s="162"/>
      <c r="I294" s="166">
        <v>35640</v>
      </c>
      <c r="J294" s="167"/>
      <c r="K294" s="19" t="s">
        <v>10</v>
      </c>
      <c r="L294" s="100"/>
      <c r="M294" s="101"/>
      <c r="N294" s="15"/>
    </row>
    <row r="295" spans="1:14" ht="18" customHeight="1">
      <c r="A295" s="17"/>
      <c r="B295" s="17"/>
      <c r="C295" s="163" t="s">
        <v>230</v>
      </c>
      <c r="D295" s="164"/>
      <c r="E295" s="164"/>
      <c r="F295" s="165"/>
      <c r="G295" s="161" t="s">
        <v>235</v>
      </c>
      <c r="H295" s="162"/>
      <c r="I295" s="166">
        <v>86886</v>
      </c>
      <c r="J295" s="167"/>
      <c r="K295" s="19" t="s">
        <v>10</v>
      </c>
      <c r="L295" s="100"/>
      <c r="M295" s="101"/>
      <c r="N295" s="15"/>
    </row>
    <row r="296" spans="1:14" ht="18" customHeight="1">
      <c r="A296" s="17"/>
      <c r="B296" s="17"/>
      <c r="C296" s="163" t="s">
        <v>231</v>
      </c>
      <c r="D296" s="164"/>
      <c r="E296" s="164"/>
      <c r="F296" s="165"/>
      <c r="G296" s="161" t="s">
        <v>235</v>
      </c>
      <c r="H296" s="162"/>
      <c r="I296" s="166">
        <v>145800</v>
      </c>
      <c r="J296" s="167"/>
      <c r="K296" s="19" t="s">
        <v>10</v>
      </c>
      <c r="L296" s="161"/>
      <c r="M296" s="292"/>
      <c r="N296" s="15"/>
    </row>
    <row r="297" spans="1:14" ht="18" customHeight="1">
      <c r="A297" s="17"/>
      <c r="B297" s="17"/>
      <c r="C297" s="163" t="s">
        <v>232</v>
      </c>
      <c r="D297" s="164"/>
      <c r="E297" s="164"/>
      <c r="F297" s="165"/>
      <c r="G297" s="161" t="s">
        <v>235</v>
      </c>
      <c r="H297" s="162"/>
      <c r="I297" s="166">
        <v>169560</v>
      </c>
      <c r="J297" s="167"/>
      <c r="K297" s="19" t="s">
        <v>10</v>
      </c>
      <c r="L297" s="100"/>
      <c r="M297" s="101"/>
      <c r="N297" s="15"/>
    </row>
    <row r="298" spans="1:14" ht="18" customHeight="1">
      <c r="A298" s="17"/>
      <c r="B298" s="17"/>
      <c r="C298" s="342" t="s">
        <v>233</v>
      </c>
      <c r="D298" s="343"/>
      <c r="E298" s="343"/>
      <c r="F298" s="344"/>
      <c r="G298" s="161" t="s">
        <v>235</v>
      </c>
      <c r="H298" s="162"/>
      <c r="I298" s="166">
        <v>283716</v>
      </c>
      <c r="J298" s="167"/>
      <c r="K298" s="19" t="s">
        <v>10</v>
      </c>
      <c r="L298" s="100"/>
      <c r="M298" s="101"/>
      <c r="N298" s="15"/>
    </row>
    <row r="299" spans="1:14" ht="18" customHeight="1">
      <c r="A299" s="17"/>
      <c r="B299" s="17"/>
      <c r="C299" s="305" t="s">
        <v>236</v>
      </c>
      <c r="D299" s="306"/>
      <c r="E299" s="306"/>
      <c r="F299" s="307"/>
      <c r="G299" s="161" t="s">
        <v>243</v>
      </c>
      <c r="H299" s="162"/>
      <c r="I299" s="166">
        <v>270000</v>
      </c>
      <c r="J299" s="167"/>
      <c r="K299" s="19" t="s">
        <v>10</v>
      </c>
      <c r="L299" s="108"/>
      <c r="M299" s="109"/>
      <c r="N299" s="15"/>
    </row>
    <row r="300" spans="1:14" ht="18" customHeight="1">
      <c r="A300" s="17"/>
      <c r="B300" s="17"/>
      <c r="C300" s="305" t="s">
        <v>237</v>
      </c>
      <c r="D300" s="306"/>
      <c r="E300" s="306"/>
      <c r="F300" s="307"/>
      <c r="G300" s="161" t="s">
        <v>244</v>
      </c>
      <c r="H300" s="162"/>
      <c r="I300" s="166">
        <v>82080</v>
      </c>
      <c r="J300" s="167"/>
      <c r="K300" s="19" t="s">
        <v>10</v>
      </c>
      <c r="L300" s="108"/>
      <c r="M300" s="109"/>
      <c r="N300" s="15"/>
    </row>
    <row r="301" spans="1:14" ht="18" customHeight="1">
      <c r="A301" s="17"/>
      <c r="B301" s="17"/>
      <c r="C301" s="305" t="s">
        <v>238</v>
      </c>
      <c r="D301" s="306"/>
      <c r="E301" s="306"/>
      <c r="F301" s="307"/>
      <c r="G301" s="161" t="s">
        <v>245</v>
      </c>
      <c r="H301" s="162"/>
      <c r="I301" s="166">
        <v>276534</v>
      </c>
      <c r="J301" s="167"/>
      <c r="K301" s="19" t="s">
        <v>10</v>
      </c>
      <c r="L301" s="108"/>
      <c r="M301" s="109"/>
      <c r="N301" s="15"/>
    </row>
    <row r="302" spans="1:14" ht="18" customHeight="1">
      <c r="A302" s="17"/>
      <c r="B302" s="17"/>
      <c r="C302" s="305" t="s">
        <v>239</v>
      </c>
      <c r="D302" s="306"/>
      <c r="E302" s="306"/>
      <c r="F302" s="307"/>
      <c r="G302" s="161" t="s">
        <v>246</v>
      </c>
      <c r="H302" s="162"/>
      <c r="I302" s="166">
        <v>28183</v>
      </c>
      <c r="J302" s="167"/>
      <c r="K302" s="19" t="s">
        <v>10</v>
      </c>
      <c r="L302" s="108"/>
      <c r="M302" s="109"/>
      <c r="N302" s="15"/>
    </row>
    <row r="303" spans="1:14" ht="18" customHeight="1">
      <c r="A303" s="17"/>
      <c r="B303" s="17"/>
      <c r="C303" s="305" t="s">
        <v>240</v>
      </c>
      <c r="D303" s="306"/>
      <c r="E303" s="306"/>
      <c r="F303" s="307"/>
      <c r="G303" s="161" t="s">
        <v>246</v>
      </c>
      <c r="H303" s="162"/>
      <c r="I303" s="166">
        <v>31320</v>
      </c>
      <c r="J303" s="167"/>
      <c r="K303" s="19" t="s">
        <v>10</v>
      </c>
      <c r="L303" s="108"/>
      <c r="M303" s="109"/>
      <c r="N303" s="15"/>
    </row>
    <row r="304" spans="1:14" ht="18" customHeight="1">
      <c r="A304" s="17"/>
      <c r="B304" s="17"/>
      <c r="C304" s="305" t="s">
        <v>241</v>
      </c>
      <c r="D304" s="306"/>
      <c r="E304" s="306"/>
      <c r="F304" s="307"/>
      <c r="G304" s="161" t="s">
        <v>246</v>
      </c>
      <c r="H304" s="162"/>
      <c r="I304" s="166">
        <v>90504</v>
      </c>
      <c r="J304" s="167"/>
      <c r="K304" s="19" t="s">
        <v>10</v>
      </c>
      <c r="L304" s="108"/>
      <c r="M304" s="109"/>
      <c r="N304" s="15"/>
    </row>
    <row r="305" spans="1:14" ht="18" customHeight="1">
      <c r="A305" s="17"/>
      <c r="B305" s="17"/>
      <c r="C305" s="305" t="s">
        <v>242</v>
      </c>
      <c r="D305" s="306"/>
      <c r="E305" s="306"/>
      <c r="F305" s="307"/>
      <c r="G305" s="161" t="s">
        <v>247</v>
      </c>
      <c r="H305" s="162"/>
      <c r="I305" s="166">
        <v>42984</v>
      </c>
      <c r="J305" s="167"/>
      <c r="K305" s="19" t="s">
        <v>10</v>
      </c>
      <c r="L305" s="108"/>
      <c r="M305" s="109"/>
      <c r="N305" s="15"/>
    </row>
    <row r="306" spans="1:14" ht="18" customHeight="1">
      <c r="A306" s="17"/>
      <c r="B306" s="17"/>
      <c r="C306" s="163" t="s">
        <v>248</v>
      </c>
      <c r="D306" s="164"/>
      <c r="E306" s="164"/>
      <c r="F306" s="165"/>
      <c r="G306" s="161" t="s">
        <v>257</v>
      </c>
      <c r="H306" s="162"/>
      <c r="I306" s="166">
        <v>73764</v>
      </c>
      <c r="J306" s="167"/>
      <c r="K306" s="19" t="s">
        <v>10</v>
      </c>
      <c r="L306" s="108"/>
      <c r="M306" s="109"/>
      <c r="N306" s="15"/>
    </row>
    <row r="307" spans="1:14" ht="18" customHeight="1">
      <c r="A307" s="17"/>
      <c r="B307" s="17"/>
      <c r="C307" s="163" t="s">
        <v>249</v>
      </c>
      <c r="D307" s="164"/>
      <c r="E307" s="164"/>
      <c r="F307" s="165"/>
      <c r="G307" s="161" t="s">
        <v>258</v>
      </c>
      <c r="H307" s="162"/>
      <c r="I307" s="166">
        <v>302400</v>
      </c>
      <c r="J307" s="167"/>
      <c r="K307" s="19" t="s">
        <v>10</v>
      </c>
      <c r="L307" s="108"/>
      <c r="M307" s="109"/>
      <c r="N307" s="15"/>
    </row>
    <row r="308" spans="1:14" ht="18" customHeight="1">
      <c r="A308" s="17"/>
      <c r="B308" s="17"/>
      <c r="C308" s="163" t="s">
        <v>236</v>
      </c>
      <c r="D308" s="164"/>
      <c r="E308" s="164"/>
      <c r="F308" s="165"/>
      <c r="G308" s="161" t="s">
        <v>259</v>
      </c>
      <c r="H308" s="162"/>
      <c r="I308" s="166">
        <v>270000</v>
      </c>
      <c r="J308" s="167"/>
      <c r="K308" s="19" t="s">
        <v>10</v>
      </c>
      <c r="L308" s="108"/>
      <c r="M308" s="109"/>
      <c r="N308" s="15"/>
    </row>
    <row r="309" spans="1:14" ht="18" customHeight="1">
      <c r="A309" s="17"/>
      <c r="B309" s="17"/>
      <c r="C309" s="163" t="s">
        <v>250</v>
      </c>
      <c r="D309" s="164"/>
      <c r="E309" s="164"/>
      <c r="F309" s="165"/>
      <c r="G309" s="161" t="s">
        <v>259</v>
      </c>
      <c r="H309" s="162"/>
      <c r="I309" s="166">
        <v>129600</v>
      </c>
      <c r="J309" s="167"/>
      <c r="K309" s="19" t="s">
        <v>10</v>
      </c>
      <c r="L309" s="108"/>
      <c r="M309" s="109"/>
      <c r="N309" s="15"/>
    </row>
    <row r="310" spans="1:14" ht="18" customHeight="1">
      <c r="A310" s="17"/>
      <c r="B310" s="17"/>
      <c r="C310" s="163" t="s">
        <v>251</v>
      </c>
      <c r="D310" s="164"/>
      <c r="E310" s="164"/>
      <c r="F310" s="165"/>
      <c r="G310" s="161" t="s">
        <v>260</v>
      </c>
      <c r="H310" s="162"/>
      <c r="I310" s="166">
        <v>162000</v>
      </c>
      <c r="J310" s="167"/>
      <c r="K310" s="19" t="s">
        <v>10</v>
      </c>
      <c r="L310" s="108"/>
      <c r="M310" s="109"/>
      <c r="N310" s="15"/>
    </row>
    <row r="311" spans="1:14" ht="18" customHeight="1">
      <c r="A311" s="17"/>
      <c r="B311" s="17"/>
      <c r="C311" s="163" t="s">
        <v>252</v>
      </c>
      <c r="D311" s="164"/>
      <c r="E311" s="164"/>
      <c r="F311" s="165"/>
      <c r="G311" s="161" t="s">
        <v>261</v>
      </c>
      <c r="H311" s="162"/>
      <c r="I311" s="166">
        <v>34776</v>
      </c>
      <c r="J311" s="167"/>
      <c r="K311" s="19" t="s">
        <v>10</v>
      </c>
      <c r="L311" s="108"/>
      <c r="M311" s="109"/>
      <c r="N311" s="15"/>
    </row>
    <row r="312" spans="1:14" ht="18" customHeight="1">
      <c r="A312" s="17"/>
      <c r="B312" s="17"/>
      <c r="C312" s="163" t="s">
        <v>253</v>
      </c>
      <c r="D312" s="164"/>
      <c r="E312" s="164"/>
      <c r="F312" s="165"/>
      <c r="G312" s="161" t="s">
        <v>262</v>
      </c>
      <c r="H312" s="162"/>
      <c r="I312" s="166">
        <v>99360</v>
      </c>
      <c r="J312" s="167"/>
      <c r="K312" s="19" t="s">
        <v>10</v>
      </c>
      <c r="L312" s="108"/>
      <c r="M312" s="109"/>
      <c r="N312" s="15"/>
    </row>
    <row r="313" spans="1:14" ht="18" customHeight="1">
      <c r="A313" s="17"/>
      <c r="B313" s="17"/>
      <c r="C313" s="163" t="s">
        <v>254</v>
      </c>
      <c r="D313" s="164"/>
      <c r="E313" s="164"/>
      <c r="F313" s="165"/>
      <c r="G313" s="161" t="s">
        <v>262</v>
      </c>
      <c r="H313" s="162"/>
      <c r="I313" s="166">
        <v>42444</v>
      </c>
      <c r="J313" s="167"/>
      <c r="K313" s="19" t="s">
        <v>10</v>
      </c>
      <c r="L313" s="108"/>
      <c r="M313" s="109"/>
      <c r="N313" s="15"/>
    </row>
    <row r="314" spans="1:14" ht="18" customHeight="1">
      <c r="A314" s="17"/>
      <c r="B314" s="17"/>
      <c r="C314" s="163" t="s">
        <v>255</v>
      </c>
      <c r="D314" s="164"/>
      <c r="E314" s="164"/>
      <c r="F314" s="165"/>
      <c r="G314" s="161" t="s">
        <v>262</v>
      </c>
      <c r="H314" s="162"/>
      <c r="I314" s="166">
        <v>20520</v>
      </c>
      <c r="J314" s="167"/>
      <c r="K314" s="19" t="s">
        <v>10</v>
      </c>
      <c r="L314" s="108"/>
      <c r="M314" s="109"/>
      <c r="N314" s="15"/>
    </row>
    <row r="315" spans="1:14" ht="18" customHeight="1">
      <c r="A315" s="17"/>
      <c r="B315" s="17"/>
      <c r="C315" s="163" t="s">
        <v>256</v>
      </c>
      <c r="D315" s="164"/>
      <c r="E315" s="164"/>
      <c r="F315" s="165"/>
      <c r="G315" s="161" t="s">
        <v>263</v>
      </c>
      <c r="H315" s="162"/>
      <c r="I315" s="166">
        <v>76680</v>
      </c>
      <c r="J315" s="167"/>
      <c r="K315" s="19" t="s">
        <v>10</v>
      </c>
      <c r="L315" s="108"/>
      <c r="M315" s="109"/>
      <c r="N315" s="15"/>
    </row>
    <row r="316" spans="1:14" ht="18" customHeight="1">
      <c r="A316" s="17"/>
      <c r="B316" s="17"/>
      <c r="C316" s="163" t="s">
        <v>236</v>
      </c>
      <c r="D316" s="164"/>
      <c r="E316" s="164"/>
      <c r="F316" s="165"/>
      <c r="G316" s="161" t="s">
        <v>270</v>
      </c>
      <c r="H316" s="162"/>
      <c r="I316" s="166">
        <v>275000</v>
      </c>
      <c r="J316" s="167"/>
      <c r="K316" s="19" t="s">
        <v>10</v>
      </c>
      <c r="L316" s="108"/>
      <c r="M316" s="109"/>
      <c r="N316" s="15"/>
    </row>
    <row r="317" spans="1:14" ht="18" customHeight="1">
      <c r="A317" s="17"/>
      <c r="B317" s="17"/>
      <c r="C317" s="163" t="s">
        <v>264</v>
      </c>
      <c r="D317" s="164"/>
      <c r="E317" s="164"/>
      <c r="F317" s="165"/>
      <c r="G317" s="161" t="s">
        <v>271</v>
      </c>
      <c r="H317" s="162"/>
      <c r="I317" s="166">
        <v>10333</v>
      </c>
      <c r="J317" s="167"/>
      <c r="K317" s="19" t="s">
        <v>10</v>
      </c>
      <c r="L317" s="108"/>
      <c r="M317" s="109"/>
      <c r="N317" s="15"/>
    </row>
    <row r="318" spans="1:14" ht="18" customHeight="1">
      <c r="A318" s="17"/>
      <c r="B318" s="17"/>
      <c r="C318" s="163" t="s">
        <v>265</v>
      </c>
      <c r="D318" s="164"/>
      <c r="E318" s="164"/>
      <c r="F318" s="165"/>
      <c r="G318" s="161" t="s">
        <v>272</v>
      </c>
      <c r="H318" s="162"/>
      <c r="I318" s="166">
        <v>219384</v>
      </c>
      <c r="J318" s="167"/>
      <c r="K318" s="19" t="s">
        <v>10</v>
      </c>
      <c r="L318" s="108"/>
      <c r="M318" s="109"/>
      <c r="N318" s="15"/>
    </row>
    <row r="319" spans="1:14" ht="18" customHeight="1">
      <c r="A319" s="17"/>
      <c r="B319" s="17"/>
      <c r="C319" s="163" t="s">
        <v>266</v>
      </c>
      <c r="D319" s="164"/>
      <c r="E319" s="164"/>
      <c r="F319" s="165"/>
      <c r="G319" s="161" t="s">
        <v>272</v>
      </c>
      <c r="H319" s="162"/>
      <c r="I319" s="166">
        <v>96800</v>
      </c>
      <c r="J319" s="167"/>
      <c r="K319" s="19" t="s">
        <v>10</v>
      </c>
      <c r="L319" s="108"/>
      <c r="M319" s="109"/>
      <c r="N319" s="15"/>
    </row>
    <row r="320" spans="1:14" ht="18" customHeight="1">
      <c r="A320" s="17"/>
      <c r="B320" s="17"/>
      <c r="C320" s="163" t="s">
        <v>267</v>
      </c>
      <c r="D320" s="164"/>
      <c r="E320" s="164"/>
      <c r="F320" s="165"/>
      <c r="G320" s="161" t="s">
        <v>272</v>
      </c>
      <c r="H320" s="162"/>
      <c r="I320" s="166">
        <v>44000</v>
      </c>
      <c r="J320" s="167"/>
      <c r="K320" s="19" t="s">
        <v>10</v>
      </c>
      <c r="L320" s="108"/>
      <c r="M320" s="109"/>
      <c r="N320" s="15"/>
    </row>
    <row r="321" spans="1:14" ht="18" customHeight="1">
      <c r="A321" s="17"/>
      <c r="B321" s="17"/>
      <c r="C321" s="163" t="s">
        <v>268</v>
      </c>
      <c r="D321" s="164"/>
      <c r="E321" s="164"/>
      <c r="F321" s="165"/>
      <c r="G321" s="161" t="s">
        <v>272</v>
      </c>
      <c r="H321" s="162"/>
      <c r="I321" s="166">
        <v>68200</v>
      </c>
      <c r="J321" s="167"/>
      <c r="K321" s="19" t="s">
        <v>10</v>
      </c>
      <c r="L321" s="108"/>
      <c r="M321" s="109"/>
      <c r="N321" s="15"/>
    </row>
    <row r="322" spans="1:14" ht="18" customHeight="1">
      <c r="A322" s="17"/>
      <c r="B322" s="17"/>
      <c r="C322" s="163" t="s">
        <v>269</v>
      </c>
      <c r="D322" s="164"/>
      <c r="E322" s="164"/>
      <c r="F322" s="165"/>
      <c r="G322" s="161" t="s">
        <v>273</v>
      </c>
      <c r="H322" s="162"/>
      <c r="I322" s="166">
        <v>59730</v>
      </c>
      <c r="J322" s="167"/>
      <c r="K322" s="19" t="s">
        <v>10</v>
      </c>
      <c r="L322" s="108"/>
      <c r="M322" s="109"/>
      <c r="N322" s="15"/>
    </row>
    <row r="323" spans="1:14" ht="18" customHeight="1">
      <c r="A323" s="17"/>
      <c r="B323" s="17"/>
      <c r="C323" s="163" t="s">
        <v>274</v>
      </c>
      <c r="D323" s="164"/>
      <c r="E323" s="164"/>
      <c r="F323" s="165"/>
      <c r="G323" s="161" t="s">
        <v>277</v>
      </c>
      <c r="H323" s="162"/>
      <c r="I323" s="166">
        <v>99000</v>
      </c>
      <c r="J323" s="167"/>
      <c r="K323" s="19" t="s">
        <v>10</v>
      </c>
      <c r="L323" s="108"/>
      <c r="M323" s="109"/>
      <c r="N323" s="15"/>
    </row>
    <row r="324" spans="1:14" ht="18" customHeight="1">
      <c r="A324" s="17"/>
      <c r="B324" s="17"/>
      <c r="C324" s="163" t="s">
        <v>275</v>
      </c>
      <c r="D324" s="164"/>
      <c r="E324" s="164"/>
      <c r="F324" s="165"/>
      <c r="G324" s="161" t="s">
        <v>277</v>
      </c>
      <c r="H324" s="162"/>
      <c r="I324" s="166">
        <v>31812</v>
      </c>
      <c r="J324" s="167"/>
      <c r="K324" s="19" t="s">
        <v>10</v>
      </c>
      <c r="L324" s="108"/>
      <c r="M324" s="109"/>
      <c r="N324" s="15"/>
    </row>
    <row r="325" spans="1:14" ht="18" customHeight="1">
      <c r="A325" s="17"/>
      <c r="B325" s="17"/>
      <c r="C325" s="163" t="s">
        <v>276</v>
      </c>
      <c r="D325" s="164"/>
      <c r="E325" s="164"/>
      <c r="F325" s="165"/>
      <c r="G325" s="161" t="s">
        <v>278</v>
      </c>
      <c r="H325" s="162"/>
      <c r="I325" s="166">
        <v>1034000</v>
      </c>
      <c r="J325" s="167"/>
      <c r="K325" s="19" t="s">
        <v>10</v>
      </c>
      <c r="L325" s="108"/>
      <c r="M325" s="109"/>
      <c r="N325" s="15"/>
    </row>
    <row r="326" spans="1:14" ht="18" customHeight="1">
      <c r="A326" s="17"/>
      <c r="B326" s="17"/>
      <c r="C326" s="163" t="s">
        <v>279</v>
      </c>
      <c r="D326" s="164"/>
      <c r="E326" s="164"/>
      <c r="F326" s="165"/>
      <c r="G326" s="161" t="s">
        <v>294</v>
      </c>
      <c r="H326" s="162"/>
      <c r="I326" s="166">
        <v>9436</v>
      </c>
      <c r="J326" s="167"/>
      <c r="K326" s="19" t="s">
        <v>10</v>
      </c>
      <c r="L326" s="108"/>
      <c r="M326" s="109"/>
      <c r="N326" s="15"/>
    </row>
    <row r="327" spans="1:14" ht="18" customHeight="1">
      <c r="A327" s="17"/>
      <c r="B327" s="17"/>
      <c r="C327" s="163" t="s">
        <v>280</v>
      </c>
      <c r="D327" s="164"/>
      <c r="E327" s="164"/>
      <c r="F327" s="165"/>
      <c r="G327" s="161" t="s">
        <v>295</v>
      </c>
      <c r="H327" s="162"/>
      <c r="I327" s="166">
        <v>770000</v>
      </c>
      <c r="J327" s="167"/>
      <c r="K327" s="19" t="s">
        <v>10</v>
      </c>
      <c r="L327" s="108"/>
      <c r="M327" s="109"/>
      <c r="N327" s="15"/>
    </row>
    <row r="328" spans="1:14" ht="18" customHeight="1">
      <c r="A328" s="17"/>
      <c r="B328" s="17"/>
      <c r="C328" s="163" t="s">
        <v>281</v>
      </c>
      <c r="D328" s="164"/>
      <c r="E328" s="164"/>
      <c r="F328" s="165"/>
      <c r="G328" s="161" t="s">
        <v>295</v>
      </c>
      <c r="H328" s="162"/>
      <c r="I328" s="166">
        <v>861300</v>
      </c>
      <c r="J328" s="167"/>
      <c r="K328" s="19" t="s">
        <v>10</v>
      </c>
      <c r="L328" s="108"/>
      <c r="M328" s="109"/>
      <c r="N328" s="15"/>
    </row>
    <row r="329" spans="1:14" ht="18" customHeight="1">
      <c r="A329" s="17"/>
      <c r="B329" s="17"/>
      <c r="C329" s="163" t="s">
        <v>282</v>
      </c>
      <c r="D329" s="164"/>
      <c r="E329" s="164"/>
      <c r="F329" s="165"/>
      <c r="G329" s="161" t="s">
        <v>295</v>
      </c>
      <c r="H329" s="162"/>
      <c r="I329" s="166">
        <v>1056000</v>
      </c>
      <c r="J329" s="167"/>
      <c r="K329" s="19" t="s">
        <v>10</v>
      </c>
      <c r="L329" s="108"/>
      <c r="M329" s="109"/>
      <c r="N329" s="15"/>
    </row>
    <row r="330" spans="1:14" ht="18" customHeight="1">
      <c r="A330" s="17"/>
      <c r="B330" s="17"/>
      <c r="C330" s="163" t="s">
        <v>283</v>
      </c>
      <c r="D330" s="164"/>
      <c r="E330" s="164"/>
      <c r="F330" s="165"/>
      <c r="G330" s="161" t="s">
        <v>295</v>
      </c>
      <c r="H330" s="162"/>
      <c r="I330" s="166">
        <v>1265000</v>
      </c>
      <c r="J330" s="167"/>
      <c r="K330" s="19" t="s">
        <v>10</v>
      </c>
      <c r="L330" s="108"/>
      <c r="M330" s="109"/>
      <c r="N330" s="15"/>
    </row>
    <row r="331" spans="1:14" ht="18" customHeight="1">
      <c r="A331" s="17"/>
      <c r="B331" s="17"/>
      <c r="C331" s="163" t="s">
        <v>284</v>
      </c>
      <c r="D331" s="164"/>
      <c r="E331" s="164"/>
      <c r="F331" s="165"/>
      <c r="G331" s="161" t="s">
        <v>295</v>
      </c>
      <c r="H331" s="162"/>
      <c r="I331" s="166">
        <v>1078000</v>
      </c>
      <c r="J331" s="167"/>
      <c r="K331" s="19" t="s">
        <v>10</v>
      </c>
      <c r="L331" s="108"/>
      <c r="M331" s="109"/>
      <c r="N331" s="15"/>
    </row>
    <row r="332" spans="1:14" ht="18" customHeight="1">
      <c r="A332" s="17"/>
      <c r="B332" s="17"/>
      <c r="C332" s="163" t="s">
        <v>285</v>
      </c>
      <c r="D332" s="164"/>
      <c r="E332" s="164"/>
      <c r="F332" s="165"/>
      <c r="G332" s="161" t="s">
        <v>295</v>
      </c>
      <c r="H332" s="162"/>
      <c r="I332" s="166">
        <v>1276000</v>
      </c>
      <c r="J332" s="167"/>
      <c r="K332" s="19" t="s">
        <v>10</v>
      </c>
      <c r="L332" s="108"/>
      <c r="M332" s="109"/>
      <c r="N332" s="15"/>
    </row>
    <row r="333" spans="1:14" ht="18" customHeight="1">
      <c r="A333" s="17"/>
      <c r="B333" s="17"/>
      <c r="C333" s="163" t="s">
        <v>286</v>
      </c>
      <c r="D333" s="164"/>
      <c r="E333" s="164"/>
      <c r="F333" s="165"/>
      <c r="G333" s="161" t="s">
        <v>296</v>
      </c>
      <c r="H333" s="162"/>
      <c r="I333" s="166">
        <v>726000</v>
      </c>
      <c r="J333" s="167"/>
      <c r="K333" s="19" t="s">
        <v>10</v>
      </c>
      <c r="L333" s="108"/>
      <c r="M333" s="109"/>
      <c r="N333" s="15"/>
    </row>
    <row r="334" spans="1:14" ht="18" customHeight="1">
      <c r="A334" s="17"/>
      <c r="B334" s="17"/>
      <c r="C334" s="163" t="s">
        <v>287</v>
      </c>
      <c r="D334" s="164"/>
      <c r="E334" s="164"/>
      <c r="F334" s="165"/>
      <c r="G334" s="161" t="s">
        <v>296</v>
      </c>
      <c r="H334" s="162"/>
      <c r="I334" s="166">
        <v>178970</v>
      </c>
      <c r="J334" s="167"/>
      <c r="K334" s="19" t="s">
        <v>10</v>
      </c>
      <c r="L334" s="108"/>
      <c r="M334" s="109"/>
      <c r="N334" s="15"/>
    </row>
    <row r="335" spans="1:14" ht="18" customHeight="1">
      <c r="A335" s="17"/>
      <c r="B335" s="17"/>
      <c r="C335" s="163" t="s">
        <v>288</v>
      </c>
      <c r="D335" s="164"/>
      <c r="E335" s="164"/>
      <c r="F335" s="165"/>
      <c r="G335" s="161" t="s">
        <v>296</v>
      </c>
      <c r="H335" s="162"/>
      <c r="I335" s="166">
        <v>299200</v>
      </c>
      <c r="J335" s="167"/>
      <c r="K335" s="19" t="s">
        <v>10</v>
      </c>
      <c r="L335" s="108"/>
      <c r="M335" s="109"/>
      <c r="N335" s="15"/>
    </row>
    <row r="336" spans="1:14" ht="18" customHeight="1">
      <c r="A336" s="17"/>
      <c r="B336" s="17"/>
      <c r="C336" s="163" t="s">
        <v>289</v>
      </c>
      <c r="D336" s="164"/>
      <c r="E336" s="164"/>
      <c r="F336" s="165"/>
      <c r="G336" s="161" t="s">
        <v>296</v>
      </c>
      <c r="H336" s="162"/>
      <c r="I336" s="166">
        <v>160600</v>
      </c>
      <c r="J336" s="167"/>
      <c r="K336" s="19" t="s">
        <v>10</v>
      </c>
      <c r="L336" s="108"/>
      <c r="M336" s="109"/>
      <c r="N336" s="15"/>
    </row>
    <row r="337" spans="1:14" ht="18" customHeight="1">
      <c r="A337" s="17"/>
      <c r="B337" s="17"/>
      <c r="C337" s="163" t="s">
        <v>290</v>
      </c>
      <c r="D337" s="164"/>
      <c r="E337" s="164"/>
      <c r="F337" s="165"/>
      <c r="G337" s="161" t="s">
        <v>296</v>
      </c>
      <c r="H337" s="162"/>
      <c r="I337" s="166">
        <v>297000</v>
      </c>
      <c r="J337" s="167"/>
      <c r="K337" s="19" t="s">
        <v>10</v>
      </c>
      <c r="L337" s="108"/>
      <c r="M337" s="109"/>
      <c r="N337" s="15"/>
    </row>
    <row r="338" spans="1:14" ht="18" customHeight="1">
      <c r="A338" s="17"/>
      <c r="B338" s="17"/>
      <c r="C338" s="163" t="s">
        <v>291</v>
      </c>
      <c r="D338" s="164"/>
      <c r="E338" s="164"/>
      <c r="F338" s="165"/>
      <c r="G338" s="161" t="s">
        <v>296</v>
      </c>
      <c r="H338" s="162"/>
      <c r="I338" s="166">
        <v>242000</v>
      </c>
      <c r="J338" s="167"/>
      <c r="K338" s="19" t="s">
        <v>10</v>
      </c>
      <c r="L338" s="108"/>
      <c r="M338" s="109"/>
      <c r="N338" s="15"/>
    </row>
    <row r="339" spans="1:14" ht="18" customHeight="1">
      <c r="A339" s="17"/>
      <c r="B339" s="17"/>
      <c r="C339" s="163" t="s">
        <v>292</v>
      </c>
      <c r="D339" s="164"/>
      <c r="E339" s="164"/>
      <c r="F339" s="165"/>
      <c r="G339" s="161" t="s">
        <v>296</v>
      </c>
      <c r="H339" s="162"/>
      <c r="I339" s="166">
        <v>286000</v>
      </c>
      <c r="J339" s="167"/>
      <c r="K339" s="19" t="s">
        <v>10</v>
      </c>
      <c r="L339" s="108"/>
      <c r="M339" s="109"/>
      <c r="N339" s="15"/>
    </row>
    <row r="340" spans="1:14" ht="18" customHeight="1">
      <c r="A340" s="17"/>
      <c r="B340" s="17"/>
      <c r="C340" s="163" t="s">
        <v>293</v>
      </c>
      <c r="D340" s="164"/>
      <c r="E340" s="164"/>
      <c r="F340" s="165"/>
      <c r="G340" s="161" t="s">
        <v>296</v>
      </c>
      <c r="H340" s="162"/>
      <c r="I340" s="166">
        <v>275000</v>
      </c>
      <c r="J340" s="167"/>
      <c r="K340" s="19" t="s">
        <v>10</v>
      </c>
      <c r="L340" s="108"/>
      <c r="M340" s="109"/>
      <c r="N340" s="15"/>
    </row>
    <row r="341" spans="1:14" ht="18" customHeight="1">
      <c r="A341" s="17"/>
      <c r="B341" s="17"/>
      <c r="C341" s="163" t="s">
        <v>301</v>
      </c>
      <c r="D341" s="164"/>
      <c r="E341" s="164"/>
      <c r="F341" s="165"/>
      <c r="G341" s="161" t="s">
        <v>304</v>
      </c>
      <c r="H341" s="162"/>
      <c r="I341" s="166">
        <v>468050</v>
      </c>
      <c r="J341" s="167"/>
      <c r="K341" s="19" t="s">
        <v>10</v>
      </c>
      <c r="L341" s="108"/>
      <c r="M341" s="109"/>
      <c r="N341" s="15"/>
    </row>
    <row r="342" spans="1:14" ht="18" customHeight="1">
      <c r="A342" s="17"/>
      <c r="B342" s="17"/>
      <c r="C342" s="163" t="s">
        <v>302</v>
      </c>
      <c r="D342" s="164"/>
      <c r="E342" s="164"/>
      <c r="F342" s="165"/>
      <c r="G342" s="161" t="s">
        <v>305</v>
      </c>
      <c r="H342" s="162"/>
      <c r="I342" s="166">
        <v>385000</v>
      </c>
      <c r="J342" s="167"/>
      <c r="K342" s="19" t="s">
        <v>10</v>
      </c>
      <c r="L342" s="108"/>
      <c r="M342" s="109"/>
      <c r="N342" s="15"/>
    </row>
    <row r="343" spans="1:14" ht="18" customHeight="1">
      <c r="A343" s="17"/>
      <c r="B343" s="17"/>
      <c r="C343" s="163" t="s">
        <v>303</v>
      </c>
      <c r="D343" s="164"/>
      <c r="E343" s="164"/>
      <c r="F343" s="165"/>
      <c r="G343" s="161" t="s">
        <v>306</v>
      </c>
      <c r="H343" s="162"/>
      <c r="I343" s="166">
        <v>209000</v>
      </c>
      <c r="J343" s="167"/>
      <c r="K343" s="19" t="s">
        <v>10</v>
      </c>
      <c r="L343" s="108"/>
      <c r="M343" s="109"/>
      <c r="N343" s="15"/>
    </row>
    <row r="344" spans="1:14" ht="18" customHeight="1">
      <c r="A344" s="17"/>
      <c r="B344" s="17"/>
      <c r="C344" s="163" t="s">
        <v>293</v>
      </c>
      <c r="D344" s="164"/>
      <c r="E344" s="164"/>
      <c r="F344" s="165"/>
      <c r="G344" s="161" t="s">
        <v>307</v>
      </c>
      <c r="H344" s="162"/>
      <c r="I344" s="166">
        <v>275000</v>
      </c>
      <c r="J344" s="167"/>
      <c r="K344" s="19" t="s">
        <v>10</v>
      </c>
      <c r="L344" s="108"/>
      <c r="M344" s="109"/>
      <c r="N344" s="15"/>
    </row>
    <row r="345" spans="1:14" ht="18" customHeight="1">
      <c r="A345" s="17"/>
      <c r="B345" s="17"/>
      <c r="C345" s="163" t="s">
        <v>411</v>
      </c>
      <c r="D345" s="164"/>
      <c r="E345" s="164"/>
      <c r="F345" s="165"/>
      <c r="G345" s="161" t="s">
        <v>412</v>
      </c>
      <c r="H345" s="162"/>
      <c r="I345" s="166">
        <v>605000</v>
      </c>
      <c r="J345" s="167"/>
      <c r="K345" s="19" t="s">
        <v>413</v>
      </c>
      <c r="L345" s="120"/>
      <c r="M345" s="121"/>
      <c r="N345" s="15"/>
    </row>
    <row r="346" spans="1:14" ht="18" customHeight="1">
      <c r="A346" s="17"/>
      <c r="B346" s="17"/>
      <c r="C346" s="163" t="s">
        <v>297</v>
      </c>
      <c r="D346" s="164"/>
      <c r="E346" s="164"/>
      <c r="F346" s="165"/>
      <c r="G346" s="161" t="s">
        <v>308</v>
      </c>
      <c r="H346" s="162"/>
      <c r="I346" s="166">
        <v>407000</v>
      </c>
      <c r="J346" s="167"/>
      <c r="K346" s="19" t="s">
        <v>10</v>
      </c>
      <c r="L346" s="108"/>
      <c r="M346" s="109"/>
      <c r="N346" s="15"/>
    </row>
    <row r="347" spans="1:14" ht="18" customHeight="1">
      <c r="A347" s="17"/>
      <c r="B347" s="17"/>
      <c r="C347" s="163" t="s">
        <v>298</v>
      </c>
      <c r="D347" s="164"/>
      <c r="E347" s="164"/>
      <c r="F347" s="165"/>
      <c r="G347" s="161" t="s">
        <v>308</v>
      </c>
      <c r="H347" s="162"/>
      <c r="I347" s="166">
        <v>411290</v>
      </c>
      <c r="J347" s="167"/>
      <c r="K347" s="19" t="s">
        <v>10</v>
      </c>
      <c r="L347" s="108"/>
      <c r="M347" s="109"/>
      <c r="N347" s="15"/>
    </row>
    <row r="348" spans="1:14" ht="18" customHeight="1">
      <c r="A348" s="17"/>
      <c r="B348" s="17"/>
      <c r="C348" s="163" t="s">
        <v>299</v>
      </c>
      <c r="D348" s="164"/>
      <c r="E348" s="164"/>
      <c r="F348" s="165"/>
      <c r="G348" s="161" t="s">
        <v>309</v>
      </c>
      <c r="H348" s="162"/>
      <c r="I348" s="166">
        <v>20900</v>
      </c>
      <c r="J348" s="167"/>
      <c r="K348" s="19" t="s">
        <v>10</v>
      </c>
      <c r="L348" s="108"/>
      <c r="M348" s="109"/>
      <c r="N348" s="15"/>
    </row>
    <row r="349" spans="1:14" ht="18" customHeight="1">
      <c r="A349" s="17"/>
      <c r="B349" s="17"/>
      <c r="C349" s="163" t="s">
        <v>300</v>
      </c>
      <c r="D349" s="164"/>
      <c r="E349" s="164"/>
      <c r="F349" s="165"/>
      <c r="G349" s="161" t="s">
        <v>310</v>
      </c>
      <c r="H349" s="162"/>
      <c r="I349" s="166">
        <v>513700</v>
      </c>
      <c r="J349" s="167"/>
      <c r="K349" s="19" t="s">
        <v>10</v>
      </c>
      <c r="L349" s="108"/>
      <c r="M349" s="109"/>
      <c r="N349" s="15"/>
    </row>
    <row r="350" spans="1:14" ht="18" customHeight="1">
      <c r="A350" s="17"/>
      <c r="B350" s="17"/>
      <c r="C350" s="163"/>
      <c r="D350" s="164"/>
      <c r="E350" s="164"/>
      <c r="F350" s="165"/>
      <c r="G350" s="161"/>
      <c r="H350" s="162"/>
      <c r="I350" s="166"/>
      <c r="J350" s="167"/>
      <c r="K350" s="19" t="s">
        <v>10</v>
      </c>
      <c r="L350" s="108"/>
      <c r="M350" s="109"/>
      <c r="N350" s="15"/>
    </row>
    <row r="351" spans="1:14" ht="18" customHeight="1">
      <c r="A351" s="17"/>
      <c r="B351" s="17"/>
      <c r="C351" s="131"/>
      <c r="D351" s="132"/>
      <c r="E351" s="132"/>
      <c r="F351" s="133"/>
      <c r="G351" s="126"/>
      <c r="H351" s="127"/>
      <c r="I351" s="128"/>
      <c r="J351" s="129"/>
      <c r="K351" s="19" t="s">
        <v>10</v>
      </c>
      <c r="L351" s="126"/>
      <c r="M351" s="130"/>
      <c r="N351" s="15"/>
    </row>
    <row r="352" spans="1:14" ht="18" customHeight="1">
      <c r="A352" s="17"/>
      <c r="B352" s="17"/>
      <c r="C352" s="163"/>
      <c r="D352" s="164"/>
      <c r="E352" s="164"/>
      <c r="F352" s="165"/>
      <c r="G352" s="161"/>
      <c r="H352" s="162"/>
      <c r="I352" s="166"/>
      <c r="J352" s="167"/>
      <c r="K352" s="19" t="s">
        <v>10</v>
      </c>
      <c r="L352" s="161"/>
      <c r="M352" s="292"/>
      <c r="N352" s="15"/>
    </row>
    <row r="353" spans="1:14" ht="18" customHeight="1">
      <c r="A353" s="17"/>
      <c r="B353" s="17"/>
      <c r="C353" s="163"/>
      <c r="D353" s="164"/>
      <c r="E353" s="164"/>
      <c r="F353" s="165"/>
      <c r="G353" s="161"/>
      <c r="H353" s="162"/>
      <c r="I353" s="166"/>
      <c r="J353" s="167"/>
      <c r="K353" s="19" t="s">
        <v>10</v>
      </c>
      <c r="L353" s="355"/>
      <c r="M353" s="356"/>
      <c r="N353" s="15"/>
    </row>
    <row r="354" spans="1:14" ht="18" customHeight="1">
      <c r="A354" s="17"/>
      <c r="B354" s="17"/>
      <c r="C354" s="181" t="s">
        <v>7</v>
      </c>
      <c r="D354" s="171"/>
      <c r="E354" s="171"/>
      <c r="F354" s="280"/>
      <c r="G354" s="30">
        <f>COUNTA(G283:G353)</f>
        <v>67</v>
      </c>
      <c r="H354" s="32" t="s">
        <v>9</v>
      </c>
      <c r="I354" s="323">
        <f>SUM(I283:J353)</f>
        <v>19112843</v>
      </c>
      <c r="J354" s="284"/>
      <c r="K354" s="21" t="s">
        <v>10</v>
      </c>
      <c r="L354" s="63"/>
      <c r="M354" s="63"/>
      <c r="N354" s="15"/>
    </row>
    <row r="355" spans="1:14" ht="18" customHeight="1">
      <c r="A355" s="17"/>
      <c r="B355" s="17"/>
      <c r="C355" s="22"/>
      <c r="D355" s="24"/>
      <c r="E355" s="24"/>
      <c r="F355" s="24"/>
      <c r="G355" s="28"/>
      <c r="H355" s="28"/>
      <c r="I355" s="47"/>
      <c r="J355" s="53"/>
      <c r="K355" s="23"/>
      <c r="L355" s="17"/>
      <c r="M355" s="17"/>
      <c r="N355" s="15"/>
    </row>
    <row r="356" spans="1:14" s="1" customFormat="1" ht="18" customHeight="1">
      <c r="A356" s="2" t="s">
        <v>135</v>
      </c>
    </row>
    <row r="357" spans="1:14" s="1" customFormat="1" ht="18" customHeight="1">
      <c r="C357" s="349"/>
      <c r="D357" s="350"/>
      <c r="E357" s="102" t="s">
        <v>47</v>
      </c>
      <c r="F357" s="273" t="s">
        <v>48</v>
      </c>
      <c r="G357" s="183"/>
      <c r="H357" s="183"/>
      <c r="I357" s="183"/>
      <c r="J357" s="183"/>
      <c r="K357" s="183"/>
      <c r="L357" s="183"/>
      <c r="M357" s="184"/>
    </row>
    <row r="358" spans="1:14" s="1" customFormat="1" ht="18" customHeight="1">
      <c r="C358" s="351">
        <v>1</v>
      </c>
      <c r="D358" s="300"/>
      <c r="E358" s="49" t="s">
        <v>423</v>
      </c>
      <c r="F358" s="352" t="s">
        <v>416</v>
      </c>
      <c r="G358" s="353"/>
      <c r="H358" s="353"/>
      <c r="I358" s="353"/>
      <c r="J358" s="353"/>
      <c r="K358" s="353"/>
      <c r="L358" s="353"/>
      <c r="M358" s="354"/>
    </row>
    <row r="359" spans="1:14" s="1" customFormat="1" ht="18" customHeight="1">
      <c r="C359" s="345">
        <v>2</v>
      </c>
      <c r="D359" s="169"/>
      <c r="E359" s="125" t="s">
        <v>422</v>
      </c>
      <c r="F359" s="346" t="s">
        <v>417</v>
      </c>
      <c r="G359" s="347"/>
      <c r="H359" s="347"/>
      <c r="I359" s="347"/>
      <c r="J359" s="347"/>
      <c r="K359" s="347"/>
      <c r="L359" s="347"/>
      <c r="M359" s="348"/>
    </row>
    <row r="360" spans="1:14" s="1" customFormat="1" ht="18" customHeight="1">
      <c r="C360" s="345">
        <v>3</v>
      </c>
      <c r="D360" s="169"/>
      <c r="E360" s="125" t="s">
        <v>422</v>
      </c>
      <c r="F360" s="346" t="s">
        <v>418</v>
      </c>
      <c r="G360" s="347"/>
      <c r="H360" s="347"/>
      <c r="I360" s="347"/>
      <c r="J360" s="347"/>
      <c r="K360" s="347"/>
      <c r="L360" s="347"/>
      <c r="M360" s="348"/>
    </row>
    <row r="361" spans="1:14" s="1" customFormat="1" ht="18" customHeight="1">
      <c r="C361" s="345">
        <v>4</v>
      </c>
      <c r="D361" s="169"/>
      <c r="E361" s="125" t="s">
        <v>422</v>
      </c>
      <c r="F361" s="346" t="s">
        <v>419</v>
      </c>
      <c r="G361" s="347"/>
      <c r="H361" s="347"/>
      <c r="I361" s="347"/>
      <c r="J361" s="347"/>
      <c r="K361" s="347"/>
      <c r="L361" s="347"/>
      <c r="M361" s="348"/>
    </row>
    <row r="362" spans="1:14" s="1" customFormat="1" ht="18" customHeight="1">
      <c r="C362" s="345">
        <v>5</v>
      </c>
      <c r="D362" s="169"/>
      <c r="E362" s="125" t="s">
        <v>422</v>
      </c>
      <c r="F362" s="346" t="s">
        <v>420</v>
      </c>
      <c r="G362" s="347"/>
      <c r="H362" s="347"/>
      <c r="I362" s="347"/>
      <c r="J362" s="347"/>
      <c r="K362" s="347"/>
      <c r="L362" s="347"/>
      <c r="M362" s="348"/>
    </row>
    <row r="363" spans="1:14" s="1" customFormat="1" ht="18" customHeight="1">
      <c r="C363" s="345">
        <v>6</v>
      </c>
      <c r="D363" s="169"/>
      <c r="E363" s="125" t="s">
        <v>422</v>
      </c>
      <c r="F363" s="346" t="s">
        <v>421</v>
      </c>
      <c r="G363" s="347"/>
      <c r="H363" s="347"/>
      <c r="I363" s="347"/>
      <c r="J363" s="347"/>
      <c r="K363" s="347"/>
      <c r="L363" s="347"/>
      <c r="M363" s="348"/>
    </row>
    <row r="364" spans="1:14" s="1" customFormat="1" ht="18" customHeight="1">
      <c r="C364" s="345">
        <v>7</v>
      </c>
      <c r="D364" s="169"/>
      <c r="E364" s="125" t="s">
        <v>444</v>
      </c>
      <c r="F364" s="346" t="s">
        <v>445</v>
      </c>
      <c r="G364" s="347"/>
      <c r="H364" s="347"/>
      <c r="I364" s="347"/>
      <c r="J364" s="347"/>
      <c r="K364" s="347"/>
      <c r="L364" s="347"/>
      <c r="M364" s="348"/>
    </row>
    <row r="365" spans="1:14" s="1" customFormat="1" ht="18" customHeight="1">
      <c r="C365" s="345">
        <v>8</v>
      </c>
      <c r="D365" s="169"/>
      <c r="E365" s="125" t="s">
        <v>446</v>
      </c>
      <c r="F365" s="357" t="s">
        <v>447</v>
      </c>
      <c r="G365" s="358"/>
      <c r="H365" s="358"/>
      <c r="I365" s="358"/>
      <c r="J365" s="358"/>
      <c r="K365" s="358"/>
      <c r="L365" s="358"/>
      <c r="M365" s="359"/>
    </row>
    <row r="366" spans="1:14" s="1" customFormat="1" ht="18" customHeight="1">
      <c r="C366" s="345">
        <v>9</v>
      </c>
      <c r="D366" s="169"/>
      <c r="E366" s="125" t="s">
        <v>450</v>
      </c>
      <c r="F366" s="357" t="s">
        <v>451</v>
      </c>
      <c r="G366" s="358"/>
      <c r="H366" s="358"/>
      <c r="I366" s="358"/>
      <c r="J366" s="358"/>
      <c r="K366" s="358"/>
      <c r="L366" s="358"/>
      <c r="M366" s="359"/>
    </row>
    <row r="367" spans="1:14" s="1" customFormat="1" ht="18" customHeight="1">
      <c r="C367" s="360">
        <v>10</v>
      </c>
      <c r="D367" s="315"/>
      <c r="E367" s="104"/>
      <c r="F367" s="361"/>
      <c r="G367" s="252"/>
      <c r="H367" s="252"/>
      <c r="I367" s="252"/>
      <c r="J367" s="252"/>
      <c r="K367" s="252"/>
      <c r="L367" s="252"/>
      <c r="M367" s="253"/>
    </row>
    <row r="368" spans="1:14" s="1" customFormat="1" ht="18" customHeight="1"/>
    <row r="369" spans="1:14" s="1" customFormat="1" ht="18" customHeight="1">
      <c r="A369" s="2" t="s">
        <v>51</v>
      </c>
    </row>
    <row r="370" spans="1:14" s="1" customFormat="1" ht="18" customHeight="1">
      <c r="C370" s="349"/>
      <c r="D370" s="350"/>
      <c r="E370" s="102" t="s">
        <v>47</v>
      </c>
      <c r="F370" s="273" t="s">
        <v>48</v>
      </c>
      <c r="G370" s="183"/>
      <c r="H370" s="183"/>
      <c r="I370" s="183"/>
      <c r="J370" s="183"/>
      <c r="K370" s="183"/>
      <c r="L370" s="183"/>
      <c r="M370" s="184"/>
    </row>
    <row r="371" spans="1:14" s="1" customFormat="1" ht="18" customHeight="1">
      <c r="C371" s="351">
        <v>1</v>
      </c>
      <c r="D371" s="300"/>
      <c r="E371" s="49" t="s">
        <v>422</v>
      </c>
      <c r="F371" s="352" t="s">
        <v>448</v>
      </c>
      <c r="G371" s="353"/>
      <c r="H371" s="353"/>
      <c r="I371" s="353"/>
      <c r="J371" s="353"/>
      <c r="K371" s="353"/>
      <c r="L371" s="353"/>
      <c r="M371" s="354"/>
    </row>
    <row r="372" spans="1:14" s="1" customFormat="1" ht="18" customHeight="1">
      <c r="C372" s="345">
        <v>2</v>
      </c>
      <c r="D372" s="169"/>
      <c r="E372" s="103" t="s">
        <v>422</v>
      </c>
      <c r="F372" s="346" t="s">
        <v>449</v>
      </c>
      <c r="G372" s="347"/>
      <c r="H372" s="347"/>
      <c r="I372" s="347"/>
      <c r="J372" s="347"/>
      <c r="K372" s="347"/>
      <c r="L372" s="347"/>
      <c r="M372" s="348"/>
    </row>
    <row r="373" spans="1:14" s="1" customFormat="1" ht="18" customHeight="1">
      <c r="C373" s="345">
        <v>3</v>
      </c>
      <c r="D373" s="169"/>
      <c r="E373" s="103" t="s">
        <v>424</v>
      </c>
      <c r="F373" s="286" t="s">
        <v>481</v>
      </c>
      <c r="G373" s="287"/>
      <c r="H373" s="287"/>
      <c r="I373" s="287"/>
      <c r="J373" s="287"/>
      <c r="K373" s="287"/>
      <c r="L373" s="287"/>
      <c r="M373" s="288"/>
    </row>
    <row r="374" spans="1:14" s="1" customFormat="1" ht="18" customHeight="1">
      <c r="C374" s="345">
        <v>4</v>
      </c>
      <c r="D374" s="169"/>
      <c r="E374" s="142" t="s">
        <v>424</v>
      </c>
      <c r="F374" s="286" t="s">
        <v>491</v>
      </c>
      <c r="G374" s="287"/>
      <c r="H374" s="287"/>
      <c r="I374" s="287"/>
      <c r="J374" s="287"/>
      <c r="K374" s="287"/>
      <c r="L374" s="287"/>
      <c r="M374" s="288"/>
    </row>
    <row r="375" spans="1:14" s="1" customFormat="1" ht="18" customHeight="1">
      <c r="C375" s="345">
        <v>5</v>
      </c>
      <c r="D375" s="169"/>
      <c r="E375" s="103"/>
      <c r="F375" s="286"/>
      <c r="G375" s="287"/>
      <c r="H375" s="287"/>
      <c r="I375" s="287"/>
      <c r="J375" s="287"/>
      <c r="K375" s="287"/>
      <c r="L375" s="287"/>
      <c r="M375" s="288"/>
    </row>
    <row r="376" spans="1:14" s="1" customFormat="1" ht="18" customHeight="1">
      <c r="C376" s="345">
        <v>6</v>
      </c>
      <c r="D376" s="169"/>
      <c r="E376" s="103"/>
      <c r="F376" s="286"/>
      <c r="G376" s="287"/>
      <c r="H376" s="287"/>
      <c r="I376" s="287"/>
      <c r="J376" s="287"/>
      <c r="K376" s="287"/>
      <c r="L376" s="287"/>
      <c r="M376" s="288"/>
    </row>
    <row r="377" spans="1:14" s="1" customFormat="1" ht="18" customHeight="1">
      <c r="C377" s="345">
        <v>7</v>
      </c>
      <c r="D377" s="169"/>
      <c r="E377" s="103"/>
      <c r="F377" s="286"/>
      <c r="G377" s="287"/>
      <c r="H377" s="287"/>
      <c r="I377" s="287"/>
      <c r="J377" s="287"/>
      <c r="K377" s="287"/>
      <c r="L377" s="287"/>
      <c r="M377" s="288"/>
    </row>
    <row r="378" spans="1:14" s="1" customFormat="1" ht="18" customHeight="1">
      <c r="C378" s="345">
        <v>8</v>
      </c>
      <c r="D378" s="169"/>
      <c r="E378" s="103"/>
      <c r="F378" s="286"/>
      <c r="G378" s="287"/>
      <c r="H378" s="287"/>
      <c r="I378" s="287"/>
      <c r="J378" s="287"/>
      <c r="K378" s="287"/>
      <c r="L378" s="287"/>
      <c r="M378" s="288"/>
    </row>
    <row r="379" spans="1:14" s="1" customFormat="1" ht="18" customHeight="1">
      <c r="C379" s="345">
        <v>9</v>
      </c>
      <c r="D379" s="169"/>
      <c r="E379" s="103"/>
      <c r="F379" s="286"/>
      <c r="G379" s="287"/>
      <c r="H379" s="287"/>
      <c r="I379" s="287"/>
      <c r="J379" s="287"/>
      <c r="K379" s="287"/>
      <c r="L379" s="287"/>
      <c r="M379" s="288"/>
    </row>
    <row r="380" spans="1:14" s="1" customFormat="1" ht="18" customHeight="1">
      <c r="C380" s="360">
        <v>10</v>
      </c>
      <c r="D380" s="315"/>
      <c r="E380" s="104"/>
      <c r="F380" s="361"/>
      <c r="G380" s="252"/>
      <c r="H380" s="252"/>
      <c r="I380" s="252"/>
      <c r="J380" s="252"/>
      <c r="K380" s="252"/>
      <c r="L380" s="252"/>
      <c r="M380" s="253"/>
    </row>
    <row r="381" spans="1:14" ht="18" customHeight="1">
      <c r="A381" s="17"/>
      <c r="B381" s="17"/>
      <c r="C381" s="22"/>
      <c r="D381" s="46"/>
      <c r="E381" s="46"/>
      <c r="F381" s="46"/>
      <c r="G381" s="28"/>
      <c r="H381" s="28"/>
      <c r="I381" s="47"/>
      <c r="J381" s="48"/>
      <c r="K381" s="23"/>
      <c r="L381" s="17"/>
      <c r="M381" s="17"/>
      <c r="N381" s="15"/>
    </row>
    <row r="382" spans="1:14" ht="18" customHeight="1">
      <c r="A382" s="16" t="s">
        <v>136</v>
      </c>
      <c r="B382" s="17"/>
      <c r="C382" s="17"/>
      <c r="D382" s="17"/>
      <c r="E382" s="17"/>
      <c r="F382" s="17"/>
      <c r="G382" s="17"/>
      <c r="H382" s="23"/>
      <c r="I382" s="23"/>
      <c r="J382" s="23"/>
      <c r="K382" s="23"/>
      <c r="L382" s="17"/>
      <c r="M382" s="17"/>
      <c r="N382" s="15"/>
    </row>
    <row r="383" spans="1:14" ht="18" customHeight="1">
      <c r="A383" s="17"/>
      <c r="B383" s="17"/>
      <c r="C383" s="170"/>
      <c r="D383" s="171"/>
      <c r="E383" s="25" t="s">
        <v>0</v>
      </c>
      <c r="F383" s="99"/>
      <c r="G383" s="181" t="s">
        <v>24</v>
      </c>
      <c r="H383" s="182"/>
      <c r="I383" s="181" t="s">
        <v>23</v>
      </c>
      <c r="J383" s="183"/>
      <c r="K383" s="184"/>
      <c r="L383" s="181" t="s">
        <v>21</v>
      </c>
      <c r="M383" s="182"/>
      <c r="N383" s="15"/>
    </row>
    <row r="384" spans="1:14" ht="18" customHeight="1">
      <c r="A384" s="17"/>
      <c r="B384" s="17"/>
      <c r="C384" s="185" t="s">
        <v>311</v>
      </c>
      <c r="D384" s="186"/>
      <c r="E384" s="186"/>
      <c r="F384" s="187"/>
      <c r="G384" s="26">
        <f>85636310-43107800</f>
        <v>42528510</v>
      </c>
      <c r="H384" s="19" t="s">
        <v>10</v>
      </c>
      <c r="I384" s="185">
        <v>0</v>
      </c>
      <c r="J384" s="186"/>
      <c r="K384" s="19" t="s">
        <v>10</v>
      </c>
      <c r="L384" s="26">
        <v>0</v>
      </c>
      <c r="M384" s="18" t="s">
        <v>9</v>
      </c>
      <c r="N384" s="15"/>
    </row>
    <row r="385" spans="1:15" ht="18" customHeight="1">
      <c r="A385" s="17"/>
      <c r="B385" s="17"/>
      <c r="C385" s="175" t="s">
        <v>312</v>
      </c>
      <c r="D385" s="176"/>
      <c r="E385" s="176"/>
      <c r="F385" s="177"/>
      <c r="G385" s="29">
        <v>8405100</v>
      </c>
      <c r="H385" s="19" t="s">
        <v>10</v>
      </c>
      <c r="I385" s="178">
        <v>3301070</v>
      </c>
      <c r="J385" s="180"/>
      <c r="K385" s="19" t="s">
        <v>10</v>
      </c>
      <c r="L385" s="29">
        <v>10</v>
      </c>
      <c r="M385" s="19" t="s">
        <v>9</v>
      </c>
      <c r="N385" s="15"/>
    </row>
    <row r="386" spans="1:15" ht="18" customHeight="1">
      <c r="A386" s="17"/>
      <c r="B386" s="17"/>
      <c r="C386" s="175" t="s">
        <v>313</v>
      </c>
      <c r="D386" s="176"/>
      <c r="E386" s="176"/>
      <c r="F386" s="177"/>
      <c r="G386" s="29">
        <v>5404866</v>
      </c>
      <c r="H386" s="19" t="s">
        <v>10</v>
      </c>
      <c r="I386" s="178">
        <v>1409920</v>
      </c>
      <c r="J386" s="180"/>
      <c r="K386" s="19" t="s">
        <v>10</v>
      </c>
      <c r="L386" s="29">
        <v>58</v>
      </c>
      <c r="M386" s="19" t="s">
        <v>9</v>
      </c>
      <c r="N386" s="15"/>
    </row>
    <row r="387" spans="1:15" ht="18" customHeight="1">
      <c r="A387" s="17"/>
      <c r="B387" s="17"/>
      <c r="C387" s="175" t="s">
        <v>192</v>
      </c>
      <c r="D387" s="176"/>
      <c r="E387" s="176"/>
      <c r="F387" s="177"/>
      <c r="G387" s="29">
        <v>1044109</v>
      </c>
      <c r="H387" s="19" t="s">
        <v>10</v>
      </c>
      <c r="I387" s="178">
        <v>16244590</v>
      </c>
      <c r="J387" s="180"/>
      <c r="K387" s="19" t="s">
        <v>10</v>
      </c>
      <c r="L387" s="29">
        <v>16</v>
      </c>
      <c r="M387" s="19" t="s">
        <v>9</v>
      </c>
      <c r="N387" s="15"/>
    </row>
    <row r="388" spans="1:15" ht="18" customHeight="1">
      <c r="A388" s="17"/>
      <c r="B388" s="17"/>
      <c r="C388" s="175"/>
      <c r="D388" s="176"/>
      <c r="E388" s="176"/>
      <c r="F388" s="177"/>
      <c r="G388" s="29"/>
      <c r="H388" s="19" t="s">
        <v>10</v>
      </c>
      <c r="I388" s="175"/>
      <c r="J388" s="287"/>
      <c r="K388" s="19" t="s">
        <v>10</v>
      </c>
      <c r="L388" s="29"/>
      <c r="M388" s="19" t="s">
        <v>9</v>
      </c>
      <c r="N388" s="15"/>
    </row>
    <row r="389" spans="1:15" ht="18" customHeight="1">
      <c r="A389" s="17"/>
      <c r="B389" s="17"/>
      <c r="C389" s="175"/>
      <c r="D389" s="176"/>
      <c r="E389" s="176"/>
      <c r="F389" s="177"/>
      <c r="G389" s="29"/>
      <c r="H389" s="19" t="s">
        <v>10</v>
      </c>
      <c r="I389" s="175"/>
      <c r="J389" s="287"/>
      <c r="K389" s="19" t="s">
        <v>10</v>
      </c>
      <c r="L389" s="29"/>
      <c r="M389" s="19" t="s">
        <v>9</v>
      </c>
      <c r="N389" s="15"/>
    </row>
    <row r="390" spans="1:15" ht="18" customHeight="1">
      <c r="A390" s="17"/>
      <c r="B390" s="17"/>
      <c r="C390" s="175"/>
      <c r="D390" s="176"/>
      <c r="E390" s="176"/>
      <c r="F390" s="177"/>
      <c r="G390" s="29"/>
      <c r="H390" s="19" t="s">
        <v>10</v>
      </c>
      <c r="I390" s="175"/>
      <c r="J390" s="287"/>
      <c r="K390" s="19" t="s">
        <v>10</v>
      </c>
      <c r="L390" s="29"/>
      <c r="M390" s="19" t="s">
        <v>9</v>
      </c>
      <c r="N390" s="15"/>
    </row>
    <row r="391" spans="1:15" ht="18" customHeight="1">
      <c r="A391" s="17"/>
      <c r="B391" s="17"/>
      <c r="C391" s="175"/>
      <c r="D391" s="176"/>
      <c r="E391" s="176"/>
      <c r="F391" s="177"/>
      <c r="G391" s="29"/>
      <c r="H391" s="19" t="s">
        <v>10</v>
      </c>
      <c r="I391" s="175"/>
      <c r="J391" s="287"/>
      <c r="K391" s="19" t="s">
        <v>10</v>
      </c>
      <c r="L391" s="29"/>
      <c r="M391" s="19" t="s">
        <v>9</v>
      </c>
      <c r="N391" s="15"/>
    </row>
    <row r="392" spans="1:15" ht="18" customHeight="1">
      <c r="A392" s="17"/>
      <c r="B392" s="17"/>
      <c r="C392" s="175"/>
      <c r="D392" s="176"/>
      <c r="E392" s="176"/>
      <c r="F392" s="177"/>
      <c r="G392" s="29"/>
      <c r="H392" s="33" t="s">
        <v>10</v>
      </c>
      <c r="I392" s="175"/>
      <c r="J392" s="287"/>
      <c r="K392" s="33" t="s">
        <v>10</v>
      </c>
      <c r="L392" s="29"/>
      <c r="M392" s="19" t="s">
        <v>9</v>
      </c>
      <c r="N392" s="15"/>
    </row>
    <row r="393" spans="1:15" ht="18" customHeight="1">
      <c r="A393" s="17"/>
      <c r="B393" s="17"/>
      <c r="C393" s="175"/>
      <c r="D393" s="176"/>
      <c r="E393" s="176"/>
      <c r="F393" s="177"/>
      <c r="G393" s="27"/>
      <c r="H393" s="20" t="s">
        <v>10</v>
      </c>
      <c r="I393" s="362"/>
      <c r="J393" s="252"/>
      <c r="K393" s="20" t="s">
        <v>10</v>
      </c>
      <c r="L393" s="27"/>
      <c r="M393" s="20" t="s">
        <v>9</v>
      </c>
      <c r="N393" s="15"/>
    </row>
    <row r="394" spans="1:15" ht="18" customHeight="1">
      <c r="A394" s="17"/>
      <c r="B394" s="17"/>
      <c r="C394" s="181" t="s">
        <v>7</v>
      </c>
      <c r="D394" s="171"/>
      <c r="E394" s="171"/>
      <c r="F394" s="280"/>
      <c r="G394" s="30">
        <f>SUM(G384:G393)</f>
        <v>57382585</v>
      </c>
      <c r="H394" s="21" t="s">
        <v>10</v>
      </c>
      <c r="I394" s="323">
        <f>SUM(I384:J393)</f>
        <v>20955580</v>
      </c>
      <c r="J394" s="284"/>
      <c r="K394" s="21" t="s">
        <v>10</v>
      </c>
      <c r="L394" s="30">
        <f>SUM(L384:L393)</f>
        <v>84</v>
      </c>
      <c r="M394" s="21" t="s">
        <v>9</v>
      </c>
      <c r="N394" s="15"/>
    </row>
    <row r="395" spans="1:15" ht="18" customHeight="1">
      <c r="A395" s="17"/>
      <c r="B395" s="17"/>
      <c r="C395" s="17"/>
      <c r="D395" s="22"/>
      <c r="E395" s="22"/>
      <c r="F395" s="22"/>
      <c r="G395" s="23"/>
      <c r="H395" s="23"/>
      <c r="I395" s="23"/>
      <c r="J395" s="23"/>
      <c r="K395" s="23"/>
      <c r="L395" s="17"/>
      <c r="M395" s="17"/>
      <c r="N395" s="15"/>
    </row>
    <row r="396" spans="1:15" ht="18" customHeight="1">
      <c r="A396" s="16" t="s">
        <v>69</v>
      </c>
      <c r="B396" s="16"/>
      <c r="C396" s="16"/>
      <c r="D396" s="17"/>
      <c r="E396" s="17"/>
      <c r="F396" s="17"/>
      <c r="G396" s="17"/>
      <c r="H396" s="17"/>
      <c r="I396" s="17"/>
      <c r="J396" s="17"/>
      <c r="K396" s="17"/>
      <c r="L396" s="17"/>
      <c r="M396" s="17"/>
      <c r="N396" s="15"/>
    </row>
    <row r="397" spans="1:15" ht="18" customHeight="1">
      <c r="A397" s="16"/>
      <c r="B397" s="16" t="s">
        <v>142</v>
      </c>
      <c r="C397" s="16"/>
      <c r="D397" s="17"/>
      <c r="E397" s="17"/>
      <c r="F397" s="17"/>
      <c r="G397" s="17"/>
      <c r="H397" s="17"/>
      <c r="I397" s="17"/>
      <c r="J397" s="17"/>
      <c r="K397" s="17"/>
      <c r="L397" s="17"/>
      <c r="M397" s="17"/>
      <c r="N397" s="15"/>
    </row>
    <row r="398" spans="1:15" ht="18" customHeight="1">
      <c r="A398" s="17"/>
      <c r="B398" s="17"/>
      <c r="C398" s="192"/>
      <c r="D398" s="285"/>
      <c r="E398" s="31" t="s">
        <v>6</v>
      </c>
      <c r="F398" s="105"/>
      <c r="G398" s="181" t="s">
        <v>55</v>
      </c>
      <c r="H398" s="182"/>
      <c r="I398" s="210" t="s">
        <v>56</v>
      </c>
      <c r="J398" s="211"/>
      <c r="K398" s="184"/>
      <c r="L398" s="181" t="s">
        <v>144</v>
      </c>
      <c r="M398" s="182"/>
      <c r="N398" s="15"/>
      <c r="O398" s="75" t="s">
        <v>95</v>
      </c>
    </row>
    <row r="399" spans="1:15" ht="18" customHeight="1">
      <c r="A399" s="17"/>
      <c r="B399" s="17"/>
      <c r="C399" s="185" t="s">
        <v>108</v>
      </c>
      <c r="D399" s="186"/>
      <c r="E399" s="186"/>
      <c r="F399" s="187"/>
      <c r="G399" s="26">
        <v>190369000</v>
      </c>
      <c r="H399" s="116" t="s">
        <v>10</v>
      </c>
      <c r="I399" s="190">
        <v>189914237</v>
      </c>
      <c r="J399" s="249"/>
      <c r="K399" s="18" t="s">
        <v>10</v>
      </c>
      <c r="L399" s="26">
        <f t="shared" ref="L399:L408" si="1">IF(G399="","",I399-G399)</f>
        <v>-454763</v>
      </c>
      <c r="M399" s="18" t="s">
        <v>10</v>
      </c>
      <c r="N399" s="15"/>
      <c r="O399" s="75"/>
    </row>
    <row r="400" spans="1:15" ht="18" customHeight="1">
      <c r="A400" s="17"/>
      <c r="B400" s="17"/>
      <c r="C400" s="175" t="s">
        <v>143</v>
      </c>
      <c r="D400" s="176"/>
      <c r="E400" s="176"/>
      <c r="F400" s="177"/>
      <c r="G400" s="29">
        <f>109666000-25473000</f>
        <v>84193000</v>
      </c>
      <c r="H400" s="19" t="s">
        <v>10</v>
      </c>
      <c r="I400" s="329">
        <f>100490385-43107800</f>
        <v>57382585</v>
      </c>
      <c r="J400" s="368"/>
      <c r="K400" s="19" t="s">
        <v>10</v>
      </c>
      <c r="L400" s="29">
        <f t="shared" si="1"/>
        <v>-26810415</v>
      </c>
      <c r="M400" s="19" t="s">
        <v>10</v>
      </c>
      <c r="N400" s="15"/>
    </row>
    <row r="401" spans="1:14" ht="18" customHeight="1">
      <c r="A401" s="17"/>
      <c r="B401" s="17"/>
      <c r="C401" s="175" t="s">
        <v>106</v>
      </c>
      <c r="D401" s="176"/>
      <c r="E401" s="176"/>
      <c r="F401" s="177"/>
      <c r="G401" s="29">
        <v>0</v>
      </c>
      <c r="H401" s="19" t="s">
        <v>10</v>
      </c>
      <c r="I401" s="166">
        <v>0</v>
      </c>
      <c r="J401" s="167"/>
      <c r="K401" s="19" t="s">
        <v>10</v>
      </c>
      <c r="L401" s="29">
        <f t="shared" si="1"/>
        <v>0</v>
      </c>
      <c r="M401" s="19" t="s">
        <v>10</v>
      </c>
      <c r="N401" s="15"/>
    </row>
    <row r="402" spans="1:14" ht="18" customHeight="1">
      <c r="A402" s="17"/>
      <c r="B402" s="17"/>
      <c r="C402" s="175" t="s">
        <v>107</v>
      </c>
      <c r="D402" s="176"/>
      <c r="E402" s="176"/>
      <c r="F402" s="177"/>
      <c r="G402" s="29">
        <f>1507000+25473000</f>
        <v>26980000</v>
      </c>
      <c r="H402" s="19" t="s">
        <v>10</v>
      </c>
      <c r="I402" s="166">
        <f>137000+1052800+43107800</f>
        <v>44297600</v>
      </c>
      <c r="J402" s="167"/>
      <c r="K402" s="19" t="s">
        <v>10</v>
      </c>
      <c r="L402" s="29">
        <f>IF(G402="","",I402-G402)</f>
        <v>17317600</v>
      </c>
      <c r="M402" s="19" t="s">
        <v>10</v>
      </c>
      <c r="N402" s="15"/>
    </row>
    <row r="403" spans="1:14" ht="18" customHeight="1">
      <c r="A403" s="17"/>
      <c r="B403" s="17"/>
      <c r="C403" s="175" t="s">
        <v>90</v>
      </c>
      <c r="D403" s="176"/>
      <c r="E403" s="176"/>
      <c r="F403" s="177"/>
      <c r="G403" s="29">
        <v>0</v>
      </c>
      <c r="H403" s="19" t="s">
        <v>10</v>
      </c>
      <c r="I403" s="166">
        <v>0</v>
      </c>
      <c r="J403" s="167"/>
      <c r="K403" s="19" t="s">
        <v>10</v>
      </c>
      <c r="L403" s="29">
        <f>IF(G403="","",I403-G403)</f>
        <v>0</v>
      </c>
      <c r="M403" s="19" t="s">
        <v>10</v>
      </c>
      <c r="N403" s="15"/>
    </row>
    <row r="404" spans="1:14" ht="18" customHeight="1">
      <c r="A404" s="17"/>
      <c r="B404" s="17"/>
      <c r="C404" s="96" t="s">
        <v>91</v>
      </c>
      <c r="D404" s="97"/>
      <c r="E404" s="97"/>
      <c r="F404" s="98"/>
      <c r="G404" s="29">
        <v>0</v>
      </c>
      <c r="H404" s="19" t="s">
        <v>10</v>
      </c>
      <c r="I404" s="166">
        <v>0</v>
      </c>
      <c r="J404" s="167"/>
      <c r="K404" s="19" t="s">
        <v>10</v>
      </c>
      <c r="L404" s="29">
        <f t="shared" si="1"/>
        <v>0</v>
      </c>
      <c r="M404" s="19" t="s">
        <v>10</v>
      </c>
      <c r="N404" s="15"/>
    </row>
    <row r="405" spans="1:14" ht="18" customHeight="1">
      <c r="A405" s="17"/>
      <c r="B405" s="17"/>
      <c r="C405" s="96" t="s">
        <v>92</v>
      </c>
      <c r="D405" s="97"/>
      <c r="E405" s="97"/>
      <c r="F405" s="98"/>
      <c r="G405" s="29">
        <v>0</v>
      </c>
      <c r="H405" s="19" t="s">
        <v>10</v>
      </c>
      <c r="I405" s="166">
        <v>0</v>
      </c>
      <c r="J405" s="167"/>
      <c r="K405" s="19" t="s">
        <v>10</v>
      </c>
      <c r="L405" s="29">
        <f t="shared" si="1"/>
        <v>0</v>
      </c>
      <c r="M405" s="19" t="s">
        <v>10</v>
      </c>
      <c r="N405" s="15"/>
    </row>
    <row r="406" spans="1:14" ht="18" customHeight="1">
      <c r="A406" s="17"/>
      <c r="B406" s="17"/>
      <c r="C406" s="96" t="s">
        <v>93</v>
      </c>
      <c r="D406" s="97"/>
      <c r="E406" s="97"/>
      <c r="F406" s="98"/>
      <c r="G406" s="29">
        <v>0</v>
      </c>
      <c r="H406" s="19" t="s">
        <v>10</v>
      </c>
      <c r="I406" s="166">
        <v>0</v>
      </c>
      <c r="J406" s="167"/>
      <c r="K406" s="19" t="s">
        <v>10</v>
      </c>
      <c r="L406" s="29">
        <f t="shared" si="1"/>
        <v>0</v>
      </c>
      <c r="M406" s="19" t="s">
        <v>10</v>
      </c>
      <c r="N406" s="15"/>
    </row>
    <row r="407" spans="1:14" ht="18" customHeight="1">
      <c r="A407" s="17"/>
      <c r="B407" s="17"/>
      <c r="C407" s="96" t="s">
        <v>39</v>
      </c>
      <c r="D407" s="97"/>
      <c r="E407" s="97"/>
      <c r="F407" s="98"/>
      <c r="G407" s="95">
        <v>4427000</v>
      </c>
      <c r="H407" s="33" t="s">
        <v>10</v>
      </c>
      <c r="I407" s="122"/>
      <c r="J407" s="123">
        <f>4086000+2277</f>
        <v>4088277</v>
      </c>
      <c r="K407" s="33" t="s">
        <v>10</v>
      </c>
      <c r="L407" s="95">
        <f>IF(G407="","",J407-G407)</f>
        <v>-338723</v>
      </c>
      <c r="M407" s="33" t="s">
        <v>10</v>
      </c>
      <c r="N407" s="15"/>
    </row>
    <row r="408" spans="1:14" ht="18" customHeight="1" thickBot="1">
      <c r="A408" s="17"/>
      <c r="B408" s="17"/>
      <c r="C408" s="96" t="s">
        <v>414</v>
      </c>
      <c r="D408" s="97"/>
      <c r="E408" s="97"/>
      <c r="F408" s="98"/>
      <c r="G408" s="27">
        <v>0</v>
      </c>
      <c r="H408" s="20" t="s">
        <v>10</v>
      </c>
      <c r="I408" s="363">
        <v>6986000</v>
      </c>
      <c r="J408" s="364"/>
      <c r="K408" s="33" t="s">
        <v>10</v>
      </c>
      <c r="L408" s="27">
        <f t="shared" si="1"/>
        <v>6986000</v>
      </c>
      <c r="M408" s="20" t="s">
        <v>10</v>
      </c>
      <c r="N408" s="15"/>
    </row>
    <row r="409" spans="1:14" ht="18" customHeight="1" thickBot="1">
      <c r="A409" s="17"/>
      <c r="B409" s="17"/>
      <c r="C409" s="181" t="s">
        <v>36</v>
      </c>
      <c r="D409" s="365"/>
      <c r="E409" s="365"/>
      <c r="F409" s="182"/>
      <c r="G409" s="30">
        <f>SUM(G399:G408)</f>
        <v>305969000</v>
      </c>
      <c r="H409" s="54" t="s">
        <v>10</v>
      </c>
      <c r="I409" s="366">
        <f>SUM(I399:J408)</f>
        <v>302668699</v>
      </c>
      <c r="J409" s="367"/>
      <c r="K409" s="56" t="s">
        <v>10</v>
      </c>
      <c r="L409" s="55">
        <f>SUM(L399:L408)</f>
        <v>-3300301</v>
      </c>
      <c r="M409" s="21" t="s">
        <v>10</v>
      </c>
      <c r="N409" s="15"/>
    </row>
    <row r="410" spans="1:14" ht="18" customHeight="1">
      <c r="A410" s="17"/>
      <c r="B410" s="17"/>
      <c r="C410" s="17"/>
      <c r="D410" s="17"/>
      <c r="E410" s="17"/>
      <c r="F410" s="17"/>
      <c r="G410" s="17"/>
      <c r="H410" s="17"/>
      <c r="I410" s="17"/>
      <c r="J410" s="17"/>
      <c r="K410" s="17"/>
      <c r="L410" s="17"/>
      <c r="M410" s="17"/>
      <c r="N410" s="15"/>
    </row>
    <row r="411" spans="1:14" ht="18" customHeight="1">
      <c r="A411" s="16"/>
      <c r="B411" s="16" t="s">
        <v>140</v>
      </c>
      <c r="C411" s="16"/>
      <c r="D411" s="17"/>
      <c r="E411" s="17"/>
      <c r="F411" s="17"/>
      <c r="G411" s="17"/>
      <c r="H411" s="17"/>
      <c r="I411" s="17"/>
      <c r="J411" s="17"/>
      <c r="K411" s="17"/>
      <c r="L411" s="17"/>
      <c r="M411" s="17"/>
      <c r="N411" s="15"/>
    </row>
    <row r="412" spans="1:14" ht="18" customHeight="1">
      <c r="A412" s="17"/>
      <c r="B412" s="17"/>
      <c r="C412" s="170"/>
      <c r="D412" s="171"/>
      <c r="E412" s="31" t="s">
        <v>6</v>
      </c>
      <c r="F412" s="105"/>
      <c r="G412" s="181" t="s">
        <v>55</v>
      </c>
      <c r="H412" s="182"/>
      <c r="I412" s="181" t="s">
        <v>56</v>
      </c>
      <c r="J412" s="183"/>
      <c r="K412" s="184"/>
      <c r="L412" s="181" t="s">
        <v>145</v>
      </c>
      <c r="M412" s="182"/>
      <c r="N412" s="15"/>
    </row>
    <row r="413" spans="1:14" ht="18" customHeight="1">
      <c r="A413" s="17"/>
      <c r="B413" s="17"/>
      <c r="C413" s="192" t="s">
        <v>12</v>
      </c>
      <c r="D413" s="285"/>
      <c r="E413" s="285"/>
      <c r="F413" s="372"/>
      <c r="G413" s="26">
        <f>SUM(G414:G415)</f>
        <v>86983000</v>
      </c>
      <c r="H413" s="18" t="s">
        <v>10</v>
      </c>
      <c r="I413" s="373">
        <f>SUM(I414:J415)</f>
        <v>85161652</v>
      </c>
      <c r="J413" s="193"/>
      <c r="K413" s="18" t="s">
        <v>10</v>
      </c>
      <c r="L413" s="34">
        <f t="shared" ref="L413:L426" si="2">IF(G413="","",G413-I413)</f>
        <v>1821348</v>
      </c>
      <c r="M413" s="18" t="s">
        <v>10</v>
      </c>
      <c r="N413" s="15"/>
    </row>
    <row r="414" spans="1:14" ht="18" customHeight="1">
      <c r="A414" s="17"/>
      <c r="B414" s="17"/>
      <c r="C414" s="35"/>
      <c r="D414" s="369" t="s">
        <v>28</v>
      </c>
      <c r="E414" s="370"/>
      <c r="F414" s="371"/>
      <c r="G414" s="117">
        <v>63045000</v>
      </c>
      <c r="H414" s="37" t="s">
        <v>10</v>
      </c>
      <c r="I414" s="166">
        <f>51943065-158115</f>
        <v>51784950</v>
      </c>
      <c r="J414" s="287"/>
      <c r="K414" s="37" t="s">
        <v>10</v>
      </c>
      <c r="L414" s="50">
        <f>IF(G414="","",G414-I414)</f>
        <v>11260050</v>
      </c>
      <c r="M414" s="37" t="s">
        <v>10</v>
      </c>
      <c r="N414" s="15"/>
    </row>
    <row r="415" spans="1:14" ht="18" customHeight="1">
      <c r="A415" s="17"/>
      <c r="B415" s="17"/>
      <c r="C415" s="90"/>
      <c r="D415" s="374" t="s">
        <v>111</v>
      </c>
      <c r="E415" s="375"/>
      <c r="F415" s="376"/>
      <c r="G415" s="118">
        <v>23938000</v>
      </c>
      <c r="H415" s="39" t="s">
        <v>10</v>
      </c>
      <c r="I415" s="217">
        <f>33218587+158115</f>
        <v>33376702</v>
      </c>
      <c r="J415" s="252"/>
      <c r="K415" s="39" t="s">
        <v>10</v>
      </c>
      <c r="L415" s="50">
        <f t="shared" si="2"/>
        <v>-9438702</v>
      </c>
      <c r="M415" s="39" t="s">
        <v>10</v>
      </c>
      <c r="N415" s="15"/>
    </row>
    <row r="416" spans="1:14" ht="18" customHeight="1">
      <c r="A416" s="17"/>
      <c r="B416" s="17"/>
      <c r="C416" s="192" t="s">
        <v>13</v>
      </c>
      <c r="D416" s="285"/>
      <c r="E416" s="285"/>
      <c r="F416" s="372"/>
      <c r="G416" s="26">
        <f>SUM(G417:G422)</f>
        <v>208346100</v>
      </c>
      <c r="H416" s="18" t="s">
        <v>10</v>
      </c>
      <c r="I416" s="190">
        <f>SUM(I417:J422)</f>
        <v>200126835</v>
      </c>
      <c r="J416" s="249"/>
      <c r="K416" s="18" t="s">
        <v>10</v>
      </c>
      <c r="L416" s="26">
        <f t="shared" si="2"/>
        <v>8219265</v>
      </c>
      <c r="M416" s="18" t="s">
        <v>10</v>
      </c>
      <c r="N416" s="15"/>
    </row>
    <row r="417" spans="1:15" ht="18" customHeight="1">
      <c r="A417" s="17"/>
      <c r="B417" s="17"/>
      <c r="C417" s="35"/>
      <c r="D417" s="369" t="s">
        <v>29</v>
      </c>
      <c r="E417" s="370"/>
      <c r="F417" s="371"/>
      <c r="G417" s="117">
        <v>29087000</v>
      </c>
      <c r="H417" s="37" t="s">
        <v>10</v>
      </c>
      <c r="I417" s="166">
        <f>381878+19009+9813957+15977057+1629552</f>
        <v>27821453</v>
      </c>
      <c r="J417" s="167"/>
      <c r="K417" s="37" t="s">
        <v>10</v>
      </c>
      <c r="L417" s="50">
        <f t="shared" si="2"/>
        <v>1265547</v>
      </c>
      <c r="M417" s="37" t="s">
        <v>10</v>
      </c>
      <c r="N417" s="15"/>
    </row>
    <row r="418" spans="1:15" ht="18" customHeight="1">
      <c r="A418" s="17"/>
      <c r="B418" s="17"/>
      <c r="C418" s="35"/>
      <c r="D418" s="369" t="s">
        <v>30</v>
      </c>
      <c r="E418" s="370"/>
      <c r="F418" s="371"/>
      <c r="G418" s="117">
        <v>18100000</v>
      </c>
      <c r="H418" s="37" t="s">
        <v>10</v>
      </c>
      <c r="I418" s="166">
        <v>19112843</v>
      </c>
      <c r="J418" s="167"/>
      <c r="K418" s="37" t="s">
        <v>10</v>
      </c>
      <c r="L418" s="50">
        <f>IF(G418="","",G418-I418)</f>
        <v>-1012843</v>
      </c>
      <c r="M418" s="37" t="s">
        <v>10</v>
      </c>
      <c r="N418" s="15"/>
    </row>
    <row r="419" spans="1:15" ht="18" customHeight="1">
      <c r="A419" s="17"/>
      <c r="B419" s="17"/>
      <c r="C419" s="35"/>
      <c r="D419" s="369" t="s">
        <v>31</v>
      </c>
      <c r="E419" s="370"/>
      <c r="F419" s="371"/>
      <c r="G419" s="117">
        <v>13688000</v>
      </c>
      <c r="H419" s="37" t="s">
        <v>10</v>
      </c>
      <c r="I419" s="166">
        <f>9227797+175844+3069004+0-611280-287354</f>
        <v>11574011</v>
      </c>
      <c r="J419" s="167"/>
      <c r="K419" s="37" t="s">
        <v>10</v>
      </c>
      <c r="L419" s="50">
        <f t="shared" si="2"/>
        <v>2113989</v>
      </c>
      <c r="M419" s="37" t="s">
        <v>10</v>
      </c>
      <c r="N419" s="15"/>
    </row>
    <row r="420" spans="1:15" ht="18" customHeight="1">
      <c r="A420" s="17"/>
      <c r="B420" s="17"/>
      <c r="C420" s="35"/>
      <c r="D420" s="369" t="s">
        <v>32</v>
      </c>
      <c r="E420" s="370"/>
      <c r="F420" s="371"/>
      <c r="G420" s="117">
        <v>6572000</v>
      </c>
      <c r="H420" s="37" t="s">
        <v>10</v>
      </c>
      <c r="I420" s="166">
        <f>704826+39734+1408408+1599996+113628+403670+89530-22700</f>
        <v>4337092</v>
      </c>
      <c r="J420" s="167"/>
      <c r="K420" s="37" t="s">
        <v>10</v>
      </c>
      <c r="L420" s="50">
        <f>IF(G420="","",G420-I420)</f>
        <v>2234908</v>
      </c>
      <c r="M420" s="37" t="s">
        <v>10</v>
      </c>
      <c r="N420" s="15"/>
    </row>
    <row r="421" spans="1:15" ht="18" customHeight="1">
      <c r="A421" s="17"/>
      <c r="B421" s="17"/>
      <c r="C421" s="35"/>
      <c r="D421" s="369" t="s">
        <v>33</v>
      </c>
      <c r="E421" s="370"/>
      <c r="F421" s="371"/>
      <c r="G421" s="117">
        <v>137059000</v>
      </c>
      <c r="H421" s="37" t="s">
        <v>10</v>
      </c>
      <c r="I421" s="166">
        <f>102407931+21101627+4779954</f>
        <v>128289512</v>
      </c>
      <c r="J421" s="167"/>
      <c r="K421" s="37" t="s">
        <v>10</v>
      </c>
      <c r="L421" s="50">
        <f>IF(G421="","",G421-I421)</f>
        <v>8769488</v>
      </c>
      <c r="M421" s="37" t="s">
        <v>10</v>
      </c>
      <c r="N421" s="15"/>
    </row>
    <row r="422" spans="1:15" ht="18" customHeight="1">
      <c r="A422" s="17"/>
      <c r="B422" s="17"/>
      <c r="C422" s="90"/>
      <c r="D422" s="374" t="s">
        <v>34</v>
      </c>
      <c r="E422" s="375"/>
      <c r="F422" s="376"/>
      <c r="G422" s="118">
        <v>3840100</v>
      </c>
      <c r="H422" s="39" t="s">
        <v>10</v>
      </c>
      <c r="I422" s="166">
        <f>192720+0+303100+182800+2800+132500+871000+2234054+5411450-12000-32400-294100</f>
        <v>8991924</v>
      </c>
      <c r="J422" s="167"/>
      <c r="K422" s="40" t="s">
        <v>10</v>
      </c>
      <c r="L422" s="51">
        <f t="shared" si="2"/>
        <v>-5151824</v>
      </c>
      <c r="M422" s="39" t="s">
        <v>10</v>
      </c>
      <c r="N422" s="15"/>
    </row>
    <row r="423" spans="1:15" ht="18" customHeight="1">
      <c r="A423" s="17"/>
      <c r="B423" s="17"/>
      <c r="C423" s="170" t="s">
        <v>14</v>
      </c>
      <c r="D423" s="171"/>
      <c r="E423" s="171"/>
      <c r="F423" s="280"/>
      <c r="G423" s="30">
        <v>2067000</v>
      </c>
      <c r="H423" s="21" t="s">
        <v>10</v>
      </c>
      <c r="I423" s="323">
        <f>32400+287354+611280+294100+22700</f>
        <v>1247834</v>
      </c>
      <c r="J423" s="284"/>
      <c r="K423" s="21" t="s">
        <v>10</v>
      </c>
      <c r="L423" s="30">
        <f t="shared" si="2"/>
        <v>819166</v>
      </c>
      <c r="M423" s="21" t="s">
        <v>10</v>
      </c>
      <c r="N423" s="15"/>
      <c r="O423" s="69"/>
    </row>
    <row r="424" spans="1:15" ht="18" customHeight="1">
      <c r="A424" s="17"/>
      <c r="B424" s="17"/>
      <c r="C424" s="181" t="s">
        <v>35</v>
      </c>
      <c r="D424" s="365"/>
      <c r="E424" s="365"/>
      <c r="F424" s="182"/>
      <c r="G424" s="30">
        <f>G413+G416+G423</f>
        <v>297396100</v>
      </c>
      <c r="H424" s="21" t="s">
        <v>10</v>
      </c>
      <c r="I424" s="323">
        <f>I413+I416+I423</f>
        <v>286536321</v>
      </c>
      <c r="J424" s="271"/>
      <c r="K424" s="21" t="s">
        <v>10</v>
      </c>
      <c r="L424" s="26">
        <f>IF(G424="","",G424-I424)</f>
        <v>10859779</v>
      </c>
      <c r="M424" s="21" t="s">
        <v>10</v>
      </c>
      <c r="N424" s="15"/>
    </row>
    <row r="425" spans="1:15" ht="18" customHeight="1" thickBot="1">
      <c r="A425" s="17"/>
      <c r="B425" s="17"/>
      <c r="C425" s="170" t="s">
        <v>15</v>
      </c>
      <c r="D425" s="171"/>
      <c r="E425" s="171"/>
      <c r="F425" s="280"/>
      <c r="G425" s="30">
        <v>8572900</v>
      </c>
      <c r="H425" s="21" t="s">
        <v>10</v>
      </c>
      <c r="I425" s="384">
        <f>2850600+2720800+683400</f>
        <v>6254800</v>
      </c>
      <c r="J425" s="385"/>
      <c r="K425" s="57" t="s">
        <v>10</v>
      </c>
      <c r="L425" s="26">
        <f t="shared" si="2"/>
        <v>2318100</v>
      </c>
      <c r="M425" s="21" t="s">
        <v>10</v>
      </c>
      <c r="N425" s="15"/>
    </row>
    <row r="426" spans="1:15" ht="18" customHeight="1" thickBot="1">
      <c r="A426" s="17"/>
      <c r="B426" s="17"/>
      <c r="C426" s="181" t="s">
        <v>37</v>
      </c>
      <c r="D426" s="365"/>
      <c r="E426" s="365"/>
      <c r="F426" s="182"/>
      <c r="G426" s="30">
        <f>G424+G425</f>
        <v>305969000</v>
      </c>
      <c r="H426" s="54" t="s">
        <v>10</v>
      </c>
      <c r="I426" s="366">
        <f>I424+I425</f>
        <v>292791121</v>
      </c>
      <c r="J426" s="367"/>
      <c r="K426" s="56" t="s">
        <v>10</v>
      </c>
      <c r="L426" s="55">
        <f t="shared" si="2"/>
        <v>13177879</v>
      </c>
      <c r="M426" s="21" t="s">
        <v>10</v>
      </c>
      <c r="N426" s="15"/>
    </row>
    <row r="427" spans="1:15" ht="18" customHeight="1">
      <c r="A427" s="17"/>
      <c r="B427" s="17"/>
      <c r="C427" s="17"/>
      <c r="D427" s="17"/>
      <c r="E427" s="17"/>
      <c r="F427" s="17"/>
      <c r="G427" s="17"/>
      <c r="H427" s="17"/>
      <c r="I427" s="17"/>
      <c r="J427" s="17"/>
      <c r="K427" s="17"/>
      <c r="L427" s="17"/>
      <c r="M427" s="17"/>
      <c r="N427" s="15"/>
    </row>
    <row r="428" spans="1:15" ht="18" customHeight="1" thickBot="1">
      <c r="A428" s="17"/>
      <c r="B428" s="16" t="s">
        <v>141</v>
      </c>
      <c r="C428" s="16"/>
      <c r="D428" s="17"/>
      <c r="E428" s="17"/>
      <c r="F428" s="17"/>
      <c r="G428" s="17"/>
      <c r="H428" s="17"/>
      <c r="I428" s="17"/>
      <c r="J428" s="17"/>
      <c r="K428" s="17"/>
      <c r="L428" s="17"/>
      <c r="M428" s="17"/>
      <c r="N428" s="15"/>
    </row>
    <row r="429" spans="1:15" ht="18" customHeight="1">
      <c r="A429" s="17"/>
      <c r="B429" s="17"/>
      <c r="C429" s="386"/>
      <c r="D429" s="387"/>
      <c r="E429" s="387"/>
      <c r="F429" s="388"/>
      <c r="G429" s="377" t="s">
        <v>61</v>
      </c>
      <c r="H429" s="388"/>
      <c r="I429" s="377" t="s">
        <v>62</v>
      </c>
      <c r="J429" s="389"/>
      <c r="K429" s="390"/>
      <c r="L429" s="377" t="s">
        <v>149</v>
      </c>
      <c r="M429" s="378"/>
      <c r="N429" s="15"/>
    </row>
    <row r="430" spans="1:15" ht="18" customHeight="1" thickBot="1">
      <c r="A430" s="17"/>
      <c r="B430" s="17"/>
      <c r="C430" s="379" t="s">
        <v>38</v>
      </c>
      <c r="D430" s="380"/>
      <c r="E430" s="380"/>
      <c r="F430" s="381"/>
      <c r="G430" s="58">
        <f>I409</f>
        <v>302668699</v>
      </c>
      <c r="H430" s="59" t="s">
        <v>10</v>
      </c>
      <c r="I430" s="382">
        <f>I426</f>
        <v>292791121</v>
      </c>
      <c r="J430" s="383"/>
      <c r="K430" s="59" t="s">
        <v>10</v>
      </c>
      <c r="L430" s="58">
        <f>IF(G430="","",G430-I430)</f>
        <v>9877578</v>
      </c>
      <c r="M430" s="60" t="s">
        <v>10</v>
      </c>
      <c r="N430" s="15"/>
    </row>
    <row r="431" spans="1:15" ht="18" customHeight="1">
      <c r="A431" s="17"/>
      <c r="B431" s="17"/>
      <c r="C431" s="17"/>
      <c r="D431" s="17"/>
      <c r="E431" s="17"/>
      <c r="F431" s="17"/>
      <c r="G431" s="17"/>
      <c r="H431" s="17"/>
      <c r="I431" s="17"/>
      <c r="J431" s="17"/>
      <c r="K431" s="17"/>
      <c r="L431" s="17"/>
      <c r="M431" s="17"/>
      <c r="N431" s="15"/>
    </row>
    <row r="432" spans="1:15" ht="18" customHeight="1">
      <c r="A432" s="17"/>
      <c r="B432" s="17"/>
      <c r="C432" s="17"/>
      <c r="D432" s="17"/>
      <c r="E432" s="17"/>
      <c r="F432" s="17"/>
      <c r="G432" s="17"/>
      <c r="H432" s="17"/>
      <c r="I432" s="17"/>
      <c r="J432" s="17"/>
      <c r="K432" s="17"/>
      <c r="L432" s="17"/>
      <c r="M432" s="17"/>
      <c r="N432" s="15"/>
    </row>
    <row r="433" spans="1:15" ht="18" customHeight="1">
      <c r="A433" s="16" t="s">
        <v>114</v>
      </c>
      <c r="B433" s="16"/>
      <c r="C433" s="16"/>
      <c r="D433" s="17"/>
      <c r="E433" s="17"/>
      <c r="F433" s="17"/>
      <c r="G433" s="17"/>
      <c r="H433" s="17"/>
      <c r="I433" s="17"/>
      <c r="J433" s="17"/>
      <c r="K433" s="17"/>
      <c r="L433" s="17"/>
      <c r="M433" s="17"/>
      <c r="N433" s="15"/>
    </row>
    <row r="434" spans="1:15" ht="18" customHeight="1">
      <c r="A434" s="16"/>
      <c r="B434" s="16" t="s">
        <v>142</v>
      </c>
      <c r="C434" s="16"/>
      <c r="D434" s="17"/>
      <c r="E434" s="17"/>
      <c r="F434" s="17"/>
      <c r="G434" s="17"/>
      <c r="H434" s="17"/>
      <c r="I434" s="17"/>
      <c r="J434" s="17"/>
      <c r="K434" s="17"/>
      <c r="L434" s="17"/>
      <c r="M434" s="17"/>
      <c r="N434" s="15"/>
    </row>
    <row r="435" spans="1:15" ht="18" customHeight="1">
      <c r="A435" s="17"/>
      <c r="B435" s="17"/>
      <c r="C435" s="192"/>
      <c r="D435" s="285"/>
      <c r="E435" s="31" t="s">
        <v>6</v>
      </c>
      <c r="F435" s="105"/>
      <c r="G435" s="181" t="s">
        <v>71</v>
      </c>
      <c r="H435" s="182"/>
      <c r="I435" s="181" t="s">
        <v>72</v>
      </c>
      <c r="J435" s="183"/>
      <c r="K435" s="184"/>
      <c r="L435" s="181" t="s">
        <v>146</v>
      </c>
      <c r="M435" s="182"/>
      <c r="N435" s="15"/>
    </row>
    <row r="436" spans="1:15" ht="18" customHeight="1">
      <c r="A436" s="17"/>
      <c r="B436" s="17"/>
      <c r="C436" s="185" t="s">
        <v>94</v>
      </c>
      <c r="D436" s="186"/>
      <c r="E436" s="186"/>
      <c r="F436" s="187"/>
      <c r="G436" s="26">
        <f>27924000</f>
        <v>27924000</v>
      </c>
      <c r="H436" s="18" t="s">
        <v>10</v>
      </c>
      <c r="I436" s="190">
        <f>23941490</f>
        <v>23941490</v>
      </c>
      <c r="J436" s="216"/>
      <c r="K436" s="18" t="s">
        <v>10</v>
      </c>
      <c r="L436" s="26">
        <f>IF(G436="","",I436-G436)</f>
        <v>-3982510</v>
      </c>
      <c r="M436" s="18" t="s">
        <v>10</v>
      </c>
      <c r="N436" s="15"/>
      <c r="O436" s="69"/>
    </row>
    <row r="437" spans="1:15" ht="18" customHeight="1">
      <c r="A437" s="17"/>
      <c r="B437" s="17"/>
      <c r="C437" s="175" t="s">
        <v>39</v>
      </c>
      <c r="D437" s="397"/>
      <c r="E437" s="397"/>
      <c r="F437" s="398"/>
      <c r="G437" s="29">
        <v>1000</v>
      </c>
      <c r="H437" s="19" t="s">
        <v>10</v>
      </c>
      <c r="I437" s="166">
        <v>107200</v>
      </c>
      <c r="J437" s="167"/>
      <c r="K437" s="19" t="s">
        <v>10</v>
      </c>
      <c r="L437" s="29">
        <f>IF(G437="","",I437-G437)</f>
        <v>106200</v>
      </c>
      <c r="M437" s="19" t="s">
        <v>10</v>
      </c>
      <c r="N437" s="15"/>
    </row>
    <row r="438" spans="1:15" ht="18" customHeight="1">
      <c r="A438" s="17"/>
      <c r="B438" s="17"/>
      <c r="C438" s="175"/>
      <c r="D438" s="176"/>
      <c r="E438" s="176"/>
      <c r="F438" s="177"/>
      <c r="G438" s="29"/>
      <c r="H438" s="19" t="s">
        <v>10</v>
      </c>
      <c r="I438" s="178"/>
      <c r="J438" s="179"/>
      <c r="K438" s="19" t="s">
        <v>10</v>
      </c>
      <c r="L438" s="29" t="str">
        <f>IF(G438="","",I438-G438)</f>
        <v/>
      </c>
      <c r="M438" s="19" t="s">
        <v>10</v>
      </c>
      <c r="N438" s="15"/>
    </row>
    <row r="439" spans="1:15" ht="18" customHeight="1" thickBot="1">
      <c r="A439" s="17"/>
      <c r="B439" s="17"/>
      <c r="C439" s="392" t="s">
        <v>515</v>
      </c>
      <c r="D439" s="393"/>
      <c r="E439" s="393"/>
      <c r="F439" s="394"/>
      <c r="G439" s="143">
        <v>0</v>
      </c>
      <c r="H439" s="144" t="s">
        <v>10</v>
      </c>
      <c r="I439" s="395">
        <f>12000+1753933</f>
        <v>1765933</v>
      </c>
      <c r="J439" s="396"/>
      <c r="K439" s="145" t="s">
        <v>10</v>
      </c>
      <c r="L439" s="143">
        <f>IF(G439="","",I439-G439)</f>
        <v>1765933</v>
      </c>
      <c r="M439" s="144" t="s">
        <v>10</v>
      </c>
      <c r="N439" s="15"/>
    </row>
    <row r="440" spans="1:15" ht="18" customHeight="1" thickBot="1">
      <c r="A440" s="17"/>
      <c r="B440" s="17"/>
      <c r="C440" s="181" t="s">
        <v>73</v>
      </c>
      <c r="D440" s="171"/>
      <c r="E440" s="171"/>
      <c r="F440" s="280"/>
      <c r="G440" s="30">
        <f>SUM(G436:G439)</f>
        <v>27925000</v>
      </c>
      <c r="H440" s="54" t="s">
        <v>10</v>
      </c>
      <c r="I440" s="366">
        <f>SUM(I436:J439)</f>
        <v>25814623</v>
      </c>
      <c r="J440" s="367"/>
      <c r="K440" s="56" t="s">
        <v>10</v>
      </c>
      <c r="L440" s="55">
        <f>SUM(L436:L439)</f>
        <v>-2110377</v>
      </c>
      <c r="M440" s="21" t="s">
        <v>10</v>
      </c>
      <c r="N440" s="15"/>
    </row>
    <row r="441" spans="1:15" ht="18" customHeight="1">
      <c r="A441" s="17"/>
      <c r="B441" s="17"/>
      <c r="C441" s="17"/>
      <c r="D441" s="17"/>
      <c r="E441" s="17"/>
      <c r="F441" s="17"/>
      <c r="G441" s="17"/>
      <c r="H441" s="17"/>
      <c r="I441" s="17"/>
      <c r="J441" s="17"/>
      <c r="K441" s="17"/>
      <c r="L441" s="17"/>
      <c r="M441" s="17"/>
      <c r="N441" s="15"/>
    </row>
    <row r="442" spans="1:15" ht="18" customHeight="1">
      <c r="A442" s="16"/>
      <c r="B442" s="16" t="s">
        <v>140</v>
      </c>
      <c r="C442" s="16"/>
      <c r="D442" s="17"/>
      <c r="E442" s="17"/>
      <c r="F442" s="17"/>
      <c r="G442" s="17"/>
      <c r="H442" s="17"/>
      <c r="I442" s="17"/>
      <c r="J442" s="17"/>
      <c r="K442" s="17"/>
      <c r="L442" s="17"/>
      <c r="M442" s="17"/>
      <c r="N442" s="15"/>
    </row>
    <row r="443" spans="1:15" ht="18" customHeight="1">
      <c r="A443" s="17"/>
      <c r="B443" s="17"/>
      <c r="C443" s="192"/>
      <c r="D443" s="285"/>
      <c r="E443" s="31" t="s">
        <v>6</v>
      </c>
      <c r="F443" s="105"/>
      <c r="G443" s="181" t="s">
        <v>71</v>
      </c>
      <c r="H443" s="182"/>
      <c r="I443" s="181" t="s">
        <v>72</v>
      </c>
      <c r="J443" s="183"/>
      <c r="K443" s="184"/>
      <c r="L443" s="181" t="s">
        <v>147</v>
      </c>
      <c r="M443" s="182"/>
      <c r="N443" s="15"/>
    </row>
    <row r="444" spans="1:15" ht="18" customHeight="1">
      <c r="A444" s="17"/>
      <c r="B444" s="17"/>
      <c r="C444" s="192" t="s">
        <v>12</v>
      </c>
      <c r="D444" s="285"/>
      <c r="E444" s="285"/>
      <c r="F444" s="372"/>
      <c r="G444" s="26">
        <f>SUM(G445:G446)</f>
        <v>1318000</v>
      </c>
      <c r="H444" s="18" t="s">
        <v>10</v>
      </c>
      <c r="I444" s="373">
        <f>SUM(I445:J446)</f>
        <v>1147885</v>
      </c>
      <c r="J444" s="193"/>
      <c r="K444" s="18" t="s">
        <v>10</v>
      </c>
      <c r="L444" s="34">
        <f t="shared" ref="L444:L451" si="3">IF(G444="","",G444-I444)</f>
        <v>170115</v>
      </c>
      <c r="M444" s="18" t="s">
        <v>10</v>
      </c>
      <c r="N444" s="15"/>
    </row>
    <row r="445" spans="1:15" ht="18" customHeight="1">
      <c r="A445" s="17"/>
      <c r="B445" s="17"/>
      <c r="C445" s="35"/>
      <c r="D445" s="369" t="s">
        <v>28</v>
      </c>
      <c r="E445" s="370"/>
      <c r="F445" s="371"/>
      <c r="G445" s="117">
        <v>0</v>
      </c>
      <c r="H445" s="37" t="s">
        <v>10</v>
      </c>
      <c r="I445" s="166">
        <v>0</v>
      </c>
      <c r="J445" s="167"/>
      <c r="K445" s="37" t="s">
        <v>10</v>
      </c>
      <c r="L445" s="29">
        <f t="shared" si="3"/>
        <v>0</v>
      </c>
      <c r="M445" s="37" t="s">
        <v>10</v>
      </c>
      <c r="N445" s="15"/>
    </row>
    <row r="446" spans="1:15" ht="18" customHeight="1">
      <c r="A446" s="17"/>
      <c r="B446" s="17"/>
      <c r="C446" s="90"/>
      <c r="D446" s="374" t="s">
        <v>112</v>
      </c>
      <c r="E446" s="375"/>
      <c r="F446" s="376"/>
      <c r="G446" s="118">
        <v>1318000</v>
      </c>
      <c r="H446" s="39" t="s">
        <v>10</v>
      </c>
      <c r="I446" s="217">
        <f>3635+1144250</f>
        <v>1147885</v>
      </c>
      <c r="J446" s="218"/>
      <c r="K446" s="39" t="s">
        <v>10</v>
      </c>
      <c r="L446" s="29">
        <f t="shared" si="3"/>
        <v>170115</v>
      </c>
      <c r="M446" s="39" t="s">
        <v>10</v>
      </c>
      <c r="N446" s="15"/>
    </row>
    <row r="447" spans="1:15" ht="18" customHeight="1">
      <c r="A447" s="17"/>
      <c r="B447" s="17"/>
      <c r="C447" s="170" t="s">
        <v>13</v>
      </c>
      <c r="D447" s="171"/>
      <c r="E447" s="171"/>
      <c r="F447" s="280"/>
      <c r="G447" s="30">
        <v>0</v>
      </c>
      <c r="H447" s="21" t="s">
        <v>10</v>
      </c>
      <c r="I447" s="323">
        <v>0</v>
      </c>
      <c r="J447" s="284"/>
      <c r="K447" s="21" t="s">
        <v>10</v>
      </c>
      <c r="L447" s="30">
        <f t="shared" si="3"/>
        <v>0</v>
      </c>
      <c r="M447" s="21" t="s">
        <v>10</v>
      </c>
      <c r="N447" s="15"/>
    </row>
    <row r="448" spans="1:15" ht="18" customHeight="1">
      <c r="A448" s="17"/>
      <c r="B448" s="17"/>
      <c r="C448" s="170" t="s">
        <v>14</v>
      </c>
      <c r="D448" s="171"/>
      <c r="E448" s="171"/>
      <c r="F448" s="280"/>
      <c r="G448" s="30">
        <v>26398000</v>
      </c>
      <c r="H448" s="21" t="s">
        <v>10</v>
      </c>
      <c r="I448" s="323">
        <f>12000+24654738-249200</f>
        <v>24417538</v>
      </c>
      <c r="J448" s="391"/>
      <c r="K448" s="21" t="s">
        <v>10</v>
      </c>
      <c r="L448" s="30">
        <f t="shared" si="3"/>
        <v>1980462</v>
      </c>
      <c r="M448" s="21" t="s">
        <v>10</v>
      </c>
      <c r="N448" s="15"/>
      <c r="O448" s="69"/>
    </row>
    <row r="449" spans="1:15" ht="18" customHeight="1">
      <c r="A449" s="17"/>
      <c r="B449" s="17"/>
      <c r="C449" s="181" t="s">
        <v>35</v>
      </c>
      <c r="D449" s="365"/>
      <c r="E449" s="365"/>
      <c r="F449" s="182"/>
      <c r="G449" s="30">
        <f>G444+G447+G448</f>
        <v>27716000</v>
      </c>
      <c r="H449" s="21" t="s">
        <v>10</v>
      </c>
      <c r="I449" s="323">
        <f>I444+I447+I448</f>
        <v>25565423</v>
      </c>
      <c r="J449" s="284" t="e">
        <f>J444+J447+J448+#REF!</f>
        <v>#REF!</v>
      </c>
      <c r="K449" s="21" t="s">
        <v>10</v>
      </c>
      <c r="L449" s="26">
        <f t="shared" si="3"/>
        <v>2150577</v>
      </c>
      <c r="M449" s="21" t="s">
        <v>10</v>
      </c>
      <c r="N449" s="15"/>
      <c r="O449" s="69"/>
    </row>
    <row r="450" spans="1:15" ht="18" customHeight="1" thickBot="1">
      <c r="A450" s="17"/>
      <c r="B450" s="17"/>
      <c r="C450" s="170" t="s">
        <v>15</v>
      </c>
      <c r="D450" s="171"/>
      <c r="E450" s="171"/>
      <c r="F450" s="280"/>
      <c r="G450" s="30">
        <v>132000</v>
      </c>
      <c r="H450" s="21" t="s">
        <v>10</v>
      </c>
      <c r="I450" s="373">
        <v>249200</v>
      </c>
      <c r="J450" s="399"/>
      <c r="K450" s="57" t="s">
        <v>10</v>
      </c>
      <c r="L450" s="26">
        <f t="shared" si="3"/>
        <v>-117200</v>
      </c>
      <c r="M450" s="21" t="s">
        <v>10</v>
      </c>
      <c r="N450" s="15"/>
    </row>
    <row r="451" spans="1:15" ht="18" customHeight="1" thickBot="1">
      <c r="A451" s="17"/>
      <c r="B451" s="17"/>
      <c r="C451" s="181" t="s">
        <v>74</v>
      </c>
      <c r="D451" s="365"/>
      <c r="E451" s="365"/>
      <c r="F451" s="182"/>
      <c r="G451" s="30">
        <f>G449+G450</f>
        <v>27848000</v>
      </c>
      <c r="H451" s="54" t="s">
        <v>10</v>
      </c>
      <c r="I451" s="366">
        <f>I449+I450</f>
        <v>25814623</v>
      </c>
      <c r="J451" s="367"/>
      <c r="K451" s="56" t="s">
        <v>10</v>
      </c>
      <c r="L451" s="55">
        <f t="shared" si="3"/>
        <v>2033377</v>
      </c>
      <c r="M451" s="21" t="s">
        <v>10</v>
      </c>
      <c r="N451" s="15"/>
    </row>
    <row r="452" spans="1:15" ht="18" customHeight="1">
      <c r="A452" s="17"/>
      <c r="B452" s="17"/>
      <c r="C452" s="17"/>
      <c r="D452" s="17"/>
      <c r="E452" s="17"/>
      <c r="F452" s="17"/>
      <c r="G452" s="17"/>
      <c r="H452" s="17"/>
      <c r="I452" s="17"/>
      <c r="J452" s="17"/>
      <c r="K452" s="17"/>
      <c r="L452" s="17"/>
      <c r="M452" s="17"/>
      <c r="N452" s="15"/>
    </row>
    <row r="453" spans="1:15" ht="18" customHeight="1" thickBot="1">
      <c r="A453" s="17"/>
      <c r="B453" s="16" t="s">
        <v>141</v>
      </c>
      <c r="C453" s="16"/>
      <c r="D453" s="17"/>
      <c r="E453" s="17"/>
      <c r="F453" s="17"/>
      <c r="G453" s="17"/>
      <c r="H453" s="17"/>
      <c r="I453" s="17"/>
      <c r="J453" s="17"/>
      <c r="K453" s="17"/>
      <c r="L453" s="17"/>
      <c r="M453" s="17"/>
      <c r="N453" s="15"/>
    </row>
    <row r="454" spans="1:15" ht="18" customHeight="1">
      <c r="A454" s="17"/>
      <c r="B454" s="17"/>
      <c r="C454" s="386"/>
      <c r="D454" s="387"/>
      <c r="E454" s="387"/>
      <c r="F454" s="388"/>
      <c r="G454" s="377" t="s">
        <v>76</v>
      </c>
      <c r="H454" s="388"/>
      <c r="I454" s="377" t="s">
        <v>77</v>
      </c>
      <c r="J454" s="389"/>
      <c r="K454" s="390"/>
      <c r="L454" s="377" t="s">
        <v>148</v>
      </c>
      <c r="M454" s="378"/>
      <c r="N454" s="15"/>
    </row>
    <row r="455" spans="1:15" ht="18" customHeight="1" thickBot="1">
      <c r="A455" s="17"/>
      <c r="B455" s="17"/>
      <c r="C455" s="379" t="s">
        <v>75</v>
      </c>
      <c r="D455" s="380"/>
      <c r="E455" s="380"/>
      <c r="F455" s="381"/>
      <c r="G455" s="58">
        <f>I440</f>
        <v>25814623</v>
      </c>
      <c r="H455" s="59" t="s">
        <v>10</v>
      </c>
      <c r="I455" s="382">
        <f>I451</f>
        <v>25814623</v>
      </c>
      <c r="J455" s="383"/>
      <c r="K455" s="59" t="s">
        <v>10</v>
      </c>
      <c r="L455" s="58">
        <f>IF(G455="","",G455-I455)</f>
        <v>0</v>
      </c>
      <c r="M455" s="60" t="s">
        <v>10</v>
      </c>
      <c r="N455" s="15"/>
    </row>
    <row r="456" spans="1:15" ht="18" customHeight="1">
      <c r="A456" s="17"/>
      <c r="B456" s="17"/>
      <c r="C456" s="17"/>
      <c r="D456" s="17"/>
      <c r="E456" s="17"/>
      <c r="F456" s="17"/>
      <c r="G456" s="17"/>
      <c r="H456" s="17"/>
      <c r="I456" s="17"/>
      <c r="J456" s="17"/>
      <c r="K456" s="17"/>
      <c r="L456" s="17"/>
      <c r="M456" s="17"/>
      <c r="N456" s="15"/>
    </row>
    <row r="457" spans="1:15" ht="18" customHeight="1">
      <c r="A457" s="16" t="s">
        <v>70</v>
      </c>
      <c r="B457" s="16"/>
      <c r="C457" s="17"/>
      <c r="D457" s="17"/>
      <c r="E457" s="17"/>
      <c r="F457" s="17"/>
      <c r="G457" s="17"/>
      <c r="H457" s="17"/>
      <c r="I457" s="17"/>
      <c r="J457" s="17"/>
      <c r="K457" s="17"/>
      <c r="L457" s="17"/>
      <c r="M457" s="17"/>
      <c r="N457" s="15"/>
    </row>
    <row r="458" spans="1:15" ht="18" customHeight="1">
      <c r="A458" s="17"/>
      <c r="B458" s="17"/>
      <c r="C458" s="192"/>
      <c r="D458" s="239"/>
      <c r="E458" s="31" t="s">
        <v>63</v>
      </c>
      <c r="F458" s="137"/>
      <c r="G458" s="181" t="s">
        <v>20</v>
      </c>
      <c r="H458" s="182"/>
      <c r="I458" s="181" t="s">
        <v>68</v>
      </c>
      <c r="J458" s="365"/>
      <c r="K458" s="365"/>
      <c r="L458" s="182"/>
    </row>
    <row r="459" spans="1:15" ht="18" customHeight="1">
      <c r="A459" s="17"/>
      <c r="B459" s="17"/>
      <c r="C459" s="185" t="s">
        <v>28</v>
      </c>
      <c r="D459" s="425"/>
      <c r="E459" s="425"/>
      <c r="F459" s="426"/>
      <c r="G459" s="26">
        <v>7</v>
      </c>
      <c r="H459" s="18" t="s">
        <v>11</v>
      </c>
      <c r="I459" s="427"/>
      <c r="J459" s="428"/>
      <c r="K459" s="428"/>
      <c r="L459" s="429"/>
    </row>
    <row r="460" spans="1:15" ht="18" customHeight="1">
      <c r="A460" s="17"/>
      <c r="B460" s="17"/>
      <c r="C460" s="175" t="s">
        <v>112</v>
      </c>
      <c r="D460" s="370"/>
      <c r="E460" s="370"/>
      <c r="F460" s="371"/>
      <c r="G460" s="29">
        <v>14</v>
      </c>
      <c r="H460" s="19" t="s">
        <v>11</v>
      </c>
      <c r="I460" s="430" t="s">
        <v>329</v>
      </c>
      <c r="J460" s="431"/>
      <c r="K460" s="431"/>
      <c r="L460" s="432"/>
    </row>
    <row r="461" spans="1:15" ht="18" customHeight="1">
      <c r="A461" s="17"/>
      <c r="B461" s="17"/>
      <c r="C461" s="138"/>
      <c r="D461" s="140"/>
      <c r="E461" s="140"/>
      <c r="F461" s="141"/>
      <c r="G461" s="29"/>
      <c r="H461" s="19" t="s">
        <v>11</v>
      </c>
      <c r="I461" s="430"/>
      <c r="J461" s="431"/>
      <c r="K461" s="431"/>
      <c r="L461" s="432"/>
    </row>
    <row r="462" spans="1:15" ht="18" customHeight="1">
      <c r="A462" s="17"/>
      <c r="B462" s="17"/>
      <c r="C462" s="362"/>
      <c r="D462" s="375"/>
      <c r="E462" s="375"/>
      <c r="F462" s="376"/>
      <c r="G462" s="27"/>
      <c r="H462" s="20" t="s">
        <v>11</v>
      </c>
      <c r="I462" s="433"/>
      <c r="J462" s="434"/>
      <c r="K462" s="434"/>
      <c r="L462" s="435"/>
    </row>
    <row r="463" spans="1:15" s="1" customFormat="1" ht="18" customHeight="1">
      <c r="A463" s="3"/>
      <c r="B463" s="3"/>
      <c r="C463" s="362" t="s">
        <v>64</v>
      </c>
      <c r="D463" s="375"/>
      <c r="E463" s="375"/>
      <c r="F463" s="376"/>
      <c r="G463" s="27">
        <f>SUM(G459:G462)</f>
        <v>21</v>
      </c>
      <c r="H463" s="20" t="s">
        <v>11</v>
      </c>
      <c r="I463" s="419"/>
      <c r="J463" s="420"/>
      <c r="K463" s="420"/>
      <c r="L463" s="421"/>
      <c r="M463" s="5"/>
    </row>
    <row r="464" spans="1:15" s="1" customFormat="1" ht="18" customHeight="1">
      <c r="A464" s="3"/>
      <c r="B464" s="3"/>
      <c r="C464" s="24"/>
      <c r="D464" s="70"/>
      <c r="E464" s="70"/>
      <c r="F464" s="70"/>
      <c r="G464" s="28"/>
      <c r="H464" s="23"/>
      <c r="I464" s="24"/>
      <c r="J464" s="71"/>
      <c r="K464" s="71"/>
      <c r="L464" s="71"/>
      <c r="M464" s="5"/>
    </row>
    <row r="465" spans="1:15" s="1" customFormat="1" ht="18" customHeight="1">
      <c r="A465" s="16" t="s">
        <v>102</v>
      </c>
      <c r="B465" s="3"/>
      <c r="C465" s="24"/>
      <c r="D465" s="139"/>
      <c r="E465" s="139"/>
      <c r="F465" s="139"/>
      <c r="G465" s="28"/>
      <c r="H465" s="23"/>
      <c r="I465" s="24"/>
      <c r="J465" s="139"/>
      <c r="K465" s="71"/>
      <c r="L465" s="71"/>
      <c r="M465" s="5"/>
    </row>
    <row r="466" spans="1:15" s="1" customFormat="1" ht="18" customHeight="1">
      <c r="A466" s="3"/>
      <c r="B466" s="3"/>
      <c r="C466" s="422" t="s">
        <v>80</v>
      </c>
      <c r="D466" s="422"/>
      <c r="E466" s="422"/>
      <c r="F466" s="190" t="s">
        <v>331</v>
      </c>
      <c r="G466" s="191"/>
      <c r="H466" s="191"/>
      <c r="I466" s="191"/>
      <c r="J466" s="191"/>
      <c r="K466" s="72"/>
      <c r="L466" s="47"/>
      <c r="M466" s="5"/>
    </row>
    <row r="467" spans="1:15" s="1" customFormat="1" ht="18" customHeight="1">
      <c r="A467" s="3"/>
      <c r="B467" s="3"/>
      <c r="C467" s="423" t="s">
        <v>113</v>
      </c>
      <c r="D467" s="423"/>
      <c r="E467" s="423"/>
      <c r="F467" s="424" t="s">
        <v>330</v>
      </c>
      <c r="G467" s="375"/>
      <c r="H467" s="375"/>
      <c r="I467" s="375"/>
      <c r="J467" s="375"/>
      <c r="K467" s="73"/>
      <c r="L467" s="70"/>
      <c r="M467" s="5"/>
      <c r="O467" s="74"/>
    </row>
    <row r="468" spans="1:15" s="1" customFormat="1" ht="18" customHeight="1">
      <c r="A468" s="3"/>
      <c r="B468" s="3"/>
      <c r="C468" s="24"/>
      <c r="D468" s="70"/>
      <c r="E468" s="70"/>
      <c r="F468" s="70"/>
      <c r="G468" s="28"/>
      <c r="H468" s="23"/>
      <c r="I468" s="24"/>
      <c r="J468" s="71"/>
      <c r="K468" s="71"/>
      <c r="L468" s="71"/>
      <c r="M468" s="5"/>
    </row>
    <row r="469" spans="1:15" s="1" customFormat="1" ht="18" customHeight="1">
      <c r="A469" s="3"/>
      <c r="B469" s="3"/>
      <c r="C469" s="24"/>
      <c r="D469" s="70"/>
      <c r="E469" s="70"/>
      <c r="F469" s="70"/>
      <c r="G469" s="28"/>
      <c r="H469" s="23"/>
      <c r="I469" s="24"/>
      <c r="J469" s="71"/>
      <c r="K469" s="71"/>
      <c r="L469" s="71"/>
      <c r="M469" s="5"/>
    </row>
    <row r="470" spans="1:15" s="1" customFormat="1" ht="18" customHeight="1">
      <c r="A470" s="3"/>
      <c r="B470" s="3"/>
      <c r="C470" s="24"/>
      <c r="D470" s="70"/>
      <c r="E470" s="70"/>
      <c r="F470" s="70"/>
      <c r="G470" s="28"/>
      <c r="H470" s="23"/>
      <c r="I470" s="24"/>
      <c r="J470" s="71"/>
      <c r="K470" s="71"/>
      <c r="L470" s="71"/>
      <c r="M470" s="5"/>
    </row>
    <row r="471" spans="1:15" s="1" customFormat="1" ht="18" customHeight="1">
      <c r="A471" s="3"/>
      <c r="B471" s="3"/>
      <c r="C471" s="24"/>
      <c r="D471" s="70"/>
      <c r="E471" s="70"/>
      <c r="F471" s="70"/>
      <c r="G471" s="28"/>
      <c r="H471" s="23"/>
      <c r="I471" s="24"/>
      <c r="J471" s="71"/>
      <c r="K471" s="71"/>
      <c r="L471" s="71"/>
      <c r="M471" s="5"/>
    </row>
    <row r="472" spans="1:15" s="1" customFormat="1" ht="18" customHeight="1">
      <c r="A472" s="3"/>
      <c r="B472" s="3"/>
      <c r="C472" s="24"/>
      <c r="D472" s="70"/>
      <c r="E472" s="70"/>
      <c r="F472" s="70"/>
      <c r="G472" s="28"/>
      <c r="H472" s="23"/>
      <c r="I472" s="24"/>
      <c r="J472" s="71"/>
      <c r="K472" s="71"/>
      <c r="L472" s="71"/>
      <c r="M472" s="5"/>
    </row>
    <row r="473" spans="1:15" s="1" customFormat="1" ht="18" customHeight="1">
      <c r="A473" s="3"/>
      <c r="B473" s="3"/>
      <c r="C473" s="24"/>
      <c r="D473" s="70"/>
      <c r="E473" s="70"/>
      <c r="F473" s="70"/>
      <c r="G473" s="28"/>
      <c r="H473" s="23"/>
      <c r="I473" s="24"/>
      <c r="J473" s="71"/>
      <c r="K473" s="71"/>
      <c r="L473" s="71"/>
      <c r="M473" s="5"/>
    </row>
    <row r="474" spans="1:15" s="1" customFormat="1" ht="18" customHeight="1">
      <c r="A474" s="3"/>
      <c r="B474" s="3"/>
      <c r="C474" s="24"/>
      <c r="D474" s="70"/>
      <c r="E474" s="70"/>
      <c r="F474" s="70"/>
      <c r="G474" s="28"/>
      <c r="H474" s="23"/>
      <c r="I474" s="24"/>
      <c r="J474" s="71"/>
      <c r="K474" s="71"/>
      <c r="L474" s="71"/>
      <c r="M474" s="5"/>
    </row>
    <row r="475" spans="1:15" s="1" customFormat="1" ht="18" customHeight="1">
      <c r="A475" s="3"/>
      <c r="B475" s="3"/>
      <c r="C475" s="24"/>
      <c r="D475" s="70"/>
      <c r="E475" s="70"/>
      <c r="F475" s="70"/>
      <c r="G475" s="28"/>
      <c r="H475" s="23"/>
      <c r="I475" s="24"/>
      <c r="J475" s="71"/>
      <c r="K475" s="71"/>
      <c r="L475" s="71"/>
      <c r="M475" s="5"/>
    </row>
    <row r="476" spans="1:15" s="1" customFormat="1" ht="18" customHeight="1">
      <c r="A476" s="3"/>
      <c r="B476" s="3"/>
      <c r="C476" s="24"/>
      <c r="D476" s="70"/>
      <c r="E476" s="70"/>
      <c r="F476" s="70"/>
      <c r="G476" s="28"/>
      <c r="H476" s="23"/>
      <c r="I476" s="24"/>
      <c r="J476" s="71"/>
      <c r="K476" s="71"/>
      <c r="L476" s="71"/>
      <c r="M476" s="5"/>
    </row>
    <row r="477" spans="1:15" s="1" customFormat="1" ht="18" customHeight="1">
      <c r="A477" s="3"/>
      <c r="B477" s="3"/>
      <c r="C477" s="24"/>
      <c r="D477" s="70"/>
      <c r="E477" s="70"/>
      <c r="F477" s="70"/>
      <c r="G477" s="28"/>
      <c r="H477" s="23"/>
      <c r="I477" s="24"/>
      <c r="J477" s="71"/>
      <c r="K477" s="71"/>
      <c r="L477" s="71"/>
      <c r="M477" s="5"/>
    </row>
    <row r="478" spans="1:15" s="1" customFormat="1" ht="18" customHeight="1">
      <c r="A478" s="3"/>
      <c r="B478" s="3"/>
      <c r="C478" s="24"/>
      <c r="D478" s="70"/>
      <c r="E478" s="70"/>
      <c r="F478" s="70"/>
      <c r="G478" s="28"/>
      <c r="H478" s="23"/>
      <c r="I478" s="24"/>
      <c r="J478" s="71"/>
      <c r="K478" s="71"/>
      <c r="L478" s="71"/>
      <c r="M478" s="5"/>
    </row>
    <row r="479" spans="1:15" s="1" customFormat="1" ht="18" customHeight="1">
      <c r="A479" s="3"/>
      <c r="B479" s="3"/>
      <c r="C479" s="24"/>
      <c r="D479" s="70"/>
      <c r="E479" s="70"/>
      <c r="F479" s="70"/>
      <c r="G479" s="28"/>
      <c r="H479" s="23"/>
      <c r="I479" s="24"/>
      <c r="J479" s="71"/>
      <c r="K479" s="71"/>
      <c r="L479" s="71"/>
      <c r="M479" s="5"/>
    </row>
    <row r="480" spans="1:15" s="1" customFormat="1" ht="18" customHeight="1">
      <c r="A480" s="3"/>
      <c r="B480" s="3"/>
      <c r="C480" s="24"/>
      <c r="D480" s="70"/>
      <c r="E480" s="70"/>
      <c r="F480" s="70"/>
      <c r="G480" s="28"/>
      <c r="H480" s="23"/>
      <c r="I480" s="24"/>
      <c r="J480" s="71"/>
      <c r="K480" s="71"/>
      <c r="L480" s="71"/>
      <c r="M480" s="5"/>
    </row>
    <row r="481" spans="1:13" s="1" customFormat="1" ht="18" customHeight="1">
      <c r="A481" s="3"/>
      <c r="B481" s="3"/>
      <c r="C481" s="24"/>
      <c r="D481" s="70"/>
      <c r="E481" s="70"/>
      <c r="F481" s="70"/>
      <c r="G481" s="28"/>
      <c r="H481" s="23"/>
      <c r="I481" s="24"/>
      <c r="J481" s="71"/>
      <c r="K481" s="71"/>
      <c r="L481" s="71"/>
      <c r="M481" s="5"/>
    </row>
    <row r="482" spans="1:13" s="1" customFormat="1" ht="18" customHeight="1">
      <c r="A482" s="3"/>
      <c r="B482" s="3"/>
      <c r="C482" s="24"/>
      <c r="D482" s="70"/>
      <c r="E482" s="70"/>
      <c r="F482" s="70"/>
      <c r="G482" s="28"/>
      <c r="H482" s="23"/>
      <c r="I482" s="24"/>
      <c r="J482" s="71"/>
      <c r="K482" s="71"/>
      <c r="L482" s="71"/>
      <c r="M482" s="5"/>
    </row>
    <row r="483" spans="1:13" s="1" customFormat="1" ht="18" customHeight="1">
      <c r="A483" s="2" t="s">
        <v>84</v>
      </c>
      <c r="C483" s="3"/>
      <c r="D483" s="3"/>
      <c r="E483" s="3"/>
      <c r="F483" s="3"/>
      <c r="G483" s="3"/>
      <c r="H483" s="3"/>
      <c r="I483" s="3"/>
      <c r="J483" s="3"/>
      <c r="K483" s="3"/>
      <c r="L483" s="3"/>
      <c r="M483" s="3"/>
    </row>
    <row r="484" spans="1:13" s="1" customFormat="1" ht="18" customHeight="1">
      <c r="A484" s="3"/>
      <c r="B484" s="3"/>
      <c r="C484" s="349"/>
      <c r="D484" s="350"/>
      <c r="E484" s="102" t="s">
        <v>44</v>
      </c>
      <c r="F484" s="273" t="s">
        <v>45</v>
      </c>
      <c r="G484" s="183"/>
      <c r="H484" s="183"/>
      <c r="I484" s="184"/>
      <c r="J484" s="273" t="s">
        <v>46</v>
      </c>
      <c r="K484" s="183"/>
      <c r="L484" s="183"/>
      <c r="M484" s="184"/>
    </row>
    <row r="485" spans="1:13" s="1" customFormat="1" ht="18" customHeight="1">
      <c r="A485" s="3"/>
      <c r="B485" s="3"/>
      <c r="C485" s="351">
        <v>1</v>
      </c>
      <c r="D485" s="300"/>
      <c r="E485" s="401" t="s">
        <v>494</v>
      </c>
      <c r="F485" s="404" t="s">
        <v>425</v>
      </c>
      <c r="G485" s="405"/>
      <c r="H485" s="405"/>
      <c r="I485" s="406"/>
      <c r="J485" s="413" t="s">
        <v>426</v>
      </c>
      <c r="K485" s="414"/>
      <c r="L485" s="414"/>
      <c r="M485" s="415"/>
    </row>
    <row r="486" spans="1:13" s="1" customFormat="1" ht="18" customHeight="1">
      <c r="A486" s="3"/>
      <c r="B486" s="3"/>
      <c r="C486" s="400"/>
      <c r="D486" s="332"/>
      <c r="E486" s="402"/>
      <c r="F486" s="407"/>
      <c r="G486" s="408"/>
      <c r="H486" s="408"/>
      <c r="I486" s="409"/>
      <c r="J486" s="416"/>
      <c r="K486" s="417"/>
      <c r="L486" s="417"/>
      <c r="M486" s="418"/>
    </row>
    <row r="487" spans="1:13" s="1" customFormat="1" ht="18" customHeight="1">
      <c r="A487" s="3"/>
      <c r="B487" s="3"/>
      <c r="C487" s="400"/>
      <c r="D487" s="332"/>
      <c r="E487" s="402"/>
      <c r="F487" s="407"/>
      <c r="G487" s="408"/>
      <c r="H487" s="408"/>
      <c r="I487" s="409"/>
      <c r="J487" s="416"/>
      <c r="K487" s="417"/>
      <c r="L487" s="417"/>
      <c r="M487" s="418"/>
    </row>
    <row r="488" spans="1:13" s="1" customFormat="1" ht="18" customHeight="1">
      <c r="A488" s="3"/>
      <c r="B488" s="3"/>
      <c r="C488" s="345"/>
      <c r="D488" s="169"/>
      <c r="E488" s="403"/>
      <c r="F488" s="410"/>
      <c r="G488" s="411"/>
      <c r="H488" s="411"/>
      <c r="I488" s="412"/>
      <c r="J488" s="407"/>
      <c r="K488" s="408"/>
      <c r="L488" s="408"/>
      <c r="M488" s="409"/>
    </row>
    <row r="489" spans="1:13" s="1" customFormat="1" ht="18" customHeight="1">
      <c r="A489" s="3"/>
      <c r="B489" s="3"/>
      <c r="C489" s="345">
        <v>2</v>
      </c>
      <c r="D489" s="169"/>
      <c r="E489" s="438" t="s">
        <v>495</v>
      </c>
      <c r="F489" s="410" t="s">
        <v>427</v>
      </c>
      <c r="G489" s="411"/>
      <c r="H489" s="411"/>
      <c r="I489" s="412"/>
      <c r="J489" s="410" t="s">
        <v>428</v>
      </c>
      <c r="K489" s="411"/>
      <c r="L489" s="411"/>
      <c r="M489" s="412"/>
    </row>
    <row r="490" spans="1:13" s="1" customFormat="1" ht="18" customHeight="1">
      <c r="A490" s="3"/>
      <c r="B490" s="3"/>
      <c r="C490" s="345"/>
      <c r="D490" s="169"/>
      <c r="E490" s="438"/>
      <c r="F490" s="410"/>
      <c r="G490" s="411"/>
      <c r="H490" s="411"/>
      <c r="I490" s="412"/>
      <c r="J490" s="410"/>
      <c r="K490" s="411"/>
      <c r="L490" s="411"/>
      <c r="M490" s="412"/>
    </row>
    <row r="491" spans="1:13" s="1" customFormat="1" ht="18" customHeight="1">
      <c r="A491" s="3"/>
      <c r="B491" s="3"/>
      <c r="C491" s="345"/>
      <c r="D491" s="169"/>
      <c r="E491" s="438"/>
      <c r="F491" s="410"/>
      <c r="G491" s="411"/>
      <c r="H491" s="411"/>
      <c r="I491" s="412"/>
      <c r="J491" s="410"/>
      <c r="K491" s="411"/>
      <c r="L491" s="411"/>
      <c r="M491" s="412"/>
    </row>
    <row r="492" spans="1:13" s="1" customFormat="1" ht="18" customHeight="1">
      <c r="A492" s="3"/>
      <c r="B492" s="3"/>
      <c r="C492" s="345"/>
      <c r="D492" s="169"/>
      <c r="E492" s="438"/>
      <c r="F492" s="410"/>
      <c r="G492" s="411"/>
      <c r="H492" s="411"/>
      <c r="I492" s="412"/>
      <c r="J492" s="410"/>
      <c r="K492" s="411"/>
      <c r="L492" s="411"/>
      <c r="M492" s="412"/>
    </row>
    <row r="493" spans="1:13" s="1" customFormat="1" ht="18" customHeight="1">
      <c r="A493" s="3"/>
      <c r="B493" s="3"/>
      <c r="C493" s="345"/>
      <c r="D493" s="169"/>
      <c r="E493" s="436"/>
      <c r="F493" s="410"/>
      <c r="G493" s="411"/>
      <c r="H493" s="411"/>
      <c r="I493" s="412"/>
      <c r="J493" s="410"/>
      <c r="K493" s="411"/>
      <c r="L493" s="411"/>
      <c r="M493" s="412"/>
    </row>
    <row r="494" spans="1:13" s="1" customFormat="1" ht="18" customHeight="1">
      <c r="A494" s="3"/>
      <c r="B494" s="3"/>
      <c r="C494" s="345">
        <v>3</v>
      </c>
      <c r="D494" s="169"/>
      <c r="E494" s="436" t="s">
        <v>496</v>
      </c>
      <c r="F494" s="410" t="s">
        <v>429</v>
      </c>
      <c r="G494" s="411"/>
      <c r="H494" s="411"/>
      <c r="I494" s="412"/>
      <c r="J494" s="410" t="s">
        <v>469</v>
      </c>
      <c r="K494" s="411"/>
      <c r="L494" s="411"/>
      <c r="M494" s="412"/>
    </row>
    <row r="495" spans="1:13" s="1" customFormat="1" ht="18" customHeight="1">
      <c r="A495" s="3"/>
      <c r="B495" s="3"/>
      <c r="C495" s="345"/>
      <c r="D495" s="169"/>
      <c r="E495" s="436"/>
      <c r="F495" s="410"/>
      <c r="G495" s="411"/>
      <c r="H495" s="411"/>
      <c r="I495" s="412"/>
      <c r="J495" s="410"/>
      <c r="K495" s="411"/>
      <c r="L495" s="411"/>
      <c r="M495" s="412"/>
    </row>
    <row r="496" spans="1:13" s="1" customFormat="1" ht="18" customHeight="1">
      <c r="A496" s="3"/>
      <c r="B496" s="3"/>
      <c r="C496" s="345"/>
      <c r="D496" s="169"/>
      <c r="E496" s="436"/>
      <c r="F496" s="410"/>
      <c r="G496" s="411"/>
      <c r="H496" s="411"/>
      <c r="I496" s="412"/>
      <c r="J496" s="410"/>
      <c r="K496" s="411"/>
      <c r="L496" s="411"/>
      <c r="M496" s="412"/>
    </row>
    <row r="497" spans="1:13" s="1" customFormat="1" ht="18" customHeight="1">
      <c r="A497" s="3"/>
      <c r="B497" s="3"/>
      <c r="C497" s="345"/>
      <c r="D497" s="169"/>
      <c r="E497" s="436"/>
      <c r="F497" s="410"/>
      <c r="G497" s="411"/>
      <c r="H497" s="411"/>
      <c r="I497" s="412"/>
      <c r="J497" s="410"/>
      <c r="K497" s="411"/>
      <c r="L497" s="411"/>
      <c r="M497" s="412"/>
    </row>
    <row r="498" spans="1:13" s="1" customFormat="1" ht="18" customHeight="1">
      <c r="A498" s="3"/>
      <c r="B498" s="3"/>
      <c r="C498" s="345"/>
      <c r="D498" s="169"/>
      <c r="E498" s="436"/>
      <c r="F498" s="410"/>
      <c r="G498" s="411"/>
      <c r="H498" s="411"/>
      <c r="I498" s="412"/>
      <c r="J498" s="410"/>
      <c r="K498" s="411"/>
      <c r="L498" s="411"/>
      <c r="M498" s="412"/>
    </row>
    <row r="499" spans="1:13" s="1" customFormat="1" ht="18" customHeight="1">
      <c r="A499" s="3"/>
      <c r="B499" s="3"/>
      <c r="C499" s="345">
        <v>4</v>
      </c>
      <c r="D499" s="169"/>
      <c r="E499" s="436" t="s">
        <v>498</v>
      </c>
      <c r="F499" s="410" t="s">
        <v>430</v>
      </c>
      <c r="G499" s="411"/>
      <c r="H499" s="411"/>
      <c r="I499" s="412"/>
      <c r="J499" s="410" t="s">
        <v>431</v>
      </c>
      <c r="K499" s="411"/>
      <c r="L499" s="411"/>
      <c r="M499" s="412"/>
    </row>
    <row r="500" spans="1:13" s="1" customFormat="1" ht="18" customHeight="1">
      <c r="A500" s="3"/>
      <c r="B500" s="3"/>
      <c r="C500" s="345"/>
      <c r="D500" s="169"/>
      <c r="E500" s="436"/>
      <c r="F500" s="410"/>
      <c r="G500" s="411"/>
      <c r="H500" s="411"/>
      <c r="I500" s="412"/>
      <c r="J500" s="410"/>
      <c r="K500" s="411"/>
      <c r="L500" s="411"/>
      <c r="M500" s="412"/>
    </row>
    <row r="501" spans="1:13" s="1" customFormat="1" ht="18" customHeight="1">
      <c r="A501" s="3"/>
      <c r="B501" s="3"/>
      <c r="C501" s="345"/>
      <c r="D501" s="169"/>
      <c r="E501" s="436"/>
      <c r="F501" s="410"/>
      <c r="G501" s="411"/>
      <c r="H501" s="411"/>
      <c r="I501" s="412"/>
      <c r="J501" s="410"/>
      <c r="K501" s="411"/>
      <c r="L501" s="411"/>
      <c r="M501" s="412"/>
    </row>
    <row r="502" spans="1:13" s="1" customFormat="1" ht="18" customHeight="1">
      <c r="A502" s="3"/>
      <c r="B502" s="3"/>
      <c r="C502" s="345"/>
      <c r="D502" s="169"/>
      <c r="E502" s="436"/>
      <c r="F502" s="410"/>
      <c r="G502" s="411"/>
      <c r="H502" s="411"/>
      <c r="I502" s="412"/>
      <c r="J502" s="410"/>
      <c r="K502" s="411"/>
      <c r="L502" s="411"/>
      <c r="M502" s="412"/>
    </row>
    <row r="503" spans="1:13" s="1" customFormat="1" ht="18" customHeight="1">
      <c r="A503" s="3"/>
      <c r="B503" s="3"/>
      <c r="C503" s="345">
        <v>5</v>
      </c>
      <c r="D503" s="169"/>
      <c r="E503" s="436" t="s">
        <v>497</v>
      </c>
      <c r="F503" s="410" t="s">
        <v>432</v>
      </c>
      <c r="G503" s="411"/>
      <c r="H503" s="411"/>
      <c r="I503" s="412"/>
      <c r="J503" s="410" t="s">
        <v>433</v>
      </c>
      <c r="K503" s="411"/>
      <c r="L503" s="411"/>
      <c r="M503" s="412"/>
    </row>
    <row r="504" spans="1:13" s="1" customFormat="1" ht="18" customHeight="1">
      <c r="A504" s="3"/>
      <c r="B504" s="3"/>
      <c r="C504" s="345"/>
      <c r="D504" s="169"/>
      <c r="E504" s="436"/>
      <c r="F504" s="410"/>
      <c r="G504" s="411"/>
      <c r="H504" s="411"/>
      <c r="I504" s="412"/>
      <c r="J504" s="410"/>
      <c r="K504" s="411"/>
      <c r="L504" s="411"/>
      <c r="M504" s="412"/>
    </row>
    <row r="505" spans="1:13" s="1" customFormat="1" ht="18" customHeight="1">
      <c r="A505" s="3"/>
      <c r="B505" s="3"/>
      <c r="C505" s="345"/>
      <c r="D505" s="169"/>
      <c r="E505" s="436"/>
      <c r="F505" s="410"/>
      <c r="G505" s="411"/>
      <c r="H505" s="411"/>
      <c r="I505" s="412"/>
      <c r="J505" s="410"/>
      <c r="K505" s="411"/>
      <c r="L505" s="411"/>
      <c r="M505" s="412"/>
    </row>
    <row r="506" spans="1:13" s="1" customFormat="1" ht="18" customHeight="1">
      <c r="A506" s="3"/>
      <c r="B506" s="3"/>
      <c r="C506" s="345"/>
      <c r="D506" s="169"/>
      <c r="E506" s="436"/>
      <c r="F506" s="410"/>
      <c r="G506" s="411"/>
      <c r="H506" s="411"/>
      <c r="I506" s="412"/>
      <c r="J506" s="410"/>
      <c r="K506" s="411"/>
      <c r="L506" s="411"/>
      <c r="M506" s="412"/>
    </row>
    <row r="507" spans="1:13" s="1" customFormat="1" ht="18" customHeight="1">
      <c r="A507" s="3"/>
      <c r="B507" s="3"/>
      <c r="C507" s="345">
        <v>6</v>
      </c>
      <c r="D507" s="169"/>
      <c r="E507" s="436" t="s">
        <v>495</v>
      </c>
      <c r="F507" s="410" t="s">
        <v>434</v>
      </c>
      <c r="G507" s="411"/>
      <c r="H507" s="411"/>
      <c r="I507" s="412"/>
      <c r="J507" s="410" t="s">
        <v>435</v>
      </c>
      <c r="K507" s="411"/>
      <c r="L507" s="411"/>
      <c r="M507" s="412"/>
    </row>
    <row r="508" spans="1:13" s="1" customFormat="1" ht="18" customHeight="1">
      <c r="A508" s="3"/>
      <c r="B508" s="3"/>
      <c r="C508" s="345"/>
      <c r="D508" s="169"/>
      <c r="E508" s="436"/>
      <c r="F508" s="410"/>
      <c r="G508" s="411"/>
      <c r="H508" s="411"/>
      <c r="I508" s="412"/>
      <c r="J508" s="410"/>
      <c r="K508" s="411"/>
      <c r="L508" s="411"/>
      <c r="M508" s="412"/>
    </row>
    <row r="509" spans="1:13" s="1" customFormat="1" ht="18" customHeight="1">
      <c r="A509" s="3"/>
      <c r="B509" s="3"/>
      <c r="C509" s="345"/>
      <c r="D509" s="169"/>
      <c r="E509" s="436"/>
      <c r="F509" s="410"/>
      <c r="G509" s="411"/>
      <c r="H509" s="411"/>
      <c r="I509" s="412"/>
      <c r="J509" s="410"/>
      <c r="K509" s="411"/>
      <c r="L509" s="411"/>
      <c r="M509" s="412"/>
    </row>
    <row r="510" spans="1:13" s="1" customFormat="1" ht="18" customHeight="1">
      <c r="A510" s="3"/>
      <c r="B510" s="3"/>
      <c r="C510" s="345"/>
      <c r="D510" s="169"/>
      <c r="E510" s="436"/>
      <c r="F510" s="410"/>
      <c r="G510" s="411"/>
      <c r="H510" s="411"/>
      <c r="I510" s="412"/>
      <c r="J510" s="410"/>
      <c r="K510" s="411"/>
      <c r="L510" s="411"/>
      <c r="M510" s="412"/>
    </row>
    <row r="511" spans="1:13" s="1" customFormat="1" ht="18" customHeight="1">
      <c r="A511" s="3"/>
      <c r="B511" s="3"/>
      <c r="C511" s="345">
        <v>7</v>
      </c>
      <c r="D511" s="169"/>
      <c r="E511" s="437" t="s">
        <v>501</v>
      </c>
      <c r="F511" s="410" t="s">
        <v>436</v>
      </c>
      <c r="G511" s="411"/>
      <c r="H511" s="411"/>
      <c r="I511" s="412"/>
      <c r="J511" s="410" t="s">
        <v>437</v>
      </c>
      <c r="K511" s="411"/>
      <c r="L511" s="411"/>
      <c r="M511" s="412"/>
    </row>
    <row r="512" spans="1:13" s="1" customFormat="1" ht="18" customHeight="1">
      <c r="A512" s="3"/>
      <c r="B512" s="3"/>
      <c r="C512" s="345"/>
      <c r="D512" s="169"/>
      <c r="E512" s="437"/>
      <c r="F512" s="410"/>
      <c r="G512" s="411"/>
      <c r="H512" s="411"/>
      <c r="I512" s="412"/>
      <c r="J512" s="410"/>
      <c r="K512" s="411"/>
      <c r="L512" s="411"/>
      <c r="M512" s="412"/>
    </row>
    <row r="513" spans="1:13" s="1" customFormat="1" ht="18" customHeight="1">
      <c r="A513" s="3"/>
      <c r="B513" s="3"/>
      <c r="C513" s="345"/>
      <c r="D513" s="169"/>
      <c r="E513" s="437"/>
      <c r="F513" s="410"/>
      <c r="G513" s="411"/>
      <c r="H513" s="411"/>
      <c r="I513" s="412"/>
      <c r="J513" s="410"/>
      <c r="K513" s="411"/>
      <c r="L513" s="411"/>
      <c r="M513" s="412"/>
    </row>
    <row r="514" spans="1:13" s="1" customFormat="1" ht="18" customHeight="1">
      <c r="A514" s="3"/>
      <c r="B514" s="3"/>
      <c r="C514" s="345">
        <v>8</v>
      </c>
      <c r="D514" s="169"/>
      <c r="E514" s="437" t="s">
        <v>502</v>
      </c>
      <c r="F514" s="410" t="s">
        <v>470</v>
      </c>
      <c r="G514" s="411"/>
      <c r="H514" s="411"/>
      <c r="I514" s="412"/>
      <c r="J514" s="410" t="s">
        <v>482</v>
      </c>
      <c r="K514" s="411"/>
      <c r="L514" s="411"/>
      <c r="M514" s="412"/>
    </row>
    <row r="515" spans="1:13" s="1" customFormat="1" ht="18" customHeight="1">
      <c r="A515" s="3"/>
      <c r="B515" s="3"/>
      <c r="C515" s="345"/>
      <c r="D515" s="169"/>
      <c r="E515" s="437"/>
      <c r="F515" s="410"/>
      <c r="G515" s="411"/>
      <c r="H515" s="411"/>
      <c r="I515" s="412"/>
      <c r="J515" s="410"/>
      <c r="K515" s="411"/>
      <c r="L515" s="411"/>
      <c r="M515" s="412"/>
    </row>
    <row r="516" spans="1:13" s="1" customFormat="1" ht="18" customHeight="1">
      <c r="A516" s="3"/>
      <c r="B516" s="3"/>
      <c r="C516" s="345"/>
      <c r="D516" s="169"/>
      <c r="E516" s="437"/>
      <c r="F516" s="410"/>
      <c r="G516" s="411"/>
      <c r="H516" s="411"/>
      <c r="I516" s="412"/>
      <c r="J516" s="410"/>
      <c r="K516" s="411"/>
      <c r="L516" s="411"/>
      <c r="M516" s="412"/>
    </row>
    <row r="517" spans="1:13" s="1" customFormat="1" ht="18" customHeight="1">
      <c r="A517" s="3"/>
      <c r="B517" s="3"/>
      <c r="C517" s="345"/>
      <c r="D517" s="169"/>
      <c r="E517" s="437"/>
      <c r="F517" s="410"/>
      <c r="G517" s="411"/>
      <c r="H517" s="411"/>
      <c r="I517" s="412"/>
      <c r="J517" s="410"/>
      <c r="K517" s="411"/>
      <c r="L517" s="411"/>
      <c r="M517" s="412"/>
    </row>
    <row r="518" spans="1:13" s="1" customFormat="1" ht="18" customHeight="1">
      <c r="A518" s="3"/>
      <c r="B518" s="3"/>
      <c r="C518" s="345">
        <v>9</v>
      </c>
      <c r="D518" s="169"/>
      <c r="E518" s="436" t="s">
        <v>500</v>
      </c>
      <c r="F518" s="410" t="s">
        <v>438</v>
      </c>
      <c r="G518" s="411"/>
      <c r="H518" s="411"/>
      <c r="I518" s="412"/>
      <c r="J518" s="410" t="s">
        <v>435</v>
      </c>
      <c r="K518" s="411"/>
      <c r="L518" s="411"/>
      <c r="M518" s="412"/>
    </row>
    <row r="519" spans="1:13" s="1" customFormat="1" ht="18" customHeight="1">
      <c r="A519" s="3"/>
      <c r="B519" s="3"/>
      <c r="C519" s="345"/>
      <c r="D519" s="169"/>
      <c r="E519" s="436"/>
      <c r="F519" s="410"/>
      <c r="G519" s="411"/>
      <c r="H519" s="411"/>
      <c r="I519" s="412"/>
      <c r="J519" s="410"/>
      <c r="K519" s="411"/>
      <c r="L519" s="411"/>
      <c r="M519" s="412"/>
    </row>
    <row r="520" spans="1:13" s="1" customFormat="1" ht="18" customHeight="1">
      <c r="A520" s="3"/>
      <c r="B520" s="3"/>
      <c r="C520" s="345"/>
      <c r="D520" s="169"/>
      <c r="E520" s="436"/>
      <c r="F520" s="410"/>
      <c r="G520" s="411"/>
      <c r="H520" s="411"/>
      <c r="I520" s="412"/>
      <c r="J520" s="410"/>
      <c r="K520" s="411"/>
      <c r="L520" s="411"/>
      <c r="M520" s="412"/>
    </row>
    <row r="521" spans="1:13" s="1" customFormat="1" ht="18" customHeight="1">
      <c r="A521" s="3"/>
      <c r="B521" s="3"/>
      <c r="C521" s="345">
        <v>10</v>
      </c>
      <c r="D521" s="169"/>
      <c r="E521" s="441" t="s">
        <v>499</v>
      </c>
      <c r="F521" s="410" t="s">
        <v>443</v>
      </c>
      <c r="G521" s="411"/>
      <c r="H521" s="411"/>
      <c r="I521" s="412"/>
      <c r="J521" s="410" t="s">
        <v>439</v>
      </c>
      <c r="K521" s="411"/>
      <c r="L521" s="411"/>
      <c r="M521" s="412"/>
    </row>
    <row r="522" spans="1:13" s="1" customFormat="1" ht="18" customHeight="1">
      <c r="A522" s="3"/>
      <c r="B522" s="3"/>
      <c r="C522" s="439"/>
      <c r="D522" s="440"/>
      <c r="E522" s="442"/>
      <c r="F522" s="444"/>
      <c r="G522" s="445"/>
      <c r="H522" s="445"/>
      <c r="I522" s="446"/>
      <c r="J522" s="444"/>
      <c r="K522" s="445"/>
      <c r="L522" s="445"/>
      <c r="M522" s="446"/>
    </row>
    <row r="523" spans="1:13" s="1" customFormat="1" ht="18" customHeight="1">
      <c r="A523" s="3"/>
      <c r="B523" s="3"/>
      <c r="C523" s="439"/>
      <c r="D523" s="440"/>
      <c r="E523" s="442"/>
      <c r="F523" s="444"/>
      <c r="G523" s="445"/>
      <c r="H523" s="445"/>
      <c r="I523" s="446"/>
      <c r="J523" s="444"/>
      <c r="K523" s="445"/>
      <c r="L523" s="445"/>
      <c r="M523" s="446"/>
    </row>
    <row r="524" spans="1:13" s="1" customFormat="1" ht="18" customHeight="1">
      <c r="A524" s="3"/>
      <c r="B524" s="3"/>
      <c r="C524" s="439"/>
      <c r="D524" s="440"/>
      <c r="E524" s="443"/>
      <c r="F524" s="444"/>
      <c r="G524" s="445"/>
      <c r="H524" s="445"/>
      <c r="I524" s="446"/>
      <c r="J524" s="444"/>
      <c r="K524" s="445"/>
      <c r="L524" s="445"/>
      <c r="M524" s="446"/>
    </row>
    <row r="525" spans="1:13" s="1" customFormat="1" ht="18" customHeight="1">
      <c r="A525" s="3"/>
      <c r="B525" s="3"/>
      <c r="C525" s="345">
        <v>11</v>
      </c>
      <c r="D525" s="169"/>
      <c r="E525" s="447" t="s">
        <v>495</v>
      </c>
      <c r="F525" s="410" t="s">
        <v>471</v>
      </c>
      <c r="G525" s="411"/>
      <c r="H525" s="411"/>
      <c r="I525" s="412"/>
      <c r="J525" s="410" t="s">
        <v>483</v>
      </c>
      <c r="K525" s="411"/>
      <c r="L525" s="411"/>
      <c r="M525" s="412"/>
    </row>
    <row r="526" spans="1:13" s="1" customFormat="1" ht="18" customHeight="1">
      <c r="A526" s="3"/>
      <c r="B526" s="3"/>
      <c r="C526" s="439"/>
      <c r="D526" s="440"/>
      <c r="E526" s="447"/>
      <c r="F526" s="444"/>
      <c r="G526" s="445"/>
      <c r="H526" s="445"/>
      <c r="I526" s="446"/>
      <c r="J526" s="444"/>
      <c r="K526" s="445"/>
      <c r="L526" s="445"/>
      <c r="M526" s="446"/>
    </row>
    <row r="527" spans="1:13" s="1" customFormat="1" ht="18" customHeight="1">
      <c r="A527" s="3"/>
      <c r="B527" s="3"/>
      <c r="C527" s="439"/>
      <c r="D527" s="440"/>
      <c r="E527" s="436"/>
      <c r="F527" s="444"/>
      <c r="G527" s="445"/>
      <c r="H527" s="445"/>
      <c r="I527" s="446"/>
      <c r="J527" s="444"/>
      <c r="K527" s="445"/>
      <c r="L527" s="445"/>
      <c r="M527" s="446"/>
    </row>
    <row r="528" spans="1:13" s="1" customFormat="1" ht="18" customHeight="1">
      <c r="A528" s="3"/>
      <c r="B528" s="3"/>
      <c r="C528" s="439"/>
      <c r="D528" s="440"/>
      <c r="E528" s="448"/>
      <c r="F528" s="444"/>
      <c r="G528" s="445"/>
      <c r="H528" s="445"/>
      <c r="I528" s="446"/>
      <c r="J528" s="444"/>
      <c r="K528" s="445"/>
      <c r="L528" s="445"/>
      <c r="M528" s="446"/>
    </row>
    <row r="529" spans="1:13" s="1" customFormat="1" ht="18" customHeight="1">
      <c r="A529" s="3"/>
      <c r="B529" s="3"/>
      <c r="C529" s="345">
        <v>12</v>
      </c>
      <c r="D529" s="169"/>
      <c r="E529" s="447" t="s">
        <v>511</v>
      </c>
      <c r="F529" s="410" t="s">
        <v>512</v>
      </c>
      <c r="G529" s="411"/>
      <c r="H529" s="411"/>
      <c r="I529" s="412"/>
      <c r="J529" s="410" t="s">
        <v>513</v>
      </c>
      <c r="K529" s="411"/>
      <c r="L529" s="411"/>
      <c r="M529" s="412"/>
    </row>
    <row r="530" spans="1:13" s="1" customFormat="1" ht="18" customHeight="1">
      <c r="A530" s="3"/>
      <c r="B530" s="3"/>
      <c r="C530" s="439"/>
      <c r="D530" s="440"/>
      <c r="E530" s="447"/>
      <c r="F530" s="444"/>
      <c r="G530" s="445"/>
      <c r="H530" s="445"/>
      <c r="I530" s="446"/>
      <c r="J530" s="444"/>
      <c r="K530" s="445"/>
      <c r="L530" s="445"/>
      <c r="M530" s="446"/>
    </row>
    <row r="531" spans="1:13" s="1" customFormat="1" ht="18" customHeight="1">
      <c r="A531" s="3"/>
      <c r="B531" s="3"/>
      <c r="C531" s="439"/>
      <c r="D531" s="440"/>
      <c r="E531" s="447"/>
      <c r="F531" s="444"/>
      <c r="G531" s="445"/>
      <c r="H531" s="445"/>
      <c r="I531" s="446"/>
      <c r="J531" s="444"/>
      <c r="K531" s="445"/>
      <c r="L531" s="445"/>
      <c r="M531" s="446"/>
    </row>
    <row r="532" spans="1:13" s="1" customFormat="1" ht="18" customHeight="1">
      <c r="A532" s="3"/>
      <c r="B532" s="3"/>
      <c r="C532" s="439"/>
      <c r="D532" s="440"/>
      <c r="E532" s="436"/>
      <c r="F532" s="444"/>
      <c r="G532" s="445"/>
      <c r="H532" s="445"/>
      <c r="I532" s="446"/>
      <c r="J532" s="444"/>
      <c r="K532" s="445"/>
      <c r="L532" s="445"/>
      <c r="M532" s="446"/>
    </row>
    <row r="533" spans="1:13" s="1" customFormat="1" ht="18" customHeight="1">
      <c r="A533" s="3"/>
      <c r="B533" s="3"/>
      <c r="C533" s="360"/>
      <c r="D533" s="315"/>
      <c r="E533" s="449"/>
      <c r="F533" s="450"/>
      <c r="G533" s="451"/>
      <c r="H533" s="451"/>
      <c r="I533" s="452"/>
      <c r="J533" s="450"/>
      <c r="K533" s="451"/>
      <c r="L533" s="451"/>
      <c r="M533" s="452"/>
    </row>
    <row r="534" spans="1:13" s="1" customFormat="1" ht="18" customHeight="1">
      <c r="A534" s="2" t="s">
        <v>85</v>
      </c>
    </row>
    <row r="535" spans="1:13" s="1" customFormat="1" ht="18" customHeight="1">
      <c r="C535" s="349"/>
      <c r="D535" s="350"/>
      <c r="E535" s="102" t="s">
        <v>47</v>
      </c>
      <c r="F535" s="273" t="s">
        <v>48</v>
      </c>
      <c r="G535" s="183"/>
      <c r="H535" s="183"/>
      <c r="I535" s="184"/>
      <c r="J535" s="273" t="s">
        <v>49</v>
      </c>
      <c r="K535" s="183"/>
      <c r="L535" s="183"/>
      <c r="M535" s="184"/>
    </row>
    <row r="536" spans="1:13" s="1" customFormat="1" ht="18" customHeight="1">
      <c r="C536" s="351">
        <v>1</v>
      </c>
      <c r="D536" s="300"/>
      <c r="E536" s="507" t="s">
        <v>503</v>
      </c>
      <c r="F536" s="404" t="s">
        <v>442</v>
      </c>
      <c r="G536" s="405"/>
      <c r="H536" s="405"/>
      <c r="I536" s="406"/>
      <c r="J536" s="404" t="s">
        <v>463</v>
      </c>
      <c r="K536" s="405"/>
      <c r="L536" s="405"/>
      <c r="M536" s="406"/>
    </row>
    <row r="537" spans="1:13" s="1" customFormat="1" ht="18" customHeight="1">
      <c r="C537" s="400"/>
      <c r="D537" s="332"/>
      <c r="E537" s="508"/>
      <c r="F537" s="407"/>
      <c r="G537" s="408"/>
      <c r="H537" s="408"/>
      <c r="I537" s="409"/>
      <c r="J537" s="407"/>
      <c r="K537" s="408"/>
      <c r="L537" s="408"/>
      <c r="M537" s="409"/>
    </row>
    <row r="538" spans="1:13" s="1" customFormat="1" ht="18" customHeight="1">
      <c r="C538" s="400"/>
      <c r="D538" s="332"/>
      <c r="E538" s="508"/>
      <c r="F538" s="407"/>
      <c r="G538" s="408"/>
      <c r="H538" s="408"/>
      <c r="I538" s="409"/>
      <c r="J538" s="407"/>
      <c r="K538" s="408"/>
      <c r="L538" s="408"/>
      <c r="M538" s="409"/>
    </row>
    <row r="539" spans="1:13" s="1" customFormat="1" ht="18" customHeight="1">
      <c r="C539" s="400"/>
      <c r="D539" s="332"/>
      <c r="E539" s="508"/>
      <c r="F539" s="407"/>
      <c r="G539" s="408"/>
      <c r="H539" s="408"/>
      <c r="I539" s="409"/>
      <c r="J539" s="407"/>
      <c r="K539" s="408"/>
      <c r="L539" s="408"/>
      <c r="M539" s="409"/>
    </row>
    <row r="540" spans="1:13" s="1" customFormat="1" ht="18" customHeight="1">
      <c r="C540" s="400"/>
      <c r="D540" s="332"/>
      <c r="E540" s="508"/>
      <c r="F540" s="407"/>
      <c r="G540" s="408"/>
      <c r="H540" s="408"/>
      <c r="I540" s="409"/>
      <c r="J540" s="407"/>
      <c r="K540" s="408"/>
      <c r="L540" s="408"/>
      <c r="M540" s="409"/>
    </row>
    <row r="541" spans="1:13" s="1" customFormat="1" ht="18" customHeight="1">
      <c r="C541" s="345"/>
      <c r="D541" s="169"/>
      <c r="E541" s="437"/>
      <c r="F541" s="410"/>
      <c r="G541" s="411"/>
      <c r="H541" s="411"/>
      <c r="I541" s="412"/>
      <c r="J541" s="410"/>
      <c r="K541" s="411"/>
      <c r="L541" s="411"/>
      <c r="M541" s="412"/>
    </row>
    <row r="542" spans="1:13" s="1" customFormat="1" ht="18" customHeight="1">
      <c r="C542" s="345">
        <v>2</v>
      </c>
      <c r="D542" s="169"/>
      <c r="E542" s="437" t="s">
        <v>504</v>
      </c>
      <c r="F542" s="410" t="s">
        <v>484</v>
      </c>
      <c r="G542" s="411"/>
      <c r="H542" s="411"/>
      <c r="I542" s="412"/>
      <c r="J542" s="410" t="s">
        <v>464</v>
      </c>
      <c r="K542" s="411"/>
      <c r="L542" s="411"/>
      <c r="M542" s="412"/>
    </row>
    <row r="543" spans="1:13" s="1" customFormat="1" ht="18" customHeight="1">
      <c r="C543" s="345"/>
      <c r="D543" s="169"/>
      <c r="E543" s="437"/>
      <c r="F543" s="410"/>
      <c r="G543" s="411"/>
      <c r="H543" s="411"/>
      <c r="I543" s="412"/>
      <c r="J543" s="410"/>
      <c r="K543" s="411"/>
      <c r="L543" s="411"/>
      <c r="M543" s="412"/>
    </row>
    <row r="544" spans="1:13" s="1" customFormat="1" ht="18" customHeight="1">
      <c r="C544" s="345"/>
      <c r="D544" s="169"/>
      <c r="E544" s="437"/>
      <c r="F544" s="410"/>
      <c r="G544" s="411"/>
      <c r="H544" s="411"/>
      <c r="I544" s="412"/>
      <c r="J544" s="410"/>
      <c r="K544" s="411"/>
      <c r="L544" s="411"/>
      <c r="M544" s="412"/>
    </row>
    <row r="545" spans="3:13" s="1" customFormat="1" ht="18" customHeight="1">
      <c r="C545" s="345"/>
      <c r="D545" s="169"/>
      <c r="E545" s="437"/>
      <c r="F545" s="410"/>
      <c r="G545" s="411"/>
      <c r="H545" s="411"/>
      <c r="I545" s="412"/>
      <c r="J545" s="410"/>
      <c r="K545" s="411"/>
      <c r="L545" s="411"/>
      <c r="M545" s="412"/>
    </row>
    <row r="546" spans="3:13" s="1" customFormat="1" ht="18" customHeight="1">
      <c r="C546" s="345"/>
      <c r="D546" s="169"/>
      <c r="E546" s="437"/>
      <c r="F546" s="410"/>
      <c r="G546" s="411"/>
      <c r="H546" s="411"/>
      <c r="I546" s="412"/>
      <c r="J546" s="410"/>
      <c r="K546" s="411"/>
      <c r="L546" s="411"/>
      <c r="M546" s="412"/>
    </row>
    <row r="547" spans="3:13" s="1" customFormat="1" ht="18" customHeight="1">
      <c r="C547" s="345"/>
      <c r="D547" s="169"/>
      <c r="E547" s="437"/>
      <c r="F547" s="410"/>
      <c r="G547" s="411"/>
      <c r="H547" s="411"/>
      <c r="I547" s="412"/>
      <c r="J547" s="410"/>
      <c r="K547" s="411"/>
      <c r="L547" s="411"/>
      <c r="M547" s="412"/>
    </row>
    <row r="548" spans="3:13" s="1" customFormat="1" ht="18" customHeight="1">
      <c r="C548" s="345"/>
      <c r="D548" s="169"/>
      <c r="E548" s="437"/>
      <c r="F548" s="410"/>
      <c r="G548" s="411"/>
      <c r="H548" s="411"/>
      <c r="I548" s="412"/>
      <c r="J548" s="410"/>
      <c r="K548" s="411"/>
      <c r="L548" s="411"/>
      <c r="M548" s="412"/>
    </row>
    <row r="549" spans="3:13" s="1" customFormat="1" ht="18" customHeight="1">
      <c r="C549" s="345"/>
      <c r="D549" s="169"/>
      <c r="E549" s="437"/>
      <c r="F549" s="410"/>
      <c r="G549" s="411"/>
      <c r="H549" s="411"/>
      <c r="I549" s="412"/>
      <c r="J549" s="410"/>
      <c r="K549" s="411"/>
      <c r="L549" s="411"/>
      <c r="M549" s="412"/>
    </row>
    <row r="550" spans="3:13" s="1" customFormat="1" ht="18" customHeight="1">
      <c r="C550" s="345"/>
      <c r="D550" s="169"/>
      <c r="E550" s="437"/>
      <c r="F550" s="410"/>
      <c r="G550" s="411"/>
      <c r="H550" s="411"/>
      <c r="I550" s="412"/>
      <c r="J550" s="410"/>
      <c r="K550" s="411"/>
      <c r="L550" s="411"/>
      <c r="M550" s="412"/>
    </row>
    <row r="551" spans="3:13" s="1" customFormat="1" ht="18" customHeight="1">
      <c r="C551" s="345">
        <v>3</v>
      </c>
      <c r="D551" s="169"/>
      <c r="E551" s="437" t="s">
        <v>505</v>
      </c>
      <c r="F551" s="410" t="s">
        <v>485</v>
      </c>
      <c r="G551" s="411"/>
      <c r="H551" s="411"/>
      <c r="I551" s="412"/>
      <c r="J551" s="410" t="s">
        <v>462</v>
      </c>
      <c r="K551" s="411"/>
      <c r="L551" s="411"/>
      <c r="M551" s="412"/>
    </row>
    <row r="552" spans="3:13" s="1" customFormat="1" ht="18" customHeight="1">
      <c r="C552" s="345"/>
      <c r="D552" s="169"/>
      <c r="E552" s="437"/>
      <c r="F552" s="410"/>
      <c r="G552" s="411"/>
      <c r="H552" s="411"/>
      <c r="I552" s="412"/>
      <c r="J552" s="410"/>
      <c r="K552" s="411"/>
      <c r="L552" s="411"/>
      <c r="M552" s="412"/>
    </row>
    <row r="553" spans="3:13" s="1" customFormat="1" ht="18" customHeight="1">
      <c r="C553" s="345"/>
      <c r="D553" s="169"/>
      <c r="E553" s="437"/>
      <c r="F553" s="410"/>
      <c r="G553" s="411"/>
      <c r="H553" s="411"/>
      <c r="I553" s="412"/>
      <c r="J553" s="410"/>
      <c r="K553" s="411"/>
      <c r="L553" s="411"/>
      <c r="M553" s="412"/>
    </row>
    <row r="554" spans="3:13" s="1" customFormat="1" ht="18" customHeight="1">
      <c r="C554" s="345">
        <v>4</v>
      </c>
      <c r="D554" s="169"/>
      <c r="E554" s="509" t="s">
        <v>506</v>
      </c>
      <c r="F554" s="410" t="s">
        <v>486</v>
      </c>
      <c r="G554" s="411"/>
      <c r="H554" s="411"/>
      <c r="I554" s="412"/>
      <c r="J554" s="410" t="s">
        <v>487</v>
      </c>
      <c r="K554" s="411"/>
      <c r="L554" s="411"/>
      <c r="M554" s="412"/>
    </row>
    <row r="555" spans="3:13" s="1" customFormat="1" ht="18" customHeight="1">
      <c r="C555" s="345"/>
      <c r="D555" s="169"/>
      <c r="E555" s="510"/>
      <c r="F555" s="410"/>
      <c r="G555" s="411"/>
      <c r="H555" s="411"/>
      <c r="I555" s="412"/>
      <c r="J555" s="410"/>
      <c r="K555" s="411"/>
      <c r="L555" s="411"/>
      <c r="M555" s="412"/>
    </row>
    <row r="556" spans="3:13" s="1" customFormat="1" ht="18" customHeight="1">
      <c r="C556" s="345"/>
      <c r="D556" s="169"/>
      <c r="E556" s="510"/>
      <c r="F556" s="410"/>
      <c r="G556" s="411"/>
      <c r="H556" s="411"/>
      <c r="I556" s="412"/>
      <c r="J556" s="410"/>
      <c r="K556" s="411"/>
      <c r="L556" s="411"/>
      <c r="M556" s="412"/>
    </row>
    <row r="557" spans="3:13" s="1" customFormat="1" ht="18" customHeight="1">
      <c r="C557" s="345"/>
      <c r="D557" s="169"/>
      <c r="E557" s="510"/>
      <c r="F557" s="410"/>
      <c r="G557" s="411"/>
      <c r="H557" s="411"/>
      <c r="I557" s="412"/>
      <c r="J557" s="410"/>
      <c r="K557" s="411"/>
      <c r="L557" s="411"/>
      <c r="M557" s="412"/>
    </row>
    <row r="558" spans="3:13" s="1" customFormat="1" ht="18" customHeight="1">
      <c r="C558" s="345"/>
      <c r="D558" s="169"/>
      <c r="E558" s="511"/>
      <c r="F558" s="410"/>
      <c r="G558" s="411"/>
      <c r="H558" s="411"/>
      <c r="I558" s="412"/>
      <c r="J558" s="410"/>
      <c r="K558" s="411"/>
      <c r="L558" s="411"/>
      <c r="M558" s="412"/>
    </row>
    <row r="559" spans="3:13" s="1" customFormat="1" ht="18" customHeight="1">
      <c r="C559" s="345">
        <v>5</v>
      </c>
      <c r="D559" s="169"/>
      <c r="E559" s="437" t="s">
        <v>507</v>
      </c>
      <c r="F559" s="410" t="s">
        <v>488</v>
      </c>
      <c r="G559" s="411"/>
      <c r="H559" s="411"/>
      <c r="I559" s="412"/>
      <c r="J559" s="410" t="s">
        <v>489</v>
      </c>
      <c r="K559" s="411"/>
      <c r="L559" s="411"/>
      <c r="M559" s="412"/>
    </row>
    <row r="560" spans="3:13" s="1" customFormat="1" ht="18" customHeight="1">
      <c r="C560" s="345"/>
      <c r="D560" s="169"/>
      <c r="E560" s="437"/>
      <c r="F560" s="410"/>
      <c r="G560" s="411"/>
      <c r="H560" s="411"/>
      <c r="I560" s="412"/>
      <c r="J560" s="410"/>
      <c r="K560" s="411"/>
      <c r="L560" s="411"/>
      <c r="M560" s="412"/>
    </row>
    <row r="561" spans="3:13" s="1" customFormat="1" ht="18" customHeight="1">
      <c r="C561" s="345"/>
      <c r="D561" s="169"/>
      <c r="E561" s="437"/>
      <c r="F561" s="410"/>
      <c r="G561" s="411"/>
      <c r="H561" s="411"/>
      <c r="I561" s="412"/>
      <c r="J561" s="410"/>
      <c r="K561" s="411"/>
      <c r="L561" s="411"/>
      <c r="M561" s="412"/>
    </row>
    <row r="562" spans="3:13" s="1" customFormat="1" ht="18" customHeight="1">
      <c r="C562" s="345"/>
      <c r="D562" s="169"/>
      <c r="E562" s="437"/>
      <c r="F562" s="410"/>
      <c r="G562" s="411"/>
      <c r="H562" s="411"/>
      <c r="I562" s="412"/>
      <c r="J562" s="410"/>
      <c r="K562" s="411"/>
      <c r="L562" s="411"/>
      <c r="M562" s="412"/>
    </row>
    <row r="563" spans="3:13" s="1" customFormat="1" ht="18" customHeight="1">
      <c r="C563" s="345"/>
      <c r="D563" s="169"/>
      <c r="E563" s="437"/>
      <c r="F563" s="410"/>
      <c r="G563" s="411"/>
      <c r="H563" s="411"/>
      <c r="I563" s="412"/>
      <c r="J563" s="410"/>
      <c r="K563" s="411"/>
      <c r="L563" s="411"/>
      <c r="M563" s="412"/>
    </row>
    <row r="564" spans="3:13" s="1" customFormat="1" ht="18" customHeight="1">
      <c r="C564" s="345"/>
      <c r="D564" s="169"/>
      <c r="E564" s="437"/>
      <c r="F564" s="410"/>
      <c r="G564" s="411"/>
      <c r="H564" s="411"/>
      <c r="I564" s="412"/>
      <c r="J564" s="410"/>
      <c r="K564" s="411"/>
      <c r="L564" s="411"/>
      <c r="M564" s="412"/>
    </row>
    <row r="565" spans="3:13" s="1" customFormat="1" ht="18" customHeight="1">
      <c r="C565" s="345"/>
      <c r="D565" s="169"/>
      <c r="E565" s="437"/>
      <c r="F565" s="410"/>
      <c r="G565" s="411"/>
      <c r="H565" s="411"/>
      <c r="I565" s="412"/>
      <c r="J565" s="410"/>
      <c r="K565" s="411"/>
      <c r="L565" s="411"/>
      <c r="M565" s="412"/>
    </row>
    <row r="566" spans="3:13" s="1" customFormat="1" ht="18" customHeight="1">
      <c r="C566" s="345"/>
      <c r="D566" s="169"/>
      <c r="E566" s="437"/>
      <c r="F566" s="410"/>
      <c r="G566" s="411"/>
      <c r="H566" s="411"/>
      <c r="I566" s="412"/>
      <c r="J566" s="410"/>
      <c r="K566" s="411"/>
      <c r="L566" s="411"/>
      <c r="M566" s="412"/>
    </row>
    <row r="567" spans="3:13" s="1" customFormat="1" ht="18" customHeight="1">
      <c r="C567" s="345"/>
      <c r="D567" s="169"/>
      <c r="E567" s="437"/>
      <c r="F567" s="410"/>
      <c r="G567" s="411"/>
      <c r="H567" s="411"/>
      <c r="I567" s="412"/>
      <c r="J567" s="410"/>
      <c r="K567" s="411"/>
      <c r="L567" s="411"/>
      <c r="M567" s="412"/>
    </row>
    <row r="568" spans="3:13" s="1" customFormat="1" ht="18" customHeight="1">
      <c r="C568" s="345"/>
      <c r="D568" s="169"/>
      <c r="E568" s="437"/>
      <c r="F568" s="410"/>
      <c r="G568" s="411"/>
      <c r="H568" s="411"/>
      <c r="I568" s="412"/>
      <c r="J568" s="410"/>
      <c r="K568" s="411"/>
      <c r="L568" s="411"/>
      <c r="M568" s="412"/>
    </row>
    <row r="569" spans="3:13" s="1" customFormat="1" ht="18" customHeight="1">
      <c r="C569" s="345">
        <v>6</v>
      </c>
      <c r="D569" s="169"/>
      <c r="E569" s="437" t="s">
        <v>508</v>
      </c>
      <c r="F569" s="410" t="s">
        <v>492</v>
      </c>
      <c r="G569" s="411"/>
      <c r="H569" s="411"/>
      <c r="I569" s="412"/>
      <c r="J569" s="410" t="s">
        <v>514</v>
      </c>
      <c r="K569" s="411"/>
      <c r="L569" s="411"/>
      <c r="M569" s="412"/>
    </row>
    <row r="570" spans="3:13" s="1" customFormat="1" ht="18" customHeight="1">
      <c r="C570" s="345"/>
      <c r="D570" s="169"/>
      <c r="E570" s="437"/>
      <c r="F570" s="410"/>
      <c r="G570" s="411"/>
      <c r="H570" s="411"/>
      <c r="I570" s="412"/>
      <c r="J570" s="410"/>
      <c r="K570" s="411"/>
      <c r="L570" s="411"/>
      <c r="M570" s="412"/>
    </row>
    <row r="571" spans="3:13" s="1" customFormat="1" ht="18" customHeight="1">
      <c r="C571" s="345"/>
      <c r="D571" s="169"/>
      <c r="E571" s="437"/>
      <c r="F571" s="410"/>
      <c r="G571" s="411"/>
      <c r="H571" s="411"/>
      <c r="I571" s="412"/>
      <c r="J571" s="410"/>
      <c r="K571" s="411"/>
      <c r="L571" s="411"/>
      <c r="M571" s="412"/>
    </row>
    <row r="572" spans="3:13" s="1" customFormat="1" ht="18" customHeight="1">
      <c r="C572" s="345"/>
      <c r="D572" s="169"/>
      <c r="E572" s="437"/>
      <c r="F572" s="410"/>
      <c r="G572" s="411"/>
      <c r="H572" s="411"/>
      <c r="I572" s="412"/>
      <c r="J572" s="410"/>
      <c r="K572" s="411"/>
      <c r="L572" s="411"/>
      <c r="M572" s="412"/>
    </row>
    <row r="573" spans="3:13" s="1" customFormat="1" ht="18" customHeight="1">
      <c r="C573" s="345"/>
      <c r="D573" s="169"/>
      <c r="E573" s="437"/>
      <c r="F573" s="410"/>
      <c r="G573" s="411"/>
      <c r="H573" s="411"/>
      <c r="I573" s="412"/>
      <c r="J573" s="410"/>
      <c r="K573" s="411"/>
      <c r="L573" s="411"/>
      <c r="M573" s="412"/>
    </row>
    <row r="574" spans="3:13" s="1" customFormat="1" ht="18" customHeight="1">
      <c r="C574" s="345"/>
      <c r="D574" s="169"/>
      <c r="E574" s="437"/>
      <c r="F574" s="410"/>
      <c r="G574" s="411"/>
      <c r="H574" s="411"/>
      <c r="I574" s="412"/>
      <c r="J574" s="410"/>
      <c r="K574" s="411"/>
      <c r="L574" s="411"/>
      <c r="M574" s="412"/>
    </row>
    <row r="575" spans="3:13" s="1" customFormat="1" ht="18" customHeight="1">
      <c r="C575" s="345"/>
      <c r="D575" s="169"/>
      <c r="E575" s="437"/>
      <c r="F575" s="410"/>
      <c r="G575" s="411"/>
      <c r="H575" s="411"/>
      <c r="I575" s="412"/>
      <c r="J575" s="410"/>
      <c r="K575" s="411"/>
      <c r="L575" s="411"/>
      <c r="M575" s="412"/>
    </row>
    <row r="576" spans="3:13" s="1" customFormat="1" ht="18" customHeight="1">
      <c r="C576" s="345"/>
      <c r="D576" s="169"/>
      <c r="E576" s="437"/>
      <c r="F576" s="410"/>
      <c r="G576" s="411"/>
      <c r="H576" s="411"/>
      <c r="I576" s="412"/>
      <c r="J576" s="410"/>
      <c r="K576" s="411"/>
      <c r="L576" s="411"/>
      <c r="M576" s="412"/>
    </row>
    <row r="577" spans="3:13" s="1" customFormat="1" ht="18" customHeight="1">
      <c r="C577" s="345"/>
      <c r="D577" s="169"/>
      <c r="E577" s="437"/>
      <c r="F577" s="410"/>
      <c r="G577" s="411"/>
      <c r="H577" s="411"/>
      <c r="I577" s="412"/>
      <c r="J577" s="410"/>
      <c r="K577" s="411"/>
      <c r="L577" s="411"/>
      <c r="M577" s="412"/>
    </row>
    <row r="578" spans="3:13" s="1" customFormat="1" ht="18" customHeight="1">
      <c r="C578" s="345"/>
      <c r="D578" s="169"/>
      <c r="E578" s="437"/>
      <c r="F578" s="410"/>
      <c r="G578" s="411"/>
      <c r="H578" s="411"/>
      <c r="I578" s="412"/>
      <c r="J578" s="410"/>
      <c r="K578" s="411"/>
      <c r="L578" s="411"/>
      <c r="M578" s="412"/>
    </row>
    <row r="579" spans="3:13" s="1" customFormat="1" ht="18" customHeight="1">
      <c r="C579" s="345"/>
      <c r="D579" s="169"/>
      <c r="E579" s="437"/>
      <c r="F579" s="410"/>
      <c r="G579" s="411"/>
      <c r="H579" s="411"/>
      <c r="I579" s="412"/>
      <c r="J579" s="410"/>
      <c r="K579" s="411"/>
      <c r="L579" s="411"/>
      <c r="M579" s="412"/>
    </row>
    <row r="580" spans="3:13" s="1" customFormat="1" ht="18" customHeight="1">
      <c r="C580" s="345">
        <v>7</v>
      </c>
      <c r="D580" s="169"/>
      <c r="E580" s="437" t="s">
        <v>509</v>
      </c>
      <c r="F580" s="410" t="s">
        <v>465</v>
      </c>
      <c r="G580" s="411"/>
      <c r="H580" s="411"/>
      <c r="I580" s="412"/>
      <c r="J580" s="410" t="s">
        <v>466</v>
      </c>
      <c r="K580" s="411"/>
      <c r="L580" s="411"/>
      <c r="M580" s="412"/>
    </row>
    <row r="581" spans="3:13" s="1" customFormat="1" ht="18" customHeight="1">
      <c r="C581" s="345"/>
      <c r="D581" s="169"/>
      <c r="E581" s="437"/>
      <c r="F581" s="410"/>
      <c r="G581" s="411"/>
      <c r="H581" s="411"/>
      <c r="I581" s="412"/>
      <c r="J581" s="410"/>
      <c r="K581" s="411"/>
      <c r="L581" s="411"/>
      <c r="M581" s="412"/>
    </row>
    <row r="582" spans="3:13" s="1" customFormat="1" ht="18" customHeight="1">
      <c r="C582" s="345"/>
      <c r="D582" s="169"/>
      <c r="E582" s="437"/>
      <c r="F582" s="410"/>
      <c r="G582" s="411"/>
      <c r="H582" s="411"/>
      <c r="I582" s="412"/>
      <c r="J582" s="410"/>
      <c r="K582" s="411"/>
      <c r="L582" s="411"/>
      <c r="M582" s="412"/>
    </row>
    <row r="583" spans="3:13" s="1" customFormat="1" ht="18" customHeight="1">
      <c r="C583" s="345"/>
      <c r="D583" s="169"/>
      <c r="E583" s="437"/>
      <c r="F583" s="410"/>
      <c r="G583" s="411"/>
      <c r="H583" s="411"/>
      <c r="I583" s="412"/>
      <c r="J583" s="410"/>
      <c r="K583" s="411"/>
      <c r="L583" s="411"/>
      <c r="M583" s="412"/>
    </row>
    <row r="584" spans="3:13" s="1" customFormat="1" ht="18" customHeight="1">
      <c r="C584" s="345"/>
      <c r="D584" s="169"/>
      <c r="E584" s="437"/>
      <c r="F584" s="410"/>
      <c r="G584" s="411"/>
      <c r="H584" s="411"/>
      <c r="I584" s="412"/>
      <c r="J584" s="410"/>
      <c r="K584" s="411"/>
      <c r="L584" s="411"/>
      <c r="M584" s="412"/>
    </row>
    <row r="585" spans="3:13" s="1" customFormat="1" ht="18" customHeight="1">
      <c r="C585" s="345">
        <v>8</v>
      </c>
      <c r="D585" s="169"/>
      <c r="E585" s="437" t="s">
        <v>510</v>
      </c>
      <c r="F585" s="410" t="s">
        <v>467</v>
      </c>
      <c r="G585" s="411"/>
      <c r="H585" s="411"/>
      <c r="I585" s="412"/>
      <c r="J585" s="410" t="s">
        <v>468</v>
      </c>
      <c r="K585" s="411"/>
      <c r="L585" s="411"/>
      <c r="M585" s="412"/>
    </row>
    <row r="586" spans="3:13" s="1" customFormat="1" ht="18" customHeight="1">
      <c r="C586" s="345"/>
      <c r="D586" s="169"/>
      <c r="E586" s="437"/>
      <c r="F586" s="410"/>
      <c r="G586" s="411"/>
      <c r="H586" s="411"/>
      <c r="I586" s="412"/>
      <c r="J586" s="410"/>
      <c r="K586" s="411"/>
      <c r="L586" s="411"/>
      <c r="M586" s="412"/>
    </row>
    <row r="587" spans="3:13" s="1" customFormat="1" ht="18" customHeight="1">
      <c r="C587" s="345"/>
      <c r="D587" s="169"/>
      <c r="E587" s="437"/>
      <c r="F587" s="410"/>
      <c r="G587" s="411"/>
      <c r="H587" s="411"/>
      <c r="I587" s="412"/>
      <c r="J587" s="410"/>
      <c r="K587" s="411"/>
      <c r="L587" s="411"/>
      <c r="M587" s="412"/>
    </row>
    <row r="588" spans="3:13" s="1" customFormat="1" ht="18" customHeight="1">
      <c r="C588" s="345"/>
      <c r="D588" s="169"/>
      <c r="E588" s="437"/>
      <c r="F588" s="410"/>
      <c r="G588" s="411"/>
      <c r="H588" s="411"/>
      <c r="I588" s="412"/>
      <c r="J588" s="410"/>
      <c r="K588" s="411"/>
      <c r="L588" s="411"/>
      <c r="M588" s="412"/>
    </row>
    <row r="589" spans="3:13" s="1" customFormat="1" ht="18" customHeight="1">
      <c r="C589" s="345"/>
      <c r="D589" s="169"/>
      <c r="E589" s="437"/>
      <c r="F589" s="410"/>
      <c r="G589" s="411"/>
      <c r="H589" s="411"/>
      <c r="I589" s="412"/>
      <c r="J589" s="410"/>
      <c r="K589" s="411"/>
      <c r="L589" s="411"/>
      <c r="M589" s="412"/>
    </row>
    <row r="590" spans="3:13" s="1" customFormat="1" ht="18" customHeight="1">
      <c r="C590" s="345"/>
      <c r="D590" s="169"/>
      <c r="E590" s="437"/>
      <c r="F590" s="410"/>
      <c r="G590" s="411"/>
      <c r="H590" s="411"/>
      <c r="I590" s="412"/>
      <c r="J590" s="410"/>
      <c r="K590" s="411"/>
      <c r="L590" s="411"/>
      <c r="M590" s="412"/>
    </row>
    <row r="591" spans="3:13" s="1" customFormat="1" ht="18" customHeight="1">
      <c r="C591" s="345"/>
      <c r="D591" s="169"/>
      <c r="E591" s="437"/>
      <c r="F591" s="410"/>
      <c r="G591" s="411"/>
      <c r="H591" s="411"/>
      <c r="I591" s="412"/>
      <c r="J591" s="410"/>
      <c r="K591" s="411"/>
      <c r="L591" s="411"/>
      <c r="M591" s="412"/>
    </row>
    <row r="592" spans="3:13" s="1" customFormat="1" ht="18" customHeight="1">
      <c r="C592" s="345">
        <v>9</v>
      </c>
      <c r="D592" s="169"/>
      <c r="E592" s="436"/>
      <c r="F592" s="410"/>
      <c r="G592" s="411"/>
      <c r="H592" s="411"/>
      <c r="I592" s="412"/>
      <c r="J592" s="410"/>
      <c r="K592" s="411"/>
      <c r="L592" s="411"/>
      <c r="M592" s="412"/>
    </row>
    <row r="593" spans="1:13" s="1" customFormat="1" ht="18" customHeight="1">
      <c r="C593" s="345"/>
      <c r="D593" s="169"/>
      <c r="E593" s="436"/>
      <c r="F593" s="410"/>
      <c r="G593" s="411"/>
      <c r="H593" s="411"/>
      <c r="I593" s="412"/>
      <c r="J593" s="410"/>
      <c r="K593" s="411"/>
      <c r="L593" s="411"/>
      <c r="M593" s="412"/>
    </row>
    <row r="594" spans="1:13" s="1" customFormat="1" ht="18" customHeight="1">
      <c r="C594" s="345">
        <v>10</v>
      </c>
      <c r="D594" s="169"/>
      <c r="E594" s="436"/>
      <c r="F594" s="410"/>
      <c r="G594" s="411"/>
      <c r="H594" s="411"/>
      <c r="I594" s="412"/>
      <c r="J594" s="410"/>
      <c r="K594" s="411"/>
      <c r="L594" s="411"/>
      <c r="M594" s="412"/>
    </row>
    <row r="595" spans="1:13" s="1" customFormat="1" ht="18" customHeight="1">
      <c r="C595" s="360"/>
      <c r="D595" s="315"/>
      <c r="E595" s="449"/>
      <c r="F595" s="450"/>
      <c r="G595" s="451"/>
      <c r="H595" s="451"/>
      <c r="I595" s="452"/>
      <c r="J595" s="450"/>
      <c r="K595" s="451"/>
      <c r="L595" s="451"/>
      <c r="M595" s="452"/>
    </row>
    <row r="596" spans="1:13" s="1" customFormat="1" ht="18" customHeight="1"/>
    <row r="597" spans="1:13" ht="18" customHeight="1">
      <c r="A597" s="16" t="s">
        <v>86</v>
      </c>
    </row>
    <row r="598" spans="1:13" ht="16.5" customHeight="1">
      <c r="C598" s="462" t="s">
        <v>57</v>
      </c>
      <c r="D598" s="463"/>
      <c r="E598" s="464"/>
      <c r="F598" s="489" t="s">
        <v>440</v>
      </c>
      <c r="G598" s="490"/>
      <c r="H598" s="490"/>
      <c r="I598" s="490"/>
      <c r="J598" s="490"/>
      <c r="K598" s="490"/>
      <c r="L598" s="490"/>
      <c r="M598" s="491"/>
    </row>
    <row r="599" spans="1:13" ht="16.5" customHeight="1">
      <c r="C599" s="480"/>
      <c r="D599" s="481"/>
      <c r="E599" s="467"/>
      <c r="F599" s="492"/>
      <c r="G599" s="493"/>
      <c r="H599" s="493"/>
      <c r="I599" s="493"/>
      <c r="J599" s="493"/>
      <c r="K599" s="493"/>
      <c r="L599" s="493"/>
      <c r="M599" s="494"/>
    </row>
    <row r="600" spans="1:13" ht="16.5" customHeight="1">
      <c r="C600" s="465"/>
      <c r="D600" s="466"/>
      <c r="E600" s="467"/>
      <c r="F600" s="492"/>
      <c r="G600" s="493"/>
      <c r="H600" s="493"/>
      <c r="I600" s="493"/>
      <c r="J600" s="493"/>
      <c r="K600" s="493"/>
      <c r="L600" s="493"/>
      <c r="M600" s="494"/>
    </row>
    <row r="601" spans="1:13" ht="16.5" customHeight="1">
      <c r="C601" s="465"/>
      <c r="D601" s="466"/>
      <c r="E601" s="467"/>
      <c r="F601" s="492"/>
      <c r="G601" s="493"/>
      <c r="H601" s="493"/>
      <c r="I601" s="493"/>
      <c r="J601" s="493"/>
      <c r="K601" s="493"/>
      <c r="L601" s="493"/>
      <c r="M601" s="494"/>
    </row>
    <row r="602" spans="1:13" ht="16.5" customHeight="1">
      <c r="C602" s="468"/>
      <c r="D602" s="469"/>
      <c r="E602" s="470"/>
      <c r="F602" s="495"/>
      <c r="G602" s="496"/>
      <c r="H602" s="496"/>
      <c r="I602" s="496"/>
      <c r="J602" s="496"/>
      <c r="K602" s="496"/>
      <c r="L602" s="496"/>
      <c r="M602" s="497"/>
    </row>
    <row r="603" spans="1:13" ht="16.5" customHeight="1">
      <c r="C603" s="462" t="s">
        <v>58</v>
      </c>
      <c r="D603" s="463"/>
      <c r="E603" s="464"/>
      <c r="F603" s="471" t="s">
        <v>452</v>
      </c>
      <c r="G603" s="472"/>
      <c r="H603" s="472"/>
      <c r="I603" s="472"/>
      <c r="J603" s="472"/>
      <c r="K603" s="472"/>
      <c r="L603" s="472"/>
      <c r="M603" s="473"/>
    </row>
    <row r="604" spans="1:13" ht="16.5" customHeight="1">
      <c r="C604" s="480"/>
      <c r="D604" s="481"/>
      <c r="E604" s="467"/>
      <c r="F604" s="474"/>
      <c r="G604" s="475"/>
      <c r="H604" s="475"/>
      <c r="I604" s="475"/>
      <c r="J604" s="475"/>
      <c r="K604" s="475"/>
      <c r="L604" s="475"/>
      <c r="M604" s="476"/>
    </row>
    <row r="605" spans="1:13" ht="16.5" customHeight="1">
      <c r="C605" s="480"/>
      <c r="D605" s="481"/>
      <c r="E605" s="467"/>
      <c r="F605" s="474"/>
      <c r="G605" s="475"/>
      <c r="H605" s="475"/>
      <c r="I605" s="475"/>
      <c r="J605" s="475"/>
      <c r="K605" s="475"/>
      <c r="L605" s="475"/>
      <c r="M605" s="476"/>
    </row>
    <row r="606" spans="1:13" ht="16.5" customHeight="1">
      <c r="C606" s="480"/>
      <c r="D606" s="481"/>
      <c r="E606" s="467"/>
      <c r="F606" s="474"/>
      <c r="G606" s="475"/>
      <c r="H606" s="475"/>
      <c r="I606" s="475"/>
      <c r="J606" s="475"/>
      <c r="K606" s="475"/>
      <c r="L606" s="475"/>
      <c r="M606" s="476"/>
    </row>
    <row r="607" spans="1:13" ht="16.5" customHeight="1">
      <c r="C607" s="480"/>
      <c r="D607" s="481"/>
      <c r="E607" s="467"/>
      <c r="F607" s="474"/>
      <c r="G607" s="475"/>
      <c r="H607" s="475"/>
      <c r="I607" s="475"/>
      <c r="J607" s="475"/>
      <c r="K607" s="475"/>
      <c r="L607" s="475"/>
      <c r="M607" s="476"/>
    </row>
    <row r="608" spans="1:13" ht="16.5" customHeight="1">
      <c r="C608" s="480"/>
      <c r="D608" s="481"/>
      <c r="E608" s="467"/>
      <c r="F608" s="474"/>
      <c r="G608" s="475"/>
      <c r="H608" s="475"/>
      <c r="I608" s="475"/>
      <c r="J608" s="475"/>
      <c r="K608" s="475"/>
      <c r="L608" s="475"/>
      <c r="M608" s="476"/>
    </row>
    <row r="609" spans="3:13" ht="16.5" customHeight="1">
      <c r="C609" s="480"/>
      <c r="D609" s="481"/>
      <c r="E609" s="467"/>
      <c r="F609" s="474"/>
      <c r="G609" s="475"/>
      <c r="H609" s="475"/>
      <c r="I609" s="475"/>
      <c r="J609" s="475"/>
      <c r="K609" s="475"/>
      <c r="L609" s="475"/>
      <c r="M609" s="476"/>
    </row>
    <row r="610" spans="3:13" ht="16.5" customHeight="1">
      <c r="C610" s="480"/>
      <c r="D610" s="481"/>
      <c r="E610" s="467"/>
      <c r="F610" s="474"/>
      <c r="G610" s="475"/>
      <c r="H610" s="475"/>
      <c r="I610" s="475"/>
      <c r="J610" s="475"/>
      <c r="K610" s="475"/>
      <c r="L610" s="475"/>
      <c r="M610" s="476"/>
    </row>
    <row r="611" spans="3:13" ht="16.5" customHeight="1">
      <c r="C611" s="480"/>
      <c r="D611" s="481"/>
      <c r="E611" s="467"/>
      <c r="F611" s="474"/>
      <c r="G611" s="475"/>
      <c r="H611" s="475"/>
      <c r="I611" s="475"/>
      <c r="J611" s="475"/>
      <c r="K611" s="475"/>
      <c r="L611" s="475"/>
      <c r="M611" s="476"/>
    </row>
    <row r="612" spans="3:13" ht="16.5" customHeight="1">
      <c r="C612" s="480"/>
      <c r="D612" s="481"/>
      <c r="E612" s="467"/>
      <c r="F612" s="474"/>
      <c r="G612" s="475"/>
      <c r="H612" s="475"/>
      <c r="I612" s="475"/>
      <c r="J612" s="475"/>
      <c r="K612" s="475"/>
      <c r="L612" s="475"/>
      <c r="M612" s="476"/>
    </row>
    <row r="613" spans="3:13" ht="16.5" customHeight="1">
      <c r="C613" s="480"/>
      <c r="D613" s="481"/>
      <c r="E613" s="467"/>
      <c r="F613" s="474"/>
      <c r="G613" s="475"/>
      <c r="H613" s="475"/>
      <c r="I613" s="475"/>
      <c r="J613" s="475"/>
      <c r="K613" s="475"/>
      <c r="L613" s="475"/>
      <c r="M613" s="476"/>
    </row>
    <row r="614" spans="3:13" ht="16.5" customHeight="1">
      <c r="C614" s="480"/>
      <c r="D614" s="481"/>
      <c r="E614" s="467"/>
      <c r="F614" s="474"/>
      <c r="G614" s="475"/>
      <c r="H614" s="475"/>
      <c r="I614" s="475"/>
      <c r="J614" s="475"/>
      <c r="K614" s="475"/>
      <c r="L614" s="475"/>
      <c r="M614" s="476"/>
    </row>
    <row r="615" spans="3:13" ht="16.5" customHeight="1">
      <c r="C615" s="480"/>
      <c r="D615" s="481"/>
      <c r="E615" s="467"/>
      <c r="F615" s="474"/>
      <c r="G615" s="475"/>
      <c r="H615" s="475"/>
      <c r="I615" s="475"/>
      <c r="J615" s="475"/>
      <c r="K615" s="475"/>
      <c r="L615" s="475"/>
      <c r="M615" s="476"/>
    </row>
    <row r="616" spans="3:13" ht="16.5" customHeight="1">
      <c r="C616" s="480"/>
      <c r="D616" s="481"/>
      <c r="E616" s="467"/>
      <c r="F616" s="474"/>
      <c r="G616" s="475"/>
      <c r="H616" s="475"/>
      <c r="I616" s="475"/>
      <c r="J616" s="475"/>
      <c r="K616" s="475"/>
      <c r="L616" s="475"/>
      <c r="M616" s="476"/>
    </row>
    <row r="617" spans="3:13" ht="16.5" customHeight="1">
      <c r="C617" s="465"/>
      <c r="D617" s="466"/>
      <c r="E617" s="467"/>
      <c r="F617" s="474"/>
      <c r="G617" s="475"/>
      <c r="H617" s="475"/>
      <c r="I617" s="475"/>
      <c r="J617" s="475"/>
      <c r="K617" s="475"/>
      <c r="L617" s="475"/>
      <c r="M617" s="476"/>
    </row>
    <row r="618" spans="3:13" ht="16.5" customHeight="1">
      <c r="C618" s="465"/>
      <c r="D618" s="466"/>
      <c r="E618" s="467"/>
      <c r="F618" s="474"/>
      <c r="G618" s="475"/>
      <c r="H618" s="475"/>
      <c r="I618" s="475"/>
      <c r="J618" s="475"/>
      <c r="K618" s="475"/>
      <c r="L618" s="475"/>
      <c r="M618" s="476"/>
    </row>
    <row r="619" spans="3:13" ht="16.5" customHeight="1">
      <c r="C619" s="468"/>
      <c r="D619" s="469"/>
      <c r="E619" s="470"/>
      <c r="F619" s="477"/>
      <c r="G619" s="478"/>
      <c r="H619" s="478"/>
      <c r="I619" s="478"/>
      <c r="J619" s="478"/>
      <c r="K619" s="478"/>
      <c r="L619" s="478"/>
      <c r="M619" s="479"/>
    </row>
    <row r="620" spans="3:13" ht="16.5" customHeight="1">
      <c r="C620" s="462" t="s">
        <v>130</v>
      </c>
      <c r="D620" s="490"/>
      <c r="E620" s="491"/>
      <c r="F620" s="498" t="s">
        <v>473</v>
      </c>
      <c r="G620" s="499"/>
      <c r="H620" s="499"/>
      <c r="I620" s="499"/>
      <c r="J620" s="499"/>
      <c r="K620" s="499"/>
      <c r="L620" s="499"/>
      <c r="M620" s="500"/>
    </row>
    <row r="621" spans="3:13" ht="16.5" customHeight="1">
      <c r="C621" s="492"/>
      <c r="D621" s="493"/>
      <c r="E621" s="494"/>
      <c r="F621" s="501"/>
      <c r="G621" s="502"/>
      <c r="H621" s="502"/>
      <c r="I621" s="502"/>
      <c r="J621" s="502"/>
      <c r="K621" s="502"/>
      <c r="L621" s="502"/>
      <c r="M621" s="503"/>
    </row>
    <row r="622" spans="3:13" ht="16.5" customHeight="1">
      <c r="C622" s="492"/>
      <c r="D622" s="493"/>
      <c r="E622" s="494"/>
      <c r="F622" s="501"/>
      <c r="G622" s="502"/>
      <c r="H622" s="502"/>
      <c r="I622" s="502"/>
      <c r="J622" s="502"/>
      <c r="K622" s="502"/>
      <c r="L622" s="502"/>
      <c r="M622" s="503"/>
    </row>
    <row r="623" spans="3:13" ht="16.5" customHeight="1">
      <c r="C623" s="492"/>
      <c r="D623" s="493"/>
      <c r="E623" s="494"/>
      <c r="F623" s="501"/>
      <c r="G623" s="502"/>
      <c r="H623" s="502"/>
      <c r="I623" s="502"/>
      <c r="J623" s="502"/>
      <c r="K623" s="502"/>
      <c r="L623" s="502"/>
      <c r="M623" s="503"/>
    </row>
    <row r="624" spans="3:13" ht="16.5" customHeight="1">
      <c r="C624" s="495"/>
      <c r="D624" s="496"/>
      <c r="E624" s="497"/>
      <c r="F624" s="504"/>
      <c r="G624" s="505"/>
      <c r="H624" s="505"/>
      <c r="I624" s="505"/>
      <c r="J624" s="505"/>
      <c r="K624" s="505"/>
      <c r="L624" s="505"/>
      <c r="M624" s="506"/>
    </row>
    <row r="625" spans="1:13" ht="16.5" customHeight="1">
      <c r="C625" s="462" t="s">
        <v>59</v>
      </c>
      <c r="D625" s="463"/>
      <c r="E625" s="464"/>
      <c r="F625" s="471" t="s">
        <v>493</v>
      </c>
      <c r="G625" s="472"/>
      <c r="H625" s="472"/>
      <c r="I625" s="472"/>
      <c r="J625" s="472"/>
      <c r="K625" s="472"/>
      <c r="L625" s="472"/>
      <c r="M625" s="473"/>
    </row>
    <row r="626" spans="1:13" ht="16.5" customHeight="1">
      <c r="C626" s="465"/>
      <c r="D626" s="466"/>
      <c r="E626" s="467"/>
      <c r="F626" s="474"/>
      <c r="G626" s="475"/>
      <c r="H626" s="475"/>
      <c r="I626" s="475"/>
      <c r="J626" s="475"/>
      <c r="K626" s="475"/>
      <c r="L626" s="475"/>
      <c r="M626" s="476"/>
    </row>
    <row r="627" spans="1:13" ht="16.5" customHeight="1">
      <c r="C627" s="465"/>
      <c r="D627" s="466"/>
      <c r="E627" s="467"/>
      <c r="F627" s="474"/>
      <c r="G627" s="475"/>
      <c r="H627" s="475"/>
      <c r="I627" s="475"/>
      <c r="J627" s="475"/>
      <c r="K627" s="475"/>
      <c r="L627" s="475"/>
      <c r="M627" s="476"/>
    </row>
    <row r="628" spans="1:13" ht="16.5" customHeight="1">
      <c r="C628" s="465"/>
      <c r="D628" s="466"/>
      <c r="E628" s="467"/>
      <c r="F628" s="474"/>
      <c r="G628" s="475"/>
      <c r="H628" s="475"/>
      <c r="I628" s="475"/>
      <c r="J628" s="475"/>
      <c r="K628" s="475"/>
      <c r="L628" s="475"/>
      <c r="M628" s="476"/>
    </row>
    <row r="629" spans="1:13" ht="16.5" customHeight="1">
      <c r="C629" s="465"/>
      <c r="D629" s="466"/>
      <c r="E629" s="467"/>
      <c r="F629" s="474"/>
      <c r="G629" s="475"/>
      <c r="H629" s="475"/>
      <c r="I629" s="475"/>
      <c r="J629" s="475"/>
      <c r="K629" s="475"/>
      <c r="L629" s="475"/>
      <c r="M629" s="476"/>
    </row>
    <row r="630" spans="1:13" ht="16.5" customHeight="1">
      <c r="C630" s="468"/>
      <c r="D630" s="469"/>
      <c r="E630" s="470"/>
      <c r="F630" s="477"/>
      <c r="G630" s="478"/>
      <c r="H630" s="478"/>
      <c r="I630" s="478"/>
      <c r="J630" s="478"/>
      <c r="K630" s="478"/>
      <c r="L630" s="478"/>
      <c r="M630" s="479"/>
    </row>
    <row r="631" spans="1:13" ht="16.5" customHeight="1">
      <c r="C631" s="462" t="s">
        <v>129</v>
      </c>
      <c r="D631" s="463"/>
      <c r="E631" s="464"/>
      <c r="F631" s="471" t="s">
        <v>472</v>
      </c>
      <c r="G631" s="472"/>
      <c r="H631" s="472"/>
      <c r="I631" s="472"/>
      <c r="J631" s="472"/>
      <c r="K631" s="472"/>
      <c r="L631" s="472"/>
      <c r="M631" s="473"/>
    </row>
    <row r="632" spans="1:13" ht="16.5" customHeight="1">
      <c r="C632" s="480"/>
      <c r="D632" s="481"/>
      <c r="E632" s="467"/>
      <c r="F632" s="474"/>
      <c r="G632" s="475"/>
      <c r="H632" s="475"/>
      <c r="I632" s="475"/>
      <c r="J632" s="475"/>
      <c r="K632" s="475"/>
      <c r="L632" s="475"/>
      <c r="M632" s="476"/>
    </row>
    <row r="633" spans="1:13" ht="16.5" customHeight="1">
      <c r="C633" s="480"/>
      <c r="D633" s="481"/>
      <c r="E633" s="467"/>
      <c r="F633" s="474"/>
      <c r="G633" s="475"/>
      <c r="H633" s="475"/>
      <c r="I633" s="475"/>
      <c r="J633" s="475"/>
      <c r="K633" s="475"/>
      <c r="L633" s="475"/>
      <c r="M633" s="476"/>
    </row>
    <row r="634" spans="1:13" ht="16.5" customHeight="1">
      <c r="C634" s="480"/>
      <c r="D634" s="481"/>
      <c r="E634" s="467"/>
      <c r="F634" s="474"/>
      <c r="G634" s="475"/>
      <c r="H634" s="475"/>
      <c r="I634" s="475"/>
      <c r="J634" s="475"/>
      <c r="K634" s="475"/>
      <c r="L634" s="475"/>
      <c r="M634" s="476"/>
    </row>
    <row r="635" spans="1:13" ht="16.5" customHeight="1">
      <c r="C635" s="465"/>
      <c r="D635" s="466"/>
      <c r="E635" s="467"/>
      <c r="F635" s="474"/>
      <c r="G635" s="475"/>
      <c r="H635" s="475"/>
      <c r="I635" s="475"/>
      <c r="J635" s="475"/>
      <c r="K635" s="475"/>
      <c r="L635" s="475"/>
      <c r="M635" s="476"/>
    </row>
    <row r="636" spans="1:13" ht="16.5" customHeight="1">
      <c r="C636" s="465"/>
      <c r="D636" s="466"/>
      <c r="E636" s="467"/>
      <c r="F636" s="474"/>
      <c r="G636" s="475"/>
      <c r="H636" s="475"/>
      <c r="I636" s="475"/>
      <c r="J636" s="475"/>
      <c r="K636" s="475"/>
      <c r="L636" s="475"/>
      <c r="M636" s="476"/>
    </row>
    <row r="637" spans="1:13" ht="16.5" customHeight="1">
      <c r="C637" s="468"/>
      <c r="D637" s="469"/>
      <c r="E637" s="470"/>
      <c r="F637" s="477"/>
      <c r="G637" s="478"/>
      <c r="H637" s="478"/>
      <c r="I637" s="478"/>
      <c r="J637" s="478"/>
      <c r="K637" s="478"/>
      <c r="L637" s="478"/>
      <c r="M637" s="479"/>
    </row>
    <row r="638" spans="1:13" ht="18" customHeight="1"/>
    <row r="639" spans="1:13" ht="18" customHeight="1"/>
    <row r="640" spans="1:13" ht="18" customHeight="1">
      <c r="A640" s="16" t="s">
        <v>195</v>
      </c>
      <c r="I640" s="69"/>
    </row>
    <row r="641" spans="1:12" ht="18" customHeight="1">
      <c r="C641" s="482" t="s">
        <v>115</v>
      </c>
      <c r="D641" s="483"/>
      <c r="E641" s="106" t="s">
        <v>116</v>
      </c>
      <c r="F641" s="263" t="s">
        <v>117</v>
      </c>
      <c r="G641" s="263"/>
      <c r="H641" s="263" t="s">
        <v>118</v>
      </c>
      <c r="I641" s="263"/>
      <c r="J641" s="263"/>
      <c r="K641" s="263" t="s">
        <v>128</v>
      </c>
      <c r="L641" s="263"/>
    </row>
    <row r="642" spans="1:12" ht="18" customHeight="1">
      <c r="C642" s="455" t="s">
        <v>119</v>
      </c>
      <c r="D642" s="456"/>
      <c r="E642" s="106" t="s">
        <v>127</v>
      </c>
      <c r="F642" s="457" t="s">
        <v>198</v>
      </c>
      <c r="G642" s="457"/>
      <c r="H642" s="457" t="s">
        <v>201</v>
      </c>
      <c r="I642" s="457"/>
      <c r="J642" s="457"/>
      <c r="K642" s="458" t="s">
        <v>201</v>
      </c>
      <c r="L642" s="459"/>
    </row>
    <row r="643" spans="1:12" ht="30" customHeight="1">
      <c r="C643" s="455" t="s">
        <v>120</v>
      </c>
      <c r="D643" s="456"/>
      <c r="E643" s="106" t="s">
        <v>126</v>
      </c>
      <c r="F643" s="457" t="s">
        <v>197</v>
      </c>
      <c r="G643" s="457"/>
      <c r="H643" s="460" t="s">
        <v>328</v>
      </c>
      <c r="I643" s="460"/>
      <c r="J643" s="460"/>
      <c r="K643" s="461" t="s">
        <v>441</v>
      </c>
      <c r="L643" s="461"/>
    </row>
    <row r="644" spans="1:12" ht="18" customHeight="1">
      <c r="C644" s="455" t="s">
        <v>121</v>
      </c>
      <c r="D644" s="456"/>
      <c r="E644" s="106" t="s">
        <v>122</v>
      </c>
      <c r="F644" s="457" t="s">
        <v>196</v>
      </c>
      <c r="G644" s="457"/>
      <c r="H644" s="457" t="s">
        <v>199</v>
      </c>
      <c r="I644" s="457"/>
      <c r="J644" s="457"/>
      <c r="K644" s="458" t="s">
        <v>200</v>
      </c>
      <c r="L644" s="459"/>
    </row>
    <row r="645" spans="1:12" ht="18" customHeight="1">
      <c r="C645" s="453" t="s">
        <v>138</v>
      </c>
      <c r="D645" s="263"/>
      <c r="E645" s="263"/>
      <c r="F645" s="454" t="s">
        <v>453</v>
      </c>
      <c r="G645" s="454"/>
      <c r="H645" s="454"/>
      <c r="I645" s="454"/>
      <c r="J645" s="454"/>
      <c r="K645" s="454"/>
      <c r="L645" s="454"/>
    </row>
    <row r="646" spans="1:12" ht="18" customHeight="1">
      <c r="C646" s="263"/>
      <c r="D646" s="263"/>
      <c r="E646" s="263"/>
      <c r="F646" s="454"/>
      <c r="G646" s="454"/>
      <c r="H646" s="454"/>
      <c r="I646" s="454"/>
      <c r="J646" s="454"/>
      <c r="K646" s="454"/>
      <c r="L646" s="454"/>
    </row>
    <row r="647" spans="1:12" ht="18" customHeight="1"/>
    <row r="648" spans="1:12" ht="18" customHeight="1">
      <c r="A648" s="16" t="s">
        <v>202</v>
      </c>
      <c r="I648" s="69"/>
    </row>
    <row r="649" spans="1:12" ht="18" customHeight="1">
      <c r="C649" s="482" t="s">
        <v>115</v>
      </c>
      <c r="D649" s="483"/>
      <c r="E649" s="107" t="s">
        <v>116</v>
      </c>
      <c r="F649" s="263" t="s">
        <v>117</v>
      </c>
      <c r="G649" s="263"/>
      <c r="H649" s="263" t="s">
        <v>118</v>
      </c>
      <c r="I649" s="263"/>
      <c r="J649" s="263"/>
      <c r="K649" s="263" t="s">
        <v>128</v>
      </c>
      <c r="L649" s="263"/>
    </row>
    <row r="650" spans="1:12" ht="18" customHeight="1">
      <c r="C650" s="455" t="s">
        <v>119</v>
      </c>
      <c r="D650" s="456"/>
      <c r="E650" s="107" t="s">
        <v>127</v>
      </c>
      <c r="F650" s="457" t="s">
        <v>203</v>
      </c>
      <c r="G650" s="457"/>
      <c r="H650" s="457" t="s">
        <v>204</v>
      </c>
      <c r="I650" s="457"/>
      <c r="J650" s="457"/>
      <c r="K650" s="458" t="s">
        <v>210</v>
      </c>
      <c r="L650" s="459"/>
    </row>
    <row r="651" spans="1:12" ht="30" customHeight="1">
      <c r="C651" s="455" t="s">
        <v>120</v>
      </c>
      <c r="D651" s="456"/>
      <c r="E651" s="107" t="s">
        <v>126</v>
      </c>
      <c r="F651" s="457" t="s">
        <v>205</v>
      </c>
      <c r="G651" s="457"/>
      <c r="H651" s="460" t="s">
        <v>206</v>
      </c>
      <c r="I651" s="460"/>
      <c r="J651" s="460"/>
      <c r="K651" s="460" t="s">
        <v>474</v>
      </c>
      <c r="L651" s="460"/>
    </row>
    <row r="652" spans="1:12" ht="18" customHeight="1">
      <c r="C652" s="455" t="s">
        <v>121</v>
      </c>
      <c r="D652" s="456"/>
      <c r="E652" s="107" t="s">
        <v>122</v>
      </c>
      <c r="F652" s="457" t="s">
        <v>207</v>
      </c>
      <c r="G652" s="457"/>
      <c r="H652" s="457" t="s">
        <v>208</v>
      </c>
      <c r="I652" s="457"/>
      <c r="J652" s="457"/>
      <c r="K652" s="458" t="s">
        <v>209</v>
      </c>
      <c r="L652" s="459"/>
    </row>
    <row r="653" spans="1:12" ht="18" customHeight="1">
      <c r="C653" s="453" t="s">
        <v>138</v>
      </c>
      <c r="D653" s="263"/>
      <c r="E653" s="263"/>
      <c r="F653" s="454" t="s">
        <v>454</v>
      </c>
      <c r="G653" s="454"/>
      <c r="H653" s="454"/>
      <c r="I653" s="454"/>
      <c r="J653" s="454"/>
      <c r="K653" s="454"/>
      <c r="L653" s="454"/>
    </row>
    <row r="654" spans="1:12" ht="18" customHeight="1">
      <c r="C654" s="453"/>
      <c r="D654" s="263"/>
      <c r="E654" s="263"/>
      <c r="F654" s="454"/>
      <c r="G654" s="454"/>
      <c r="H654" s="454"/>
      <c r="I654" s="454"/>
      <c r="J654" s="454"/>
      <c r="K654" s="454"/>
      <c r="L654" s="454"/>
    </row>
    <row r="655" spans="1:12" ht="18" customHeight="1">
      <c r="C655" s="263"/>
      <c r="D655" s="263"/>
      <c r="E655" s="263"/>
      <c r="F655" s="454"/>
      <c r="G655" s="454"/>
      <c r="H655" s="454"/>
      <c r="I655" s="454"/>
      <c r="J655" s="454"/>
      <c r="K655" s="454"/>
      <c r="L655" s="454"/>
    </row>
    <row r="656" spans="1:12" ht="18" customHeight="1"/>
    <row r="657" spans="1:12" ht="18" customHeight="1">
      <c r="A657" s="16" t="s">
        <v>318</v>
      </c>
      <c r="I657" s="69"/>
    </row>
    <row r="658" spans="1:12" ht="18" customHeight="1">
      <c r="C658" s="482" t="s">
        <v>115</v>
      </c>
      <c r="D658" s="483"/>
      <c r="E658" s="107" t="s">
        <v>116</v>
      </c>
      <c r="F658" s="263" t="s">
        <v>117</v>
      </c>
      <c r="G658" s="263"/>
      <c r="H658" s="263" t="s">
        <v>118</v>
      </c>
      <c r="I658" s="263"/>
      <c r="J658" s="263"/>
      <c r="K658" s="263" t="s">
        <v>128</v>
      </c>
      <c r="L658" s="263"/>
    </row>
    <row r="659" spans="1:12" ht="18" customHeight="1">
      <c r="C659" s="455" t="s">
        <v>119</v>
      </c>
      <c r="D659" s="456"/>
      <c r="E659" s="107" t="s">
        <v>127</v>
      </c>
      <c r="F659" s="457" t="s">
        <v>324</v>
      </c>
      <c r="G659" s="457"/>
      <c r="H659" s="457" t="s">
        <v>319</v>
      </c>
      <c r="I659" s="457"/>
      <c r="J659" s="457"/>
      <c r="K659" s="458" t="s">
        <v>456</v>
      </c>
      <c r="L659" s="459"/>
    </row>
    <row r="660" spans="1:12" ht="30" customHeight="1">
      <c r="C660" s="455" t="s">
        <v>120</v>
      </c>
      <c r="D660" s="456"/>
      <c r="E660" s="107" t="s">
        <v>126</v>
      </c>
      <c r="F660" s="457" t="s">
        <v>197</v>
      </c>
      <c r="G660" s="457"/>
      <c r="H660" s="460" t="s">
        <v>206</v>
      </c>
      <c r="I660" s="460"/>
      <c r="J660" s="460"/>
      <c r="K660" s="460" t="s">
        <v>475</v>
      </c>
      <c r="L660" s="460"/>
    </row>
    <row r="661" spans="1:12" ht="18" customHeight="1">
      <c r="C661" s="455" t="s">
        <v>121</v>
      </c>
      <c r="D661" s="456"/>
      <c r="E661" s="107" t="s">
        <v>122</v>
      </c>
      <c r="F661" s="457" t="s">
        <v>325</v>
      </c>
      <c r="G661" s="457"/>
      <c r="H661" s="457" t="s">
        <v>320</v>
      </c>
      <c r="I661" s="457"/>
      <c r="J661" s="457"/>
      <c r="K661" s="458" t="s">
        <v>455</v>
      </c>
      <c r="L661" s="459"/>
    </row>
    <row r="662" spans="1:12" ht="18" customHeight="1">
      <c r="C662" s="453" t="s">
        <v>138</v>
      </c>
      <c r="D662" s="263"/>
      <c r="E662" s="263"/>
      <c r="F662" s="454" t="s">
        <v>457</v>
      </c>
      <c r="G662" s="454"/>
      <c r="H662" s="454"/>
      <c r="I662" s="454"/>
      <c r="J662" s="454"/>
      <c r="K662" s="454"/>
      <c r="L662" s="454"/>
    </row>
    <row r="663" spans="1:12" ht="18" customHeight="1">
      <c r="C663" s="453"/>
      <c r="D663" s="263"/>
      <c r="E663" s="263"/>
      <c r="F663" s="454"/>
      <c r="G663" s="454"/>
      <c r="H663" s="454"/>
      <c r="I663" s="454"/>
      <c r="J663" s="454"/>
      <c r="K663" s="454"/>
      <c r="L663" s="454"/>
    </row>
    <row r="664" spans="1:12" ht="18" customHeight="1">
      <c r="C664" s="263"/>
      <c r="D664" s="263"/>
      <c r="E664" s="263"/>
      <c r="F664" s="454"/>
      <c r="G664" s="454"/>
      <c r="H664" s="454"/>
      <c r="I664" s="454"/>
      <c r="J664" s="454"/>
      <c r="K664" s="454"/>
      <c r="L664" s="454"/>
    </row>
    <row r="665" spans="1:12" ht="18" customHeight="1"/>
    <row r="666" spans="1:12" ht="18" customHeight="1">
      <c r="A666" s="16" t="s">
        <v>323</v>
      </c>
      <c r="I666" s="69"/>
    </row>
    <row r="667" spans="1:12" ht="18" customHeight="1">
      <c r="C667" s="482" t="s">
        <v>115</v>
      </c>
      <c r="D667" s="483"/>
      <c r="E667" s="107" t="s">
        <v>116</v>
      </c>
      <c r="F667" s="263" t="s">
        <v>117</v>
      </c>
      <c r="G667" s="263"/>
      <c r="H667" s="263" t="s">
        <v>118</v>
      </c>
      <c r="I667" s="263"/>
      <c r="J667" s="263"/>
      <c r="K667" s="263" t="s">
        <v>128</v>
      </c>
      <c r="L667" s="263"/>
    </row>
    <row r="668" spans="1:12" ht="18" customHeight="1">
      <c r="C668" s="455" t="s">
        <v>119</v>
      </c>
      <c r="D668" s="456"/>
      <c r="E668" s="107" t="s">
        <v>127</v>
      </c>
      <c r="F668" s="457" t="s">
        <v>203</v>
      </c>
      <c r="G668" s="457"/>
      <c r="H668" s="457" t="s">
        <v>204</v>
      </c>
      <c r="I668" s="457"/>
      <c r="J668" s="457"/>
      <c r="K668" s="458" t="s">
        <v>459</v>
      </c>
      <c r="L668" s="459"/>
    </row>
    <row r="669" spans="1:12" ht="36" customHeight="1">
      <c r="C669" s="455" t="s">
        <v>120</v>
      </c>
      <c r="D669" s="456"/>
      <c r="E669" s="107" t="s">
        <v>126</v>
      </c>
      <c r="F669" s="457" t="s">
        <v>326</v>
      </c>
      <c r="G669" s="457"/>
      <c r="H669" s="460" t="s">
        <v>321</v>
      </c>
      <c r="I669" s="460"/>
      <c r="J669" s="460"/>
      <c r="K669" s="460" t="s">
        <v>476</v>
      </c>
      <c r="L669" s="460"/>
    </row>
    <row r="670" spans="1:12" ht="18" customHeight="1">
      <c r="C670" s="455" t="s">
        <v>121</v>
      </c>
      <c r="D670" s="456"/>
      <c r="E670" s="107" t="s">
        <v>122</v>
      </c>
      <c r="F670" s="457" t="s">
        <v>327</v>
      </c>
      <c r="G670" s="457"/>
      <c r="H670" s="457" t="s">
        <v>322</v>
      </c>
      <c r="I670" s="457"/>
      <c r="J670" s="457"/>
      <c r="K670" s="458" t="s">
        <v>458</v>
      </c>
      <c r="L670" s="459"/>
    </row>
    <row r="671" spans="1:12" ht="18" customHeight="1">
      <c r="C671" s="453" t="s">
        <v>138</v>
      </c>
      <c r="D671" s="263"/>
      <c r="E671" s="263"/>
      <c r="F671" s="454" t="s">
        <v>460</v>
      </c>
      <c r="G671" s="454"/>
      <c r="H671" s="454"/>
      <c r="I671" s="454"/>
      <c r="J671" s="454"/>
      <c r="K671" s="454"/>
      <c r="L671" s="454"/>
    </row>
    <row r="672" spans="1:12" ht="18" customHeight="1">
      <c r="C672" s="263"/>
      <c r="D672" s="263"/>
      <c r="E672" s="263"/>
      <c r="F672" s="454"/>
      <c r="G672" s="454"/>
      <c r="H672" s="454"/>
      <c r="I672" s="454"/>
      <c r="J672" s="454"/>
      <c r="K672" s="454"/>
      <c r="L672" s="454"/>
    </row>
    <row r="673" ht="18" customHeight="1"/>
  </sheetData>
  <mergeCells count="1209">
    <mergeCell ref="C661:D661"/>
    <mergeCell ref="F661:G661"/>
    <mergeCell ref="H661:J661"/>
    <mergeCell ref="K661:L661"/>
    <mergeCell ref="C662:E664"/>
    <mergeCell ref="F662:L664"/>
    <mergeCell ref="G244:H244"/>
    <mergeCell ref="C345:F345"/>
    <mergeCell ref="G345:H345"/>
    <mergeCell ref="I345:J345"/>
    <mergeCell ref="C244:F244"/>
    <mergeCell ref="F559:I568"/>
    <mergeCell ref="J559:M568"/>
    <mergeCell ref="C569:D579"/>
    <mergeCell ref="E569:E579"/>
    <mergeCell ref="F569:I579"/>
    <mergeCell ref="J569:M579"/>
    <mergeCell ref="C551:D553"/>
    <mergeCell ref="E551:E553"/>
    <mergeCell ref="F551:I553"/>
    <mergeCell ref="J551:M553"/>
    <mergeCell ref="C554:D558"/>
    <mergeCell ref="E554:E558"/>
    <mergeCell ref="F554:I558"/>
    <mergeCell ref="J554:M558"/>
    <mergeCell ref="C536:D541"/>
    <mergeCell ref="C580:D584"/>
    <mergeCell ref="E580:E584"/>
    <mergeCell ref="F580:I584"/>
    <mergeCell ref="J580:M584"/>
    <mergeCell ref="C585:D591"/>
    <mergeCell ref="E585:E591"/>
    <mergeCell ref="F585:I591"/>
    <mergeCell ref="J585:M591"/>
    <mergeCell ref="F620:M624"/>
    <mergeCell ref="C559:D568"/>
    <mergeCell ref="E559:E568"/>
    <mergeCell ref="L241:M241"/>
    <mergeCell ref="C239:F239"/>
    <mergeCell ref="C660:D660"/>
    <mergeCell ref="F660:G660"/>
    <mergeCell ref="H660:J660"/>
    <mergeCell ref="K660:L660"/>
    <mergeCell ref="C653:E655"/>
    <mergeCell ref="F653:L655"/>
    <mergeCell ref="C658:D658"/>
    <mergeCell ref="F658:G658"/>
    <mergeCell ref="H658:J658"/>
    <mergeCell ref="K658:L658"/>
    <mergeCell ref="C659:D659"/>
    <mergeCell ref="F659:G659"/>
    <mergeCell ref="H659:J659"/>
    <mergeCell ref="K659:L659"/>
    <mergeCell ref="C650:D650"/>
    <mergeCell ref="F650:G650"/>
    <mergeCell ref="H650:J650"/>
    <mergeCell ref="C652:D652"/>
    <mergeCell ref="F652:G652"/>
    <mergeCell ref="H652:J652"/>
    <mergeCell ref="K652:L652"/>
    <mergeCell ref="E536:E541"/>
    <mergeCell ref="F536:I541"/>
    <mergeCell ref="J536:M541"/>
    <mergeCell ref="C542:D550"/>
    <mergeCell ref="C670:D670"/>
    <mergeCell ref="F670:G670"/>
    <mergeCell ref="H670:J670"/>
    <mergeCell ref="K670:L670"/>
    <mergeCell ref="C671:E672"/>
    <mergeCell ref="F671:L672"/>
    <mergeCell ref="C667:D667"/>
    <mergeCell ref="F667:G667"/>
    <mergeCell ref="H667:J667"/>
    <mergeCell ref="K667:L667"/>
    <mergeCell ref="C668:D668"/>
    <mergeCell ref="F668:G668"/>
    <mergeCell ref="H668:J668"/>
    <mergeCell ref="K668:L668"/>
    <mergeCell ref="C669:D669"/>
    <mergeCell ref="F669:G669"/>
    <mergeCell ref="H669:J669"/>
    <mergeCell ref="K669:L669"/>
    <mergeCell ref="O134:O135"/>
    <mergeCell ref="I135:J135"/>
    <mergeCell ref="C136:H137"/>
    <mergeCell ref="I136:J136"/>
    <mergeCell ref="I137:J137"/>
    <mergeCell ref="C649:D649"/>
    <mergeCell ref="F649:G649"/>
    <mergeCell ref="H649:J649"/>
    <mergeCell ref="K649:L649"/>
    <mergeCell ref="H641:J641"/>
    <mergeCell ref="K641:L641"/>
    <mergeCell ref="C598:E602"/>
    <mergeCell ref="F598:M602"/>
    <mergeCell ref="C603:E619"/>
    <mergeCell ref="F603:M619"/>
    <mergeCell ref="C620:E624"/>
    <mergeCell ref="C592:D593"/>
    <mergeCell ref="C644:D644"/>
    <mergeCell ref="F644:G644"/>
    <mergeCell ref="H644:J644"/>
    <mergeCell ref="K644:L644"/>
    <mergeCell ref="C212:F212"/>
    <mergeCell ref="G212:H212"/>
    <mergeCell ref="I212:J212"/>
    <mergeCell ref="L212:M212"/>
    <mergeCell ref="C209:F209"/>
    <mergeCell ref="C594:D595"/>
    <mergeCell ref="E594:E595"/>
    <mergeCell ref="F594:I595"/>
    <mergeCell ref="J594:M595"/>
    <mergeCell ref="C219:F219"/>
    <mergeCell ref="G219:H219"/>
    <mergeCell ref="O132:O133"/>
    <mergeCell ref="I133:J133"/>
    <mergeCell ref="H643:J643"/>
    <mergeCell ref="K643:L643"/>
    <mergeCell ref="C625:E630"/>
    <mergeCell ref="F625:M630"/>
    <mergeCell ref="C631:E637"/>
    <mergeCell ref="F631:M637"/>
    <mergeCell ref="C641:D641"/>
    <mergeCell ref="F641:G641"/>
    <mergeCell ref="E592:E593"/>
    <mergeCell ref="F592:I593"/>
    <mergeCell ref="J592:M593"/>
    <mergeCell ref="K650:L650"/>
    <mergeCell ref="C651:D651"/>
    <mergeCell ref="F651:G651"/>
    <mergeCell ref="H651:J651"/>
    <mergeCell ref="K651:L651"/>
    <mergeCell ref="G209:H209"/>
    <mergeCell ref="I209:J209"/>
    <mergeCell ref="L209:M209"/>
    <mergeCell ref="C242:F242"/>
    <mergeCell ref="G242:H242"/>
    <mergeCell ref="I242:J242"/>
    <mergeCell ref="L242:M242"/>
    <mergeCell ref="C243:F243"/>
    <mergeCell ref="G243:H243"/>
    <mergeCell ref="I243:J243"/>
    <mergeCell ref="L240:M240"/>
    <mergeCell ref="C241:F241"/>
    <mergeCell ref="G241:H241"/>
    <mergeCell ref="I241:J241"/>
    <mergeCell ref="O126:O127"/>
    <mergeCell ref="I127:J127"/>
    <mergeCell ref="C116:H117"/>
    <mergeCell ref="I116:J116"/>
    <mergeCell ref="O116:O117"/>
    <mergeCell ref="I117:J117"/>
    <mergeCell ref="C118:H119"/>
    <mergeCell ref="I118:J118"/>
    <mergeCell ref="O118:O119"/>
    <mergeCell ref="I119:J119"/>
    <mergeCell ref="C120:H121"/>
    <mergeCell ref="I120:J120"/>
    <mergeCell ref="O120:O121"/>
    <mergeCell ref="I121:J121"/>
    <mergeCell ref="C645:E646"/>
    <mergeCell ref="F645:L646"/>
    <mergeCell ref="C642:D642"/>
    <mergeCell ref="F642:G642"/>
    <mergeCell ref="H642:J642"/>
    <mergeCell ref="K642:L642"/>
    <mergeCell ref="C643:D643"/>
    <mergeCell ref="F643:G643"/>
    <mergeCell ref="L243:M243"/>
    <mergeCell ref="C128:H129"/>
    <mergeCell ref="I128:J128"/>
    <mergeCell ref="O128:O129"/>
    <mergeCell ref="I129:J129"/>
    <mergeCell ref="C130:H131"/>
    <mergeCell ref="I130:J130"/>
    <mergeCell ref="O130:O131"/>
    <mergeCell ref="I131:J131"/>
    <mergeCell ref="C132:H133"/>
    <mergeCell ref="O84:O85"/>
    <mergeCell ref="I85:J85"/>
    <mergeCell ref="I86:J86"/>
    <mergeCell ref="I87:J87"/>
    <mergeCell ref="C88:H89"/>
    <mergeCell ref="I88:J88"/>
    <mergeCell ref="O88:O89"/>
    <mergeCell ref="I89:J89"/>
    <mergeCell ref="I102:K102"/>
    <mergeCell ref="L102:M102"/>
    <mergeCell ref="I103:K103"/>
    <mergeCell ref="L103:M103"/>
    <mergeCell ref="O122:O123"/>
    <mergeCell ref="I123:J123"/>
    <mergeCell ref="C124:H125"/>
    <mergeCell ref="I124:J124"/>
    <mergeCell ref="O124:O125"/>
    <mergeCell ref="I125:J125"/>
    <mergeCell ref="C104:H105"/>
    <mergeCell ref="I104:J104"/>
    <mergeCell ref="I105:J105"/>
    <mergeCell ref="C106:H107"/>
    <mergeCell ref="I106:J106"/>
    <mergeCell ref="I107:J107"/>
    <mergeCell ref="C122:H123"/>
    <mergeCell ref="I122:J122"/>
    <mergeCell ref="C114:H115"/>
    <mergeCell ref="I114:J114"/>
    <mergeCell ref="I115:J115"/>
    <mergeCell ref="O114:O115"/>
    <mergeCell ref="C108:H109"/>
    <mergeCell ref="I108:J108"/>
    <mergeCell ref="O108:O109"/>
    <mergeCell ref="I109:J109"/>
    <mergeCell ref="C110:H111"/>
    <mergeCell ref="I110:J110"/>
    <mergeCell ref="O110:O111"/>
    <mergeCell ref="I111:J111"/>
    <mergeCell ref="C112:H113"/>
    <mergeCell ref="I112:J112"/>
    <mergeCell ref="O112:O113"/>
    <mergeCell ref="I113:J113"/>
    <mergeCell ref="C102:H103"/>
    <mergeCell ref="O102:O103"/>
    <mergeCell ref="C96:H97"/>
    <mergeCell ref="I96:J96"/>
    <mergeCell ref="O96:O97"/>
    <mergeCell ref="I97:J97"/>
    <mergeCell ref="O104:O105"/>
    <mergeCell ref="O106:O107"/>
    <mergeCell ref="E542:E550"/>
    <mergeCell ref="F542:I550"/>
    <mergeCell ref="J542:M550"/>
    <mergeCell ref="C521:D524"/>
    <mergeCell ref="E521:E524"/>
    <mergeCell ref="F521:I524"/>
    <mergeCell ref="J521:M524"/>
    <mergeCell ref="C535:D535"/>
    <mergeCell ref="F535:I535"/>
    <mergeCell ref="J535:M535"/>
    <mergeCell ref="C514:D517"/>
    <mergeCell ref="E514:E517"/>
    <mergeCell ref="F514:I517"/>
    <mergeCell ref="J514:M517"/>
    <mergeCell ref="C518:D520"/>
    <mergeCell ref="E518:E520"/>
    <mergeCell ref="F518:I520"/>
    <mergeCell ref="J518:M520"/>
    <mergeCell ref="C525:D528"/>
    <mergeCell ref="E525:E528"/>
    <mergeCell ref="F525:I528"/>
    <mergeCell ref="J525:M528"/>
    <mergeCell ref="C529:D533"/>
    <mergeCell ref="E529:E533"/>
    <mergeCell ref="F529:I533"/>
    <mergeCell ref="J529:M533"/>
    <mergeCell ref="C507:D510"/>
    <mergeCell ref="E507:E510"/>
    <mergeCell ref="F507:I510"/>
    <mergeCell ref="J507:M510"/>
    <mergeCell ref="C511:D513"/>
    <mergeCell ref="E511:E513"/>
    <mergeCell ref="F511:I513"/>
    <mergeCell ref="J511:M513"/>
    <mergeCell ref="C499:D502"/>
    <mergeCell ref="E499:E502"/>
    <mergeCell ref="F499:I502"/>
    <mergeCell ref="J499:M502"/>
    <mergeCell ref="C503:D506"/>
    <mergeCell ref="E503:E506"/>
    <mergeCell ref="F503:I506"/>
    <mergeCell ref="J503:M506"/>
    <mergeCell ref="C489:D493"/>
    <mergeCell ref="E489:E493"/>
    <mergeCell ref="F489:I493"/>
    <mergeCell ref="J489:M493"/>
    <mergeCell ref="C494:D498"/>
    <mergeCell ref="E494:E498"/>
    <mergeCell ref="F494:I498"/>
    <mergeCell ref="J494:M498"/>
    <mergeCell ref="C484:D484"/>
    <mergeCell ref="F484:I484"/>
    <mergeCell ref="J484:M484"/>
    <mergeCell ref="C485:D488"/>
    <mergeCell ref="E485:E488"/>
    <mergeCell ref="F485:I488"/>
    <mergeCell ref="J485:M488"/>
    <mergeCell ref="C463:F463"/>
    <mergeCell ref="I463:L463"/>
    <mergeCell ref="C466:E466"/>
    <mergeCell ref="F466:J466"/>
    <mergeCell ref="C467:E467"/>
    <mergeCell ref="F467:J467"/>
    <mergeCell ref="C459:F459"/>
    <mergeCell ref="I459:L459"/>
    <mergeCell ref="C460:F460"/>
    <mergeCell ref="I460:L460"/>
    <mergeCell ref="I461:L461"/>
    <mergeCell ref="C462:F462"/>
    <mergeCell ref="I462:L462"/>
    <mergeCell ref="L454:M454"/>
    <mergeCell ref="C455:F455"/>
    <mergeCell ref="I455:J455"/>
    <mergeCell ref="C458:D458"/>
    <mergeCell ref="G458:H458"/>
    <mergeCell ref="I458:L458"/>
    <mergeCell ref="C450:F450"/>
    <mergeCell ref="I450:J450"/>
    <mergeCell ref="C451:F451"/>
    <mergeCell ref="I451:J451"/>
    <mergeCell ref="C454:F454"/>
    <mergeCell ref="G454:H454"/>
    <mergeCell ref="I454:K454"/>
    <mergeCell ref="C447:F447"/>
    <mergeCell ref="I447:J447"/>
    <mergeCell ref="C449:F449"/>
    <mergeCell ref="I449:J449"/>
    <mergeCell ref="L443:M443"/>
    <mergeCell ref="C444:F444"/>
    <mergeCell ref="I444:J444"/>
    <mergeCell ref="D445:F445"/>
    <mergeCell ref="I445:J445"/>
    <mergeCell ref="D446:F446"/>
    <mergeCell ref="I446:J446"/>
    <mergeCell ref="C448:F448"/>
    <mergeCell ref="I448:J448"/>
    <mergeCell ref="C439:F439"/>
    <mergeCell ref="I439:J439"/>
    <mergeCell ref="C440:F440"/>
    <mergeCell ref="I440:J440"/>
    <mergeCell ref="C443:D443"/>
    <mergeCell ref="G443:H443"/>
    <mergeCell ref="I443:K443"/>
    <mergeCell ref="C436:F436"/>
    <mergeCell ref="I436:J436"/>
    <mergeCell ref="C437:F437"/>
    <mergeCell ref="I437:J437"/>
    <mergeCell ref="C438:F438"/>
    <mergeCell ref="I438:J438"/>
    <mergeCell ref="L429:M429"/>
    <mergeCell ref="C430:F430"/>
    <mergeCell ref="I430:J430"/>
    <mergeCell ref="C435:D435"/>
    <mergeCell ref="G435:H435"/>
    <mergeCell ref="I435:K435"/>
    <mergeCell ref="L435:M435"/>
    <mergeCell ref="C425:F425"/>
    <mergeCell ref="I425:J425"/>
    <mergeCell ref="C426:F426"/>
    <mergeCell ref="I426:J426"/>
    <mergeCell ref="C429:F429"/>
    <mergeCell ref="G429:H429"/>
    <mergeCell ref="I429:K429"/>
    <mergeCell ref="D422:F422"/>
    <mergeCell ref="I422:J422"/>
    <mergeCell ref="C423:F423"/>
    <mergeCell ref="I423:J423"/>
    <mergeCell ref="C424:F424"/>
    <mergeCell ref="I424:J424"/>
    <mergeCell ref="D419:F419"/>
    <mergeCell ref="I419:J419"/>
    <mergeCell ref="D420:F420"/>
    <mergeCell ref="I420:J420"/>
    <mergeCell ref="D421:F421"/>
    <mergeCell ref="I421:J421"/>
    <mergeCell ref="C416:F416"/>
    <mergeCell ref="I416:J416"/>
    <mergeCell ref="D417:F417"/>
    <mergeCell ref="I417:J417"/>
    <mergeCell ref="D418:F418"/>
    <mergeCell ref="I418:J418"/>
    <mergeCell ref="L412:M412"/>
    <mergeCell ref="C413:F413"/>
    <mergeCell ref="I413:J413"/>
    <mergeCell ref="D414:F414"/>
    <mergeCell ref="I414:J414"/>
    <mergeCell ref="D415:F415"/>
    <mergeCell ref="I415:J415"/>
    <mergeCell ref="I406:J406"/>
    <mergeCell ref="I408:J408"/>
    <mergeCell ref="C409:F409"/>
    <mergeCell ref="I409:J409"/>
    <mergeCell ref="C412:D412"/>
    <mergeCell ref="G412:H412"/>
    <mergeCell ref="I412:K412"/>
    <mergeCell ref="C402:F402"/>
    <mergeCell ref="I402:J402"/>
    <mergeCell ref="C403:F403"/>
    <mergeCell ref="I403:J403"/>
    <mergeCell ref="I404:J404"/>
    <mergeCell ref="I405:J405"/>
    <mergeCell ref="L398:M398"/>
    <mergeCell ref="C399:F399"/>
    <mergeCell ref="I399:J399"/>
    <mergeCell ref="C400:F400"/>
    <mergeCell ref="I400:J400"/>
    <mergeCell ref="C401:F401"/>
    <mergeCell ref="I401:J401"/>
    <mergeCell ref="C393:F393"/>
    <mergeCell ref="I393:J393"/>
    <mergeCell ref="C394:F394"/>
    <mergeCell ref="I394:J394"/>
    <mergeCell ref="C398:D398"/>
    <mergeCell ref="G398:H398"/>
    <mergeCell ref="I398:K398"/>
    <mergeCell ref="C390:F390"/>
    <mergeCell ref="I390:J390"/>
    <mergeCell ref="C391:F391"/>
    <mergeCell ref="I391:J391"/>
    <mergeCell ref="C392:F392"/>
    <mergeCell ref="I392:J392"/>
    <mergeCell ref="C387:F387"/>
    <mergeCell ref="I387:J387"/>
    <mergeCell ref="C388:F388"/>
    <mergeCell ref="I388:J388"/>
    <mergeCell ref="C389:F389"/>
    <mergeCell ref="I389:J389"/>
    <mergeCell ref="C384:F384"/>
    <mergeCell ref="I384:J384"/>
    <mergeCell ref="C385:F385"/>
    <mergeCell ref="I385:J385"/>
    <mergeCell ref="C386:F386"/>
    <mergeCell ref="I386:J386"/>
    <mergeCell ref="C379:D379"/>
    <mergeCell ref="F379:M379"/>
    <mergeCell ref="C380:D380"/>
    <mergeCell ref="F380:M380"/>
    <mergeCell ref="C383:D383"/>
    <mergeCell ref="G383:H383"/>
    <mergeCell ref="I383:K383"/>
    <mergeCell ref="L383:M383"/>
    <mergeCell ref="C376:D376"/>
    <mergeCell ref="F376:M376"/>
    <mergeCell ref="C377:D377"/>
    <mergeCell ref="F377:M377"/>
    <mergeCell ref="C378:D378"/>
    <mergeCell ref="F378:M378"/>
    <mergeCell ref="C373:D373"/>
    <mergeCell ref="F373:M373"/>
    <mergeCell ref="C374:D374"/>
    <mergeCell ref="F374:M374"/>
    <mergeCell ref="C375:D375"/>
    <mergeCell ref="F375:M375"/>
    <mergeCell ref="C370:D370"/>
    <mergeCell ref="F370:M370"/>
    <mergeCell ref="C371:D371"/>
    <mergeCell ref="F371:M371"/>
    <mergeCell ref="C372:D372"/>
    <mergeCell ref="F372:M372"/>
    <mergeCell ref="C365:D365"/>
    <mergeCell ref="F365:M365"/>
    <mergeCell ref="C366:D366"/>
    <mergeCell ref="F366:M366"/>
    <mergeCell ref="C367:D367"/>
    <mergeCell ref="F367:M367"/>
    <mergeCell ref="C362:D362"/>
    <mergeCell ref="F362:M362"/>
    <mergeCell ref="C363:D363"/>
    <mergeCell ref="F363:M363"/>
    <mergeCell ref="C364:D364"/>
    <mergeCell ref="F364:M364"/>
    <mergeCell ref="C359:D359"/>
    <mergeCell ref="F359:M359"/>
    <mergeCell ref="C360:D360"/>
    <mergeCell ref="F360:M360"/>
    <mergeCell ref="C361:D361"/>
    <mergeCell ref="F361:M361"/>
    <mergeCell ref="C357:D357"/>
    <mergeCell ref="F357:M357"/>
    <mergeCell ref="C358:D358"/>
    <mergeCell ref="F358:M358"/>
    <mergeCell ref="C352:F352"/>
    <mergeCell ref="G352:H352"/>
    <mergeCell ref="I352:J352"/>
    <mergeCell ref="L352:M352"/>
    <mergeCell ref="C353:F353"/>
    <mergeCell ref="G353:H353"/>
    <mergeCell ref="I353:J353"/>
    <mergeCell ref="L353:M353"/>
    <mergeCell ref="C298:F298"/>
    <mergeCell ref="I298:J298"/>
    <mergeCell ref="I299:J299"/>
    <mergeCell ref="I300:J300"/>
    <mergeCell ref="I301:J301"/>
    <mergeCell ref="I302:J302"/>
    <mergeCell ref="I303:J303"/>
    <mergeCell ref="I304:J304"/>
    <mergeCell ref="I305:J305"/>
    <mergeCell ref="I306:J306"/>
    <mergeCell ref="I307:J307"/>
    <mergeCell ref="I308:J308"/>
    <mergeCell ref="I309:J309"/>
    <mergeCell ref="I310:J310"/>
    <mergeCell ref="I350:J350"/>
    <mergeCell ref="I333:J333"/>
    <mergeCell ref="I338:J338"/>
    <mergeCell ref="G311:H311"/>
    <mergeCell ref="C299:F299"/>
    <mergeCell ref="C300:F300"/>
    <mergeCell ref="C301:F301"/>
    <mergeCell ref="C302:F302"/>
    <mergeCell ref="C303:F303"/>
    <mergeCell ref="C304:F304"/>
    <mergeCell ref="C305:F305"/>
    <mergeCell ref="C306:F306"/>
    <mergeCell ref="C307:F307"/>
    <mergeCell ref="C308:F308"/>
    <mergeCell ref="C309:F309"/>
    <mergeCell ref="C310:F310"/>
    <mergeCell ref="G299:H299"/>
    <mergeCell ref="G300:H300"/>
    <mergeCell ref="G301:H301"/>
    <mergeCell ref="C354:F354"/>
    <mergeCell ref="I354:J354"/>
    <mergeCell ref="L296:M296"/>
    <mergeCell ref="C297:F297"/>
    <mergeCell ref="I297:J297"/>
    <mergeCell ref="C293:F293"/>
    <mergeCell ref="I293:J293"/>
    <mergeCell ref="C294:F294"/>
    <mergeCell ref="I294:J294"/>
    <mergeCell ref="C295:F295"/>
    <mergeCell ref="I295:J295"/>
    <mergeCell ref="C291:F291"/>
    <mergeCell ref="G291:H291"/>
    <mergeCell ref="I291:J291"/>
    <mergeCell ref="L291:M291"/>
    <mergeCell ref="C292:F292"/>
    <mergeCell ref="G292:H292"/>
    <mergeCell ref="I292:J292"/>
    <mergeCell ref="L292:M292"/>
    <mergeCell ref="C296:F296"/>
    <mergeCell ref="G296:H296"/>
    <mergeCell ref="I296:J296"/>
    <mergeCell ref="I349:J349"/>
    <mergeCell ref="C316:F316"/>
    <mergeCell ref="C317:F317"/>
    <mergeCell ref="C318:F318"/>
    <mergeCell ref="C319:F319"/>
    <mergeCell ref="G349:H349"/>
    <mergeCell ref="G350:H350"/>
    <mergeCell ref="C326:F326"/>
    <mergeCell ref="G326:H326"/>
    <mergeCell ref="C289:F289"/>
    <mergeCell ref="G289:H289"/>
    <mergeCell ref="I289:J289"/>
    <mergeCell ref="L289:M289"/>
    <mergeCell ref="C290:F290"/>
    <mergeCell ref="G290:H290"/>
    <mergeCell ref="I290:J290"/>
    <mergeCell ref="L290:M290"/>
    <mergeCell ref="C287:F287"/>
    <mergeCell ref="G287:H287"/>
    <mergeCell ref="I287:J287"/>
    <mergeCell ref="L287:M287"/>
    <mergeCell ref="C288:F288"/>
    <mergeCell ref="G288:H288"/>
    <mergeCell ref="I288:J288"/>
    <mergeCell ref="L288:M288"/>
    <mergeCell ref="C285:F285"/>
    <mergeCell ref="G285:H285"/>
    <mergeCell ref="I285:J285"/>
    <mergeCell ref="L285:M285"/>
    <mergeCell ref="C286:F286"/>
    <mergeCell ref="G286:H286"/>
    <mergeCell ref="I286:J286"/>
    <mergeCell ref="L286:M286"/>
    <mergeCell ref="L282:M282"/>
    <mergeCell ref="C283:F283"/>
    <mergeCell ref="G283:H283"/>
    <mergeCell ref="I283:J283"/>
    <mergeCell ref="L283:M283"/>
    <mergeCell ref="C284:F284"/>
    <mergeCell ref="G284:H284"/>
    <mergeCell ref="I284:J284"/>
    <mergeCell ref="L284:M284"/>
    <mergeCell ref="C269:F269"/>
    <mergeCell ref="I269:J269"/>
    <mergeCell ref="C281:H281"/>
    <mergeCell ref="I281:J281"/>
    <mergeCell ref="C282:D282"/>
    <mergeCell ref="G282:H282"/>
    <mergeCell ref="I282:K282"/>
    <mergeCell ref="C267:F267"/>
    <mergeCell ref="G267:H267"/>
    <mergeCell ref="I267:J267"/>
    <mergeCell ref="L267:M267"/>
    <mergeCell ref="C268:F268"/>
    <mergeCell ref="G268:H268"/>
    <mergeCell ref="I268:J268"/>
    <mergeCell ref="L268:M268"/>
    <mergeCell ref="C265:F265"/>
    <mergeCell ref="G265:H265"/>
    <mergeCell ref="I265:J265"/>
    <mergeCell ref="L265:M265"/>
    <mergeCell ref="C266:F266"/>
    <mergeCell ref="G266:H266"/>
    <mergeCell ref="I266:J266"/>
    <mergeCell ref="L266:M266"/>
    <mergeCell ref="C263:F263"/>
    <mergeCell ref="G263:H263"/>
    <mergeCell ref="I263:J263"/>
    <mergeCell ref="L263:M263"/>
    <mergeCell ref="C264:F264"/>
    <mergeCell ref="G264:H264"/>
    <mergeCell ref="I264:J264"/>
    <mergeCell ref="L264:M264"/>
    <mergeCell ref="C261:F261"/>
    <mergeCell ref="G261:H261"/>
    <mergeCell ref="I261:J261"/>
    <mergeCell ref="L261:M261"/>
    <mergeCell ref="C262:F262"/>
    <mergeCell ref="G262:H262"/>
    <mergeCell ref="I262:J262"/>
    <mergeCell ref="L262:M262"/>
    <mergeCell ref="C259:F259"/>
    <mergeCell ref="G259:H259"/>
    <mergeCell ref="I259:J259"/>
    <mergeCell ref="L259:M259"/>
    <mergeCell ref="C260:F260"/>
    <mergeCell ref="G260:H260"/>
    <mergeCell ref="I260:J260"/>
    <mergeCell ref="L260:M260"/>
    <mergeCell ref="C257:F257"/>
    <mergeCell ref="G257:H257"/>
    <mergeCell ref="I257:J257"/>
    <mergeCell ref="L257:M257"/>
    <mergeCell ref="C258:F258"/>
    <mergeCell ref="G258:H258"/>
    <mergeCell ref="I258:J258"/>
    <mergeCell ref="L258:M258"/>
    <mergeCell ref="C255:F255"/>
    <mergeCell ref="G255:H255"/>
    <mergeCell ref="I255:J255"/>
    <mergeCell ref="L255:M255"/>
    <mergeCell ref="C256:F256"/>
    <mergeCell ref="G256:H256"/>
    <mergeCell ref="I256:J256"/>
    <mergeCell ref="L256:M256"/>
    <mergeCell ref="C254:F254"/>
    <mergeCell ref="G254:H254"/>
    <mergeCell ref="I254:J254"/>
    <mergeCell ref="L254:M254"/>
    <mergeCell ref="C251:F251"/>
    <mergeCell ref="G251:H251"/>
    <mergeCell ref="I251:J251"/>
    <mergeCell ref="L251:M251"/>
    <mergeCell ref="C252:F252"/>
    <mergeCell ref="G252:H252"/>
    <mergeCell ref="I252:J252"/>
    <mergeCell ref="L252:M252"/>
    <mergeCell ref="C249:F249"/>
    <mergeCell ref="G249:H249"/>
    <mergeCell ref="I249:J249"/>
    <mergeCell ref="L249:M249"/>
    <mergeCell ref="C250:F250"/>
    <mergeCell ref="G250:H250"/>
    <mergeCell ref="I250:J250"/>
    <mergeCell ref="L250:M250"/>
    <mergeCell ref="C247:F247"/>
    <mergeCell ref="G247:H247"/>
    <mergeCell ref="I247:J247"/>
    <mergeCell ref="L247:M247"/>
    <mergeCell ref="C248:F248"/>
    <mergeCell ref="G248:H248"/>
    <mergeCell ref="I248:J248"/>
    <mergeCell ref="L248:M248"/>
    <mergeCell ref="C245:F245"/>
    <mergeCell ref="G245:H245"/>
    <mergeCell ref="I245:J245"/>
    <mergeCell ref="L245:M245"/>
    <mergeCell ref="C246:F246"/>
    <mergeCell ref="G246:H246"/>
    <mergeCell ref="I246:J246"/>
    <mergeCell ref="L246:M246"/>
    <mergeCell ref="C253:F253"/>
    <mergeCell ref="G253:H253"/>
    <mergeCell ref="I253:J253"/>
    <mergeCell ref="L253:M253"/>
    <mergeCell ref="G239:H239"/>
    <mergeCell ref="I239:J239"/>
    <mergeCell ref="L239:M239"/>
    <mergeCell ref="C237:F237"/>
    <mergeCell ref="G237:H237"/>
    <mergeCell ref="I237:J237"/>
    <mergeCell ref="L237:M237"/>
    <mergeCell ref="C238:F238"/>
    <mergeCell ref="G238:H238"/>
    <mergeCell ref="I238:J238"/>
    <mergeCell ref="L238:M238"/>
    <mergeCell ref="C240:F240"/>
    <mergeCell ref="G240:H240"/>
    <mergeCell ref="I240:J240"/>
    <mergeCell ref="C235:F235"/>
    <mergeCell ref="G235:H235"/>
    <mergeCell ref="I235:J235"/>
    <mergeCell ref="L235:M235"/>
    <mergeCell ref="C236:F236"/>
    <mergeCell ref="G236:H236"/>
    <mergeCell ref="I236:J236"/>
    <mergeCell ref="L236:M236"/>
    <mergeCell ref="C233:F233"/>
    <mergeCell ref="G233:H233"/>
    <mergeCell ref="I233:J233"/>
    <mergeCell ref="L233:M233"/>
    <mergeCell ref="C234:F234"/>
    <mergeCell ref="G234:H234"/>
    <mergeCell ref="I234:J234"/>
    <mergeCell ref="L234:M234"/>
    <mergeCell ref="C231:F231"/>
    <mergeCell ref="G231:H231"/>
    <mergeCell ref="I231:J231"/>
    <mergeCell ref="L231:M231"/>
    <mergeCell ref="C232:F232"/>
    <mergeCell ref="G232:H232"/>
    <mergeCell ref="I232:J232"/>
    <mergeCell ref="L232:M232"/>
    <mergeCell ref="C227:F227"/>
    <mergeCell ref="I227:J227"/>
    <mergeCell ref="C230:D230"/>
    <mergeCell ref="G230:H230"/>
    <mergeCell ref="I230:K230"/>
    <mergeCell ref="L230:M230"/>
    <mergeCell ref="C226:F226"/>
    <mergeCell ref="G226:H226"/>
    <mergeCell ref="I226:J226"/>
    <mergeCell ref="L226:M226"/>
    <mergeCell ref="C225:F225"/>
    <mergeCell ref="I225:J225"/>
    <mergeCell ref="L225:M225"/>
    <mergeCell ref="C223:F223"/>
    <mergeCell ref="I223:J223"/>
    <mergeCell ref="L223:M223"/>
    <mergeCell ref="C224:F224"/>
    <mergeCell ref="I224:J224"/>
    <mergeCell ref="L224:M224"/>
    <mergeCell ref="G223:H223"/>
    <mergeCell ref="G224:H224"/>
    <mergeCell ref="C222:F222"/>
    <mergeCell ref="G222:H222"/>
    <mergeCell ref="I222:J222"/>
    <mergeCell ref="L222:M222"/>
    <mergeCell ref="C221:F221"/>
    <mergeCell ref="G221:H221"/>
    <mergeCell ref="I221:J221"/>
    <mergeCell ref="L221:M221"/>
    <mergeCell ref="C216:F216"/>
    <mergeCell ref="G216:H216"/>
    <mergeCell ref="I216:J216"/>
    <mergeCell ref="L216:M216"/>
    <mergeCell ref="C220:F220"/>
    <mergeCell ref="G220:H220"/>
    <mergeCell ref="I220:J220"/>
    <mergeCell ref="L220:M220"/>
    <mergeCell ref="C217:F217"/>
    <mergeCell ref="G217:H217"/>
    <mergeCell ref="I217:J217"/>
    <mergeCell ref="L217:M217"/>
    <mergeCell ref="C218:F218"/>
    <mergeCell ref="G218:H218"/>
    <mergeCell ref="I218:J218"/>
    <mergeCell ref="L218:M218"/>
    <mergeCell ref="I219:J219"/>
    <mergeCell ref="L219:M219"/>
    <mergeCell ref="C214:F214"/>
    <mergeCell ref="G214:H214"/>
    <mergeCell ref="I214:J214"/>
    <mergeCell ref="L214:M214"/>
    <mergeCell ref="C215:F215"/>
    <mergeCell ref="G215:H215"/>
    <mergeCell ref="I215:J215"/>
    <mergeCell ref="L215:M215"/>
    <mergeCell ref="C211:F211"/>
    <mergeCell ref="G211:H211"/>
    <mergeCell ref="I211:J211"/>
    <mergeCell ref="L211:M211"/>
    <mergeCell ref="C213:F213"/>
    <mergeCell ref="G213:H213"/>
    <mergeCell ref="I213:J213"/>
    <mergeCell ref="L213:M213"/>
    <mergeCell ref="C206:F206"/>
    <mergeCell ref="G206:H206"/>
    <mergeCell ref="I206:J206"/>
    <mergeCell ref="L206:M206"/>
    <mergeCell ref="C210:F210"/>
    <mergeCell ref="G210:H210"/>
    <mergeCell ref="I210:J210"/>
    <mergeCell ref="L210:M210"/>
    <mergeCell ref="C207:F207"/>
    <mergeCell ref="G207:H207"/>
    <mergeCell ref="I207:J207"/>
    <mergeCell ref="L207:M207"/>
    <mergeCell ref="C208:F208"/>
    <mergeCell ref="G208:H208"/>
    <mergeCell ref="I208:J208"/>
    <mergeCell ref="L208:M208"/>
    <mergeCell ref="C199:F199"/>
    <mergeCell ref="I199:J199"/>
    <mergeCell ref="C205:D205"/>
    <mergeCell ref="G205:H205"/>
    <mergeCell ref="I205:K205"/>
    <mergeCell ref="L205:M205"/>
    <mergeCell ref="C196:F196"/>
    <mergeCell ref="I196:J196"/>
    <mergeCell ref="C197:F197"/>
    <mergeCell ref="I197:J197"/>
    <mergeCell ref="C198:F198"/>
    <mergeCell ref="I198:J198"/>
    <mergeCell ref="C193:F193"/>
    <mergeCell ref="I193:J193"/>
    <mergeCell ref="C194:F194"/>
    <mergeCell ref="I194:J194"/>
    <mergeCell ref="C195:F195"/>
    <mergeCell ref="I195:J195"/>
    <mergeCell ref="C190:F190"/>
    <mergeCell ref="I190:J190"/>
    <mergeCell ref="C191:F191"/>
    <mergeCell ref="I191:J191"/>
    <mergeCell ref="C192:F192"/>
    <mergeCell ref="I192:J192"/>
    <mergeCell ref="D186:K186"/>
    <mergeCell ref="C188:D188"/>
    <mergeCell ref="G188:H188"/>
    <mergeCell ref="I188:K188"/>
    <mergeCell ref="L188:M188"/>
    <mergeCell ref="C189:F189"/>
    <mergeCell ref="I189:J189"/>
    <mergeCell ref="C183:F183"/>
    <mergeCell ref="I183:J183"/>
    <mergeCell ref="C184:F184"/>
    <mergeCell ref="I184:J184"/>
    <mergeCell ref="C185:F185"/>
    <mergeCell ref="I185:J185"/>
    <mergeCell ref="N160:N161"/>
    <mergeCell ref="O160:O161"/>
    <mergeCell ref="I161:J161"/>
    <mergeCell ref="C154:H155"/>
    <mergeCell ref="I154:J154"/>
    <mergeCell ref="N154:N155"/>
    <mergeCell ref="O154:O155"/>
    <mergeCell ref="I155:J155"/>
    <mergeCell ref="C156:H157"/>
    <mergeCell ref="I156:J156"/>
    <mergeCell ref="N156:N157"/>
    <mergeCell ref="O156:O157"/>
    <mergeCell ref="I157:J157"/>
    <mergeCell ref="C166:H167"/>
    <mergeCell ref="I166:J166"/>
    <mergeCell ref="N166:N167"/>
    <mergeCell ref="O166:O167"/>
    <mergeCell ref="I167:J167"/>
    <mergeCell ref="C162:H163"/>
    <mergeCell ref="I162:J162"/>
    <mergeCell ref="N162:N163"/>
    <mergeCell ref="O162:O163"/>
    <mergeCell ref="I163:J163"/>
    <mergeCell ref="C164:H165"/>
    <mergeCell ref="I164:J164"/>
    <mergeCell ref="N164:N165"/>
    <mergeCell ref="O164:O165"/>
    <mergeCell ref="I165:J165"/>
    <mergeCell ref="N152:N153"/>
    <mergeCell ref="O152:O153"/>
    <mergeCell ref="I153:J153"/>
    <mergeCell ref="C146:H147"/>
    <mergeCell ref="I146:J146"/>
    <mergeCell ref="N146:N147"/>
    <mergeCell ref="O146:O147"/>
    <mergeCell ref="I147:J147"/>
    <mergeCell ref="C148:H149"/>
    <mergeCell ref="I148:J148"/>
    <mergeCell ref="N148:N149"/>
    <mergeCell ref="O148:O149"/>
    <mergeCell ref="I149:J149"/>
    <mergeCell ref="C158:H159"/>
    <mergeCell ref="I158:J158"/>
    <mergeCell ref="N158:N159"/>
    <mergeCell ref="O158:O159"/>
    <mergeCell ref="I159:J159"/>
    <mergeCell ref="N142:N143"/>
    <mergeCell ref="O142:O143"/>
    <mergeCell ref="I143:J143"/>
    <mergeCell ref="C144:H145"/>
    <mergeCell ref="I144:J144"/>
    <mergeCell ref="N144:N145"/>
    <mergeCell ref="O144:O145"/>
    <mergeCell ref="I145:J145"/>
    <mergeCell ref="C140:H141"/>
    <mergeCell ref="I140:K140"/>
    <mergeCell ref="L140:M140"/>
    <mergeCell ref="N140:N141"/>
    <mergeCell ref="O140:O141"/>
    <mergeCell ref="I141:K141"/>
    <mergeCell ref="L141:M141"/>
    <mergeCell ref="C150:H151"/>
    <mergeCell ref="I150:J150"/>
    <mergeCell ref="N150:N151"/>
    <mergeCell ref="O150:O151"/>
    <mergeCell ref="I151:J151"/>
    <mergeCell ref="O80:O81"/>
    <mergeCell ref="I81:J81"/>
    <mergeCell ref="C98:H99"/>
    <mergeCell ref="I98:J98"/>
    <mergeCell ref="I99:J99"/>
    <mergeCell ref="C86:H87"/>
    <mergeCell ref="O86:O87"/>
    <mergeCell ref="C76:H77"/>
    <mergeCell ref="I76:J76"/>
    <mergeCell ref="O76:O77"/>
    <mergeCell ref="I77:J77"/>
    <mergeCell ref="C78:H79"/>
    <mergeCell ref="I78:J78"/>
    <mergeCell ref="O78:O79"/>
    <mergeCell ref="I79:J79"/>
    <mergeCell ref="C90:H91"/>
    <mergeCell ref="I90:J90"/>
    <mergeCell ref="O90:O91"/>
    <mergeCell ref="I91:J91"/>
    <mergeCell ref="C92:H93"/>
    <mergeCell ref="I92:J92"/>
    <mergeCell ref="O92:O93"/>
    <mergeCell ref="I93:J93"/>
    <mergeCell ref="C94:H95"/>
    <mergeCell ref="I94:J94"/>
    <mergeCell ref="O94:O95"/>
    <mergeCell ref="I95:J95"/>
    <mergeCell ref="C82:H83"/>
    <mergeCell ref="I82:J82"/>
    <mergeCell ref="O82:O83"/>
    <mergeCell ref="I83:J83"/>
    <mergeCell ref="C84:H85"/>
    <mergeCell ref="O72:O73"/>
    <mergeCell ref="I73:J73"/>
    <mergeCell ref="C74:H75"/>
    <mergeCell ref="I74:J74"/>
    <mergeCell ref="O74:O75"/>
    <mergeCell ref="I75:J75"/>
    <mergeCell ref="C68:H69"/>
    <mergeCell ref="I68:J68"/>
    <mergeCell ref="O68:O69"/>
    <mergeCell ref="I69:J69"/>
    <mergeCell ref="C70:H71"/>
    <mergeCell ref="I70:J70"/>
    <mergeCell ref="O70:O71"/>
    <mergeCell ref="I71:J71"/>
    <mergeCell ref="C64:H65"/>
    <mergeCell ref="I64:J64"/>
    <mergeCell ref="O64:O65"/>
    <mergeCell ref="I65:J65"/>
    <mergeCell ref="C66:H67"/>
    <mergeCell ref="I66:J66"/>
    <mergeCell ref="O66:O67"/>
    <mergeCell ref="I67:J67"/>
    <mergeCell ref="O60:O61"/>
    <mergeCell ref="I61:J61"/>
    <mergeCell ref="C62:H63"/>
    <mergeCell ref="I62:J62"/>
    <mergeCell ref="O62:O63"/>
    <mergeCell ref="I63:J63"/>
    <mergeCell ref="C56:H57"/>
    <mergeCell ref="I56:J56"/>
    <mergeCell ref="O56:O57"/>
    <mergeCell ref="I57:J57"/>
    <mergeCell ref="C58:H59"/>
    <mergeCell ref="I58:J58"/>
    <mergeCell ref="O58:O59"/>
    <mergeCell ref="I59:J59"/>
    <mergeCell ref="C54:H55"/>
    <mergeCell ref="I54:K54"/>
    <mergeCell ref="L54:M54"/>
    <mergeCell ref="O54:O55"/>
    <mergeCell ref="I55:K55"/>
    <mergeCell ref="L55:M55"/>
    <mergeCell ref="O44:O45"/>
    <mergeCell ref="I45:J45"/>
    <mergeCell ref="C46:H47"/>
    <mergeCell ref="I46:J46"/>
    <mergeCell ref="I47:J47"/>
    <mergeCell ref="C40:H41"/>
    <mergeCell ref="I40:J40"/>
    <mergeCell ref="O40:O41"/>
    <mergeCell ref="I41:J41"/>
    <mergeCell ref="C42:H43"/>
    <mergeCell ref="I42:J42"/>
    <mergeCell ref="O42:O43"/>
    <mergeCell ref="I43:J43"/>
    <mergeCell ref="C36:H37"/>
    <mergeCell ref="I36:J36"/>
    <mergeCell ref="O36:O37"/>
    <mergeCell ref="I37:J37"/>
    <mergeCell ref="C38:H39"/>
    <mergeCell ref="I38:J38"/>
    <mergeCell ref="O38:O39"/>
    <mergeCell ref="I39:J39"/>
    <mergeCell ref="O32:O33"/>
    <mergeCell ref="I33:J33"/>
    <mergeCell ref="C34:H35"/>
    <mergeCell ref="I34:J34"/>
    <mergeCell ref="O34:O35"/>
    <mergeCell ref="I35:J35"/>
    <mergeCell ref="C28:H29"/>
    <mergeCell ref="I28:J28"/>
    <mergeCell ref="O28:O29"/>
    <mergeCell ref="I29:J29"/>
    <mergeCell ref="C30:H31"/>
    <mergeCell ref="I30:J30"/>
    <mergeCell ref="O30:O31"/>
    <mergeCell ref="I31:J31"/>
    <mergeCell ref="C24:H25"/>
    <mergeCell ref="I24:J24"/>
    <mergeCell ref="O24:O25"/>
    <mergeCell ref="I25:J25"/>
    <mergeCell ref="C26:H27"/>
    <mergeCell ref="I26:J26"/>
    <mergeCell ref="O26:O27"/>
    <mergeCell ref="I27:J27"/>
    <mergeCell ref="O20:O21"/>
    <mergeCell ref="I21:J21"/>
    <mergeCell ref="C22:H23"/>
    <mergeCell ref="I22:J22"/>
    <mergeCell ref="O22:O23"/>
    <mergeCell ref="I23:J23"/>
    <mergeCell ref="C18:H19"/>
    <mergeCell ref="I18:K18"/>
    <mergeCell ref="L18:M18"/>
    <mergeCell ref="O18:O19"/>
    <mergeCell ref="I19:K19"/>
    <mergeCell ref="L19:M19"/>
    <mergeCell ref="C12:D12"/>
    <mergeCell ref="G12:M12"/>
    <mergeCell ref="C13:D13"/>
    <mergeCell ref="G13:M13"/>
    <mergeCell ref="C14:D14"/>
    <mergeCell ref="G14:M14"/>
    <mergeCell ref="A1:M1"/>
    <mergeCell ref="J3:K3"/>
    <mergeCell ref="C5:D5"/>
    <mergeCell ref="G5:M5"/>
    <mergeCell ref="C6:D6"/>
    <mergeCell ref="G6:M6"/>
    <mergeCell ref="G293:H293"/>
    <mergeCell ref="G294:H294"/>
    <mergeCell ref="G295:H295"/>
    <mergeCell ref="G297:H297"/>
    <mergeCell ref="G298:H298"/>
    <mergeCell ref="C20:H21"/>
    <mergeCell ref="I20:J20"/>
    <mergeCell ref="C32:H33"/>
    <mergeCell ref="I32:J32"/>
    <mergeCell ref="C44:H45"/>
    <mergeCell ref="I44:J44"/>
    <mergeCell ref="C60:H61"/>
    <mergeCell ref="I60:J60"/>
    <mergeCell ref="C72:H73"/>
    <mergeCell ref="I72:J72"/>
    <mergeCell ref="C80:H81"/>
    <mergeCell ref="I80:J80"/>
    <mergeCell ref="C142:H143"/>
    <mergeCell ref="I142:J142"/>
    <mergeCell ref="C152:H153"/>
    <mergeCell ref="I152:J152"/>
    <mergeCell ref="C160:H161"/>
    <mergeCell ref="I160:J160"/>
    <mergeCell ref="C168:H169"/>
    <mergeCell ref="I168:J168"/>
    <mergeCell ref="I169:J169"/>
    <mergeCell ref="C7:D7"/>
    <mergeCell ref="G7:M7"/>
    <mergeCell ref="C10:D10"/>
    <mergeCell ref="G10:M10"/>
    <mergeCell ref="C11:D11"/>
    <mergeCell ref="G11:M11"/>
    <mergeCell ref="C180:F180"/>
    <mergeCell ref="I180:J180"/>
    <mergeCell ref="C181:F181"/>
    <mergeCell ref="I181:J181"/>
    <mergeCell ref="C182:F182"/>
    <mergeCell ref="I182:J182"/>
    <mergeCell ref="C177:F177"/>
    <mergeCell ref="I177:J177"/>
    <mergeCell ref="C178:F178"/>
    <mergeCell ref="I178:J178"/>
    <mergeCell ref="C179:F179"/>
    <mergeCell ref="I179:J179"/>
    <mergeCell ref="C174:D174"/>
    <mergeCell ref="G174:H174"/>
    <mergeCell ref="I174:K174"/>
    <mergeCell ref="C175:F175"/>
    <mergeCell ref="I175:J175"/>
    <mergeCell ref="C176:F176"/>
    <mergeCell ref="I176:J176"/>
    <mergeCell ref="I84:J84"/>
    <mergeCell ref="C126:H127"/>
    <mergeCell ref="I126:J126"/>
    <mergeCell ref="I132:J132"/>
    <mergeCell ref="C134:H135"/>
    <mergeCell ref="I134:J134"/>
    <mergeCell ref="G330:H330"/>
    <mergeCell ref="I330:J330"/>
    <mergeCell ref="C331:F331"/>
    <mergeCell ref="G331:H331"/>
    <mergeCell ref="I331:J331"/>
    <mergeCell ref="G316:H316"/>
    <mergeCell ref="G317:H317"/>
    <mergeCell ref="G318:H318"/>
    <mergeCell ref="I316:J316"/>
    <mergeCell ref="I317:J317"/>
    <mergeCell ref="I318:J318"/>
    <mergeCell ref="G325:H325"/>
    <mergeCell ref="C320:F320"/>
    <mergeCell ref="C321:F321"/>
    <mergeCell ref="C322:F322"/>
    <mergeCell ref="C323:F323"/>
    <mergeCell ref="C324:F324"/>
    <mergeCell ref="C325:F325"/>
    <mergeCell ref="C349:F349"/>
    <mergeCell ref="I336:J336"/>
    <mergeCell ref="C350:F350"/>
    <mergeCell ref="G337:H337"/>
    <mergeCell ref="I337:J337"/>
    <mergeCell ref="C338:F338"/>
    <mergeCell ref="G338:H338"/>
    <mergeCell ref="C339:F339"/>
    <mergeCell ref="L244:M244"/>
    <mergeCell ref="C347:F347"/>
    <mergeCell ref="G347:H347"/>
    <mergeCell ref="I347:J347"/>
    <mergeCell ref="C348:F348"/>
    <mergeCell ref="G348:H348"/>
    <mergeCell ref="I348:J348"/>
    <mergeCell ref="C340:F340"/>
    <mergeCell ref="G340:H340"/>
    <mergeCell ref="I340:J340"/>
    <mergeCell ref="C341:F341"/>
    <mergeCell ref="G341:H341"/>
    <mergeCell ref="I341:J341"/>
    <mergeCell ref="C342:F342"/>
    <mergeCell ref="G342:H342"/>
    <mergeCell ref="I342:J342"/>
    <mergeCell ref="C343:F343"/>
    <mergeCell ref="G343:H343"/>
    <mergeCell ref="I343:J343"/>
    <mergeCell ref="I319:J319"/>
    <mergeCell ref="I320:J320"/>
    <mergeCell ref="I321:J321"/>
    <mergeCell ref="I322:J322"/>
    <mergeCell ref="I323:J323"/>
    <mergeCell ref="G302:H302"/>
    <mergeCell ref="G303:H303"/>
    <mergeCell ref="C313:F313"/>
    <mergeCell ref="G304:H304"/>
    <mergeCell ref="C315:F315"/>
    <mergeCell ref="G305:H305"/>
    <mergeCell ref="G306:H306"/>
    <mergeCell ref="G307:H307"/>
    <mergeCell ref="G308:H308"/>
    <mergeCell ref="G309:H309"/>
    <mergeCell ref="G310:H310"/>
    <mergeCell ref="G346:H346"/>
    <mergeCell ref="I346:J346"/>
    <mergeCell ref="C334:F334"/>
    <mergeCell ref="G334:H334"/>
    <mergeCell ref="I334:J334"/>
    <mergeCell ref="C335:F335"/>
    <mergeCell ref="G335:H335"/>
    <mergeCell ref="I335:J335"/>
    <mergeCell ref="C336:F336"/>
    <mergeCell ref="G339:H339"/>
    <mergeCell ref="I339:J339"/>
    <mergeCell ref="G319:H319"/>
    <mergeCell ref="G320:H320"/>
    <mergeCell ref="G321:H321"/>
    <mergeCell ref="G322:H322"/>
    <mergeCell ref="G323:H323"/>
    <mergeCell ref="G324:H324"/>
    <mergeCell ref="C332:F332"/>
    <mergeCell ref="G332:H332"/>
    <mergeCell ref="I332:J332"/>
    <mergeCell ref="C333:F333"/>
    <mergeCell ref="G336:H336"/>
    <mergeCell ref="C337:F337"/>
    <mergeCell ref="I311:J311"/>
    <mergeCell ref="I312:J312"/>
    <mergeCell ref="I313:J313"/>
    <mergeCell ref="I314:J314"/>
    <mergeCell ref="C344:F344"/>
    <mergeCell ref="G344:H344"/>
    <mergeCell ref="I344:J344"/>
    <mergeCell ref="C346:F346"/>
    <mergeCell ref="G333:H333"/>
    <mergeCell ref="I324:J324"/>
    <mergeCell ref="I325:J325"/>
    <mergeCell ref="G312:H312"/>
    <mergeCell ref="G313:H313"/>
    <mergeCell ref="G314:H314"/>
    <mergeCell ref="G315:H315"/>
    <mergeCell ref="C311:F311"/>
    <mergeCell ref="C312:F312"/>
    <mergeCell ref="C314:F314"/>
    <mergeCell ref="I315:J315"/>
    <mergeCell ref="I326:J326"/>
    <mergeCell ref="C327:F327"/>
    <mergeCell ref="G327:H327"/>
    <mergeCell ref="I327:J327"/>
    <mergeCell ref="C328:F328"/>
    <mergeCell ref="G328:H328"/>
    <mergeCell ref="I328:J328"/>
    <mergeCell ref="C329:F329"/>
    <mergeCell ref="G329:H329"/>
    <mergeCell ref="I329:J329"/>
    <mergeCell ref="C330:F330"/>
  </mergeCells>
  <phoneticPr fontId="2"/>
  <dataValidations count="2">
    <dataValidation type="list" allowBlank="1" showInputMessage="1" showErrorMessage="1" sqref="N142:N167">
      <formula1>"　,○,×"</formula1>
    </dataValidation>
    <dataValidation type="list" allowBlank="1" showInputMessage="1" showErrorMessage="1" sqref="I281:J281">
      <formula1>"　,30,50,150,500"</formula1>
    </dataValidation>
  </dataValidations>
  <pageMargins left="0.59055118110236227" right="0.59055118110236227" top="0.39370078740157483" bottom="0.39370078740157483" header="0.19685039370078741" footer="0.19685039370078741"/>
  <pageSetup paperSize="9" scale="94" orientation="portrait" r:id="rId1"/>
  <headerFooter alignWithMargins="0">
    <oddHeader>&amp;R&amp;"HGS創英角ｺﾞｼｯｸUB,ｳﾙﾄﾗﾎﾞｰﾙﾄﾞ"【別紙１】</oddHeader>
    <oddFooter>&amp;C&amp;P/&amp;N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Q443"/>
  <sheetViews>
    <sheetView showGridLines="0" view="pageBreakPreview" topLeftCell="A70" zoomScale="90" zoomScaleNormal="100" zoomScaleSheetLayoutView="90" workbookViewId="0">
      <selection activeCell="D166" sqref="D166"/>
    </sheetView>
  </sheetViews>
  <sheetFormatPr defaultRowHeight="13.5"/>
  <cols>
    <col min="1" max="2" width="1.625" style="45" customWidth="1"/>
    <col min="3" max="3" width="1.875" style="45" customWidth="1"/>
    <col min="4" max="4" width="5.625" style="45" customWidth="1"/>
    <col min="5" max="5" width="15.625" style="45" customWidth="1"/>
    <col min="6" max="6" width="7.5" style="45" customWidth="1"/>
    <col min="7" max="7" width="15.625" style="45" customWidth="1"/>
    <col min="8" max="8" width="3.75" style="45" customWidth="1"/>
    <col min="9" max="9" width="5.625" style="45" customWidth="1"/>
    <col min="10" max="10" width="10" style="45" customWidth="1"/>
    <col min="11" max="11" width="3.75" style="45" customWidth="1"/>
    <col min="12" max="12" width="15.625" style="45" customWidth="1"/>
    <col min="13" max="13" width="3.75" style="45" customWidth="1"/>
    <col min="14" max="14" width="4.5" style="45" bestFit="1" customWidth="1"/>
    <col min="15" max="15" width="57.875" style="45" customWidth="1"/>
    <col min="16" max="16384" width="9" style="45"/>
  </cols>
  <sheetData>
    <row r="1" spans="1:17" ht="24">
      <c r="A1" s="512" t="s">
        <v>98</v>
      </c>
      <c r="B1" s="512"/>
      <c r="C1" s="512"/>
      <c r="D1" s="512"/>
      <c r="E1" s="512"/>
      <c r="F1" s="512"/>
      <c r="G1" s="512"/>
      <c r="H1" s="512"/>
      <c r="I1" s="512"/>
      <c r="J1" s="512"/>
      <c r="K1" s="512"/>
      <c r="L1" s="512"/>
      <c r="M1" s="512"/>
    </row>
    <row r="2" spans="1:17" ht="27" customHeight="1">
      <c r="A2" s="15"/>
      <c r="B2" s="15"/>
      <c r="C2" s="15"/>
      <c r="D2" s="15"/>
      <c r="E2" s="15"/>
      <c r="F2" s="15"/>
      <c r="G2" s="15"/>
      <c r="H2" s="15"/>
      <c r="I2" s="15"/>
      <c r="J2" s="15"/>
      <c r="K2" s="15"/>
      <c r="L2" s="15"/>
      <c r="M2" s="15"/>
      <c r="N2" s="15"/>
      <c r="P2" s="69"/>
    </row>
    <row r="3" spans="1:17" ht="27" customHeight="1">
      <c r="A3" s="15"/>
      <c r="B3" s="15"/>
      <c r="C3" s="15"/>
      <c r="D3" s="15"/>
      <c r="E3" s="15"/>
      <c r="F3" s="15"/>
      <c r="G3" s="15"/>
      <c r="H3" s="15"/>
      <c r="I3" s="15"/>
      <c r="J3" s="199" t="s">
        <v>79</v>
      </c>
      <c r="K3" s="199"/>
      <c r="L3" s="68"/>
      <c r="M3" s="67" t="s">
        <v>78</v>
      </c>
      <c r="N3" s="15"/>
      <c r="O3" s="93" t="s">
        <v>96</v>
      </c>
    </row>
    <row r="4" spans="1:17" ht="18" customHeight="1">
      <c r="A4" s="16" t="s">
        <v>5</v>
      </c>
      <c r="B4" s="16"/>
      <c r="C4" s="16"/>
      <c r="G4" s="15"/>
      <c r="H4" s="15"/>
      <c r="I4" s="15"/>
      <c r="J4" s="15"/>
      <c r="K4" s="15"/>
      <c r="L4" s="15"/>
      <c r="M4" s="15"/>
      <c r="N4" s="15"/>
    </row>
    <row r="5" spans="1:17" s="16" customFormat="1" ht="18" customHeight="1">
      <c r="A5" s="17"/>
      <c r="B5" s="17"/>
      <c r="C5" s="170"/>
      <c r="D5" s="171"/>
      <c r="E5" s="25" t="s">
        <v>0</v>
      </c>
      <c r="F5" s="80"/>
      <c r="G5" s="172"/>
      <c r="H5" s="173"/>
      <c r="I5" s="173"/>
      <c r="J5" s="173"/>
      <c r="K5" s="173"/>
      <c r="L5" s="173"/>
      <c r="M5" s="174"/>
      <c r="N5" s="17"/>
    </row>
    <row r="6" spans="1:17" s="16" customFormat="1" ht="18" customHeight="1">
      <c r="A6" s="17"/>
      <c r="B6" s="17"/>
      <c r="C6" s="170"/>
      <c r="D6" s="171"/>
      <c r="E6" s="25" t="s">
        <v>40</v>
      </c>
      <c r="F6" s="80"/>
      <c r="G6" s="172"/>
      <c r="H6" s="173"/>
      <c r="I6" s="173"/>
      <c r="J6" s="173"/>
      <c r="K6" s="173"/>
      <c r="L6" s="173"/>
      <c r="M6" s="174"/>
      <c r="N6" s="17"/>
    </row>
    <row r="7" spans="1:17" s="16" customFormat="1" ht="18" customHeight="1">
      <c r="A7" s="17"/>
      <c r="B7" s="17"/>
      <c r="C7" s="170"/>
      <c r="D7" s="171"/>
      <c r="E7" s="25" t="s">
        <v>16</v>
      </c>
      <c r="F7" s="80"/>
      <c r="G7" s="172"/>
      <c r="H7" s="173"/>
      <c r="I7" s="173"/>
      <c r="J7" s="173"/>
      <c r="K7" s="173"/>
      <c r="L7" s="173"/>
      <c r="M7" s="174"/>
      <c r="N7" s="17"/>
    </row>
    <row r="8" spans="1:17" s="16" customFormat="1" ht="18" customHeight="1">
      <c r="A8" s="17"/>
      <c r="B8" s="17"/>
      <c r="C8" s="17"/>
      <c r="D8" s="17"/>
      <c r="E8" s="17"/>
      <c r="F8" s="17"/>
      <c r="G8" s="17"/>
      <c r="H8" s="17"/>
      <c r="I8" s="17"/>
      <c r="J8" s="17"/>
      <c r="K8" s="17"/>
      <c r="L8" s="17"/>
      <c r="M8" s="17"/>
      <c r="N8" s="17"/>
    </row>
    <row r="9" spans="1:17" s="16" customFormat="1" ht="18" customHeight="1">
      <c r="A9" s="16" t="s">
        <v>1</v>
      </c>
      <c r="B9" s="17"/>
      <c r="C9" s="17"/>
      <c r="D9" s="17"/>
      <c r="E9" s="17"/>
      <c r="F9" s="17"/>
      <c r="G9" s="17"/>
      <c r="H9" s="17"/>
      <c r="I9" s="17"/>
      <c r="J9" s="17"/>
      <c r="K9" s="17"/>
      <c r="L9" s="17"/>
      <c r="M9" s="17"/>
      <c r="N9" s="17"/>
    </row>
    <row r="10" spans="1:17" ht="18" customHeight="1">
      <c r="A10" s="17"/>
      <c r="B10" s="17"/>
      <c r="C10" s="170"/>
      <c r="D10" s="171"/>
      <c r="E10" s="25" t="s">
        <v>17</v>
      </c>
      <c r="F10" s="80"/>
      <c r="G10" s="172"/>
      <c r="H10" s="173"/>
      <c r="I10" s="173"/>
      <c r="J10" s="173"/>
      <c r="K10" s="173"/>
      <c r="L10" s="173"/>
      <c r="M10" s="174"/>
      <c r="N10" s="15"/>
    </row>
    <row r="11" spans="1:17" ht="18" customHeight="1">
      <c r="A11" s="17"/>
      <c r="B11" s="17"/>
      <c r="C11" s="170"/>
      <c r="D11" s="171"/>
      <c r="E11" s="25" t="s">
        <v>16</v>
      </c>
      <c r="F11" s="80"/>
      <c r="G11" s="172"/>
      <c r="H11" s="173"/>
      <c r="I11" s="173"/>
      <c r="J11" s="173"/>
      <c r="K11" s="173"/>
      <c r="L11" s="173"/>
      <c r="M11" s="174"/>
      <c r="N11" s="15"/>
    </row>
    <row r="12" spans="1:17" ht="18" customHeight="1">
      <c r="A12" s="17"/>
      <c r="B12" s="17"/>
      <c r="C12" s="170"/>
      <c r="D12" s="171"/>
      <c r="E12" s="25" t="s">
        <v>18</v>
      </c>
      <c r="F12" s="80"/>
      <c r="G12" s="172"/>
      <c r="H12" s="173"/>
      <c r="I12" s="173"/>
      <c r="J12" s="173"/>
      <c r="K12" s="173"/>
      <c r="L12" s="173"/>
      <c r="M12" s="174"/>
      <c r="N12" s="15"/>
      <c r="O12" s="93" t="s">
        <v>131</v>
      </c>
    </row>
    <row r="13" spans="1:17" ht="18" customHeight="1">
      <c r="A13" s="17"/>
      <c r="B13" s="17"/>
      <c r="C13" s="170"/>
      <c r="D13" s="171"/>
      <c r="E13" s="25" t="s">
        <v>2</v>
      </c>
      <c r="F13" s="80"/>
      <c r="G13" s="236"/>
      <c r="H13" s="237"/>
      <c r="I13" s="237"/>
      <c r="J13" s="237"/>
      <c r="K13" s="237"/>
      <c r="L13" s="237"/>
      <c r="M13" s="238"/>
      <c r="N13" s="15"/>
    </row>
    <row r="14" spans="1:17" ht="18" customHeight="1">
      <c r="A14" s="17"/>
      <c r="B14" s="17"/>
      <c r="C14" s="170"/>
      <c r="D14" s="171"/>
      <c r="E14" s="25" t="s">
        <v>3</v>
      </c>
      <c r="F14" s="80"/>
      <c r="G14" s="236"/>
      <c r="H14" s="237"/>
      <c r="I14" s="237"/>
      <c r="J14" s="237"/>
      <c r="K14" s="237"/>
      <c r="L14" s="237"/>
      <c r="M14" s="238"/>
      <c r="N14" s="15"/>
    </row>
    <row r="15" spans="1:17" ht="18" customHeight="1">
      <c r="A15" s="17"/>
      <c r="B15" s="17"/>
      <c r="C15" s="17"/>
      <c r="D15" s="17"/>
      <c r="E15" s="17"/>
      <c r="F15" s="17"/>
      <c r="G15" s="17"/>
      <c r="H15" s="17"/>
      <c r="I15" s="17"/>
      <c r="J15" s="17"/>
      <c r="K15" s="17"/>
      <c r="L15" s="17"/>
      <c r="M15" s="17"/>
      <c r="N15" s="15"/>
    </row>
    <row r="16" spans="1:17" ht="18" customHeight="1">
      <c r="A16" s="16" t="s">
        <v>4</v>
      </c>
      <c r="B16" s="17"/>
      <c r="C16" s="17"/>
      <c r="D16" s="17"/>
      <c r="E16" s="17"/>
      <c r="F16" s="17"/>
      <c r="G16" s="17"/>
      <c r="H16" s="17"/>
      <c r="I16" s="17"/>
      <c r="J16" s="17"/>
      <c r="K16" s="17"/>
      <c r="L16" s="24"/>
      <c r="M16" s="24"/>
      <c r="N16" s="24"/>
      <c r="O16" s="24"/>
      <c r="P16" s="46"/>
      <c r="Q16" s="46"/>
    </row>
    <row r="17" spans="1:15" ht="18" customHeight="1">
      <c r="A17" s="17"/>
      <c r="B17" s="16" t="s">
        <v>99</v>
      </c>
      <c r="C17" s="16"/>
      <c r="D17" s="17"/>
      <c r="E17" s="17"/>
      <c r="F17" s="17"/>
      <c r="G17" s="17"/>
      <c r="H17" s="17"/>
      <c r="I17" s="17"/>
      <c r="J17" s="17"/>
      <c r="K17" s="17"/>
      <c r="L17" s="17"/>
      <c r="M17" s="17"/>
      <c r="N17" s="15"/>
    </row>
    <row r="18" spans="1:15" ht="18" customHeight="1">
      <c r="A18" s="17"/>
      <c r="B18" s="17"/>
      <c r="C18" s="210" t="s">
        <v>52</v>
      </c>
      <c r="D18" s="222"/>
      <c r="E18" s="222"/>
      <c r="F18" s="222"/>
      <c r="G18" s="222"/>
      <c r="H18" s="223"/>
      <c r="I18" s="227" t="s">
        <v>25</v>
      </c>
      <c r="J18" s="228"/>
      <c r="K18" s="229"/>
      <c r="L18" s="227" t="s">
        <v>53</v>
      </c>
      <c r="M18" s="230"/>
      <c r="N18" s="15"/>
      <c r="O18" s="231" t="s">
        <v>82</v>
      </c>
    </row>
    <row r="19" spans="1:15" ht="18" customHeight="1">
      <c r="A19" s="17"/>
      <c r="B19" s="17"/>
      <c r="C19" s="224"/>
      <c r="D19" s="225"/>
      <c r="E19" s="225"/>
      <c r="F19" s="225"/>
      <c r="G19" s="225"/>
      <c r="H19" s="226"/>
      <c r="I19" s="232" t="s">
        <v>26</v>
      </c>
      <c r="J19" s="233"/>
      <c r="K19" s="234"/>
      <c r="L19" s="232" t="s">
        <v>27</v>
      </c>
      <c r="M19" s="235"/>
      <c r="N19" s="15"/>
      <c r="O19" s="231"/>
    </row>
    <row r="20" spans="1:15" ht="18" customHeight="1">
      <c r="A20" s="17"/>
      <c r="B20" s="17"/>
      <c r="C20" s="200"/>
      <c r="D20" s="201"/>
      <c r="E20" s="201"/>
      <c r="F20" s="201"/>
      <c r="G20" s="201"/>
      <c r="H20" s="202"/>
      <c r="I20" s="206"/>
      <c r="J20" s="207"/>
      <c r="K20" s="18" t="s">
        <v>8</v>
      </c>
      <c r="L20" s="26"/>
      <c r="M20" s="18" t="s">
        <v>11</v>
      </c>
      <c r="N20" s="15"/>
      <c r="O20" s="219"/>
    </row>
    <row r="21" spans="1:15" ht="18" customHeight="1">
      <c r="A21" s="17"/>
      <c r="B21" s="17"/>
      <c r="C21" s="203"/>
      <c r="D21" s="204"/>
      <c r="E21" s="204"/>
      <c r="F21" s="204"/>
      <c r="G21" s="204"/>
      <c r="H21" s="205"/>
      <c r="I21" s="220"/>
      <c r="J21" s="221"/>
      <c r="K21" s="20" t="s">
        <v>8</v>
      </c>
      <c r="L21" s="27"/>
      <c r="M21" s="20" t="s">
        <v>11</v>
      </c>
      <c r="N21" s="15"/>
      <c r="O21" s="219"/>
    </row>
    <row r="22" spans="1:15" ht="18" customHeight="1">
      <c r="A22" s="17"/>
      <c r="B22" s="17"/>
      <c r="C22" s="200"/>
      <c r="D22" s="201"/>
      <c r="E22" s="201"/>
      <c r="F22" s="201"/>
      <c r="G22" s="201"/>
      <c r="H22" s="202"/>
      <c r="I22" s="206"/>
      <c r="J22" s="207"/>
      <c r="K22" s="18" t="s">
        <v>8</v>
      </c>
      <c r="L22" s="26"/>
      <c r="M22" s="18" t="s">
        <v>11</v>
      </c>
      <c r="N22" s="15"/>
      <c r="O22" s="219"/>
    </row>
    <row r="23" spans="1:15" ht="18" customHeight="1">
      <c r="A23" s="17"/>
      <c r="B23" s="17"/>
      <c r="C23" s="203"/>
      <c r="D23" s="204"/>
      <c r="E23" s="204"/>
      <c r="F23" s="204"/>
      <c r="G23" s="204"/>
      <c r="H23" s="205"/>
      <c r="I23" s="220"/>
      <c r="J23" s="221"/>
      <c r="K23" s="20" t="s">
        <v>8</v>
      </c>
      <c r="L23" s="27"/>
      <c r="M23" s="20" t="s">
        <v>11</v>
      </c>
      <c r="N23" s="15"/>
      <c r="O23" s="219"/>
    </row>
    <row r="24" spans="1:15" ht="18" customHeight="1">
      <c r="A24" s="17"/>
      <c r="B24" s="17"/>
      <c r="C24" s="200"/>
      <c r="D24" s="201"/>
      <c r="E24" s="201"/>
      <c r="F24" s="201"/>
      <c r="G24" s="201"/>
      <c r="H24" s="202"/>
      <c r="I24" s="206"/>
      <c r="J24" s="207"/>
      <c r="K24" s="18" t="s">
        <v>8</v>
      </c>
      <c r="L24" s="26"/>
      <c r="M24" s="18" t="s">
        <v>11</v>
      </c>
      <c r="N24" s="15"/>
      <c r="O24" s="219"/>
    </row>
    <row r="25" spans="1:15" ht="18" customHeight="1">
      <c r="A25" s="17"/>
      <c r="B25" s="17"/>
      <c r="C25" s="203"/>
      <c r="D25" s="204"/>
      <c r="E25" s="204"/>
      <c r="F25" s="204"/>
      <c r="G25" s="204"/>
      <c r="H25" s="205"/>
      <c r="I25" s="220"/>
      <c r="J25" s="221"/>
      <c r="K25" s="20" t="s">
        <v>8</v>
      </c>
      <c r="L25" s="27"/>
      <c r="M25" s="20" t="s">
        <v>11</v>
      </c>
      <c r="N25" s="15"/>
      <c r="O25" s="219"/>
    </row>
    <row r="26" spans="1:15" ht="18" customHeight="1">
      <c r="A26" s="17"/>
      <c r="B26" s="17"/>
      <c r="C26" s="200"/>
      <c r="D26" s="201"/>
      <c r="E26" s="201"/>
      <c r="F26" s="201"/>
      <c r="G26" s="201"/>
      <c r="H26" s="202"/>
      <c r="I26" s="206"/>
      <c r="J26" s="207"/>
      <c r="K26" s="18" t="s">
        <v>8</v>
      </c>
      <c r="L26" s="26"/>
      <c r="M26" s="18" t="s">
        <v>11</v>
      </c>
      <c r="N26" s="15"/>
      <c r="O26" s="219"/>
    </row>
    <row r="27" spans="1:15" ht="18" customHeight="1">
      <c r="A27" s="17"/>
      <c r="B27" s="17"/>
      <c r="C27" s="203"/>
      <c r="D27" s="204"/>
      <c r="E27" s="204"/>
      <c r="F27" s="204"/>
      <c r="G27" s="204"/>
      <c r="H27" s="205"/>
      <c r="I27" s="220"/>
      <c r="J27" s="221"/>
      <c r="K27" s="20" t="s">
        <v>8</v>
      </c>
      <c r="L27" s="27"/>
      <c r="M27" s="20" t="s">
        <v>11</v>
      </c>
      <c r="N27" s="15"/>
      <c r="O27" s="219"/>
    </row>
    <row r="28" spans="1:15" ht="18" customHeight="1">
      <c r="A28" s="17"/>
      <c r="B28" s="17"/>
      <c r="C28" s="200"/>
      <c r="D28" s="201"/>
      <c r="E28" s="201"/>
      <c r="F28" s="201"/>
      <c r="G28" s="201"/>
      <c r="H28" s="202"/>
      <c r="I28" s="206"/>
      <c r="J28" s="207"/>
      <c r="K28" s="18" t="s">
        <v>8</v>
      </c>
      <c r="L28" s="26"/>
      <c r="M28" s="18" t="s">
        <v>11</v>
      </c>
      <c r="N28" s="15"/>
      <c r="O28" s="219"/>
    </row>
    <row r="29" spans="1:15" ht="18" customHeight="1">
      <c r="A29" s="17"/>
      <c r="B29" s="17"/>
      <c r="C29" s="203"/>
      <c r="D29" s="204"/>
      <c r="E29" s="204"/>
      <c r="F29" s="204"/>
      <c r="G29" s="204"/>
      <c r="H29" s="205"/>
      <c r="I29" s="220"/>
      <c r="J29" s="221"/>
      <c r="K29" s="20" t="s">
        <v>8</v>
      </c>
      <c r="L29" s="27"/>
      <c r="M29" s="20" t="s">
        <v>11</v>
      </c>
      <c r="N29" s="15"/>
      <c r="O29" s="219"/>
    </row>
    <row r="30" spans="1:15" ht="18" customHeight="1">
      <c r="A30" s="17"/>
      <c r="B30" s="17"/>
      <c r="C30" s="200"/>
      <c r="D30" s="201"/>
      <c r="E30" s="201"/>
      <c r="F30" s="201"/>
      <c r="G30" s="201"/>
      <c r="H30" s="202"/>
      <c r="I30" s="206"/>
      <c r="J30" s="207"/>
      <c r="K30" s="18" t="s">
        <v>8</v>
      </c>
      <c r="L30" s="26"/>
      <c r="M30" s="18" t="s">
        <v>11</v>
      </c>
      <c r="N30" s="15"/>
      <c r="O30" s="219"/>
    </row>
    <row r="31" spans="1:15" ht="18" customHeight="1">
      <c r="A31" s="17"/>
      <c r="B31" s="17"/>
      <c r="C31" s="203"/>
      <c r="D31" s="204"/>
      <c r="E31" s="204"/>
      <c r="F31" s="204"/>
      <c r="G31" s="204"/>
      <c r="H31" s="205"/>
      <c r="I31" s="220"/>
      <c r="J31" s="221"/>
      <c r="K31" s="20" t="s">
        <v>8</v>
      </c>
      <c r="L31" s="27"/>
      <c r="M31" s="20" t="s">
        <v>11</v>
      </c>
      <c r="N31" s="15"/>
      <c r="O31" s="219"/>
    </row>
    <row r="32" spans="1:15" ht="18" customHeight="1">
      <c r="A32" s="17"/>
      <c r="B32" s="17"/>
      <c r="C32" s="200"/>
      <c r="D32" s="201"/>
      <c r="E32" s="201"/>
      <c r="F32" s="201"/>
      <c r="G32" s="201"/>
      <c r="H32" s="202"/>
      <c r="I32" s="206"/>
      <c r="J32" s="207"/>
      <c r="K32" s="18" t="s">
        <v>8</v>
      </c>
      <c r="L32" s="26"/>
      <c r="M32" s="18" t="s">
        <v>11</v>
      </c>
      <c r="N32" s="15"/>
      <c r="O32" s="219"/>
    </row>
    <row r="33" spans="1:15" ht="18" customHeight="1">
      <c r="A33" s="17"/>
      <c r="B33" s="17"/>
      <c r="C33" s="203"/>
      <c r="D33" s="204"/>
      <c r="E33" s="204"/>
      <c r="F33" s="204"/>
      <c r="G33" s="204"/>
      <c r="H33" s="205"/>
      <c r="I33" s="220"/>
      <c r="J33" s="221"/>
      <c r="K33" s="20" t="s">
        <v>8</v>
      </c>
      <c r="L33" s="27"/>
      <c r="M33" s="20" t="s">
        <v>11</v>
      </c>
      <c r="N33" s="15"/>
      <c r="O33" s="219"/>
    </row>
    <row r="34" spans="1:15" ht="18" customHeight="1">
      <c r="A34" s="17"/>
      <c r="B34" s="17"/>
      <c r="C34" s="200"/>
      <c r="D34" s="201"/>
      <c r="E34" s="201"/>
      <c r="F34" s="201"/>
      <c r="G34" s="201"/>
      <c r="H34" s="202"/>
      <c r="I34" s="206"/>
      <c r="J34" s="207"/>
      <c r="K34" s="18" t="s">
        <v>8</v>
      </c>
      <c r="L34" s="26"/>
      <c r="M34" s="18" t="s">
        <v>11</v>
      </c>
      <c r="N34" s="15"/>
      <c r="O34" s="219"/>
    </row>
    <row r="35" spans="1:15" ht="18" customHeight="1">
      <c r="A35" s="17"/>
      <c r="B35" s="17"/>
      <c r="C35" s="203"/>
      <c r="D35" s="204"/>
      <c r="E35" s="204"/>
      <c r="F35" s="204"/>
      <c r="G35" s="204"/>
      <c r="H35" s="205"/>
      <c r="I35" s="220"/>
      <c r="J35" s="221"/>
      <c r="K35" s="20" t="s">
        <v>8</v>
      </c>
      <c r="L35" s="27"/>
      <c r="M35" s="20" t="s">
        <v>11</v>
      </c>
      <c r="N35" s="15"/>
      <c r="O35" s="219"/>
    </row>
    <row r="36" spans="1:15" ht="18" customHeight="1">
      <c r="A36" s="17"/>
      <c r="B36" s="17"/>
      <c r="C36" s="200"/>
      <c r="D36" s="201"/>
      <c r="E36" s="201"/>
      <c r="F36" s="201"/>
      <c r="G36" s="201"/>
      <c r="H36" s="202"/>
      <c r="I36" s="206"/>
      <c r="J36" s="207"/>
      <c r="K36" s="18" t="s">
        <v>8</v>
      </c>
      <c r="L36" s="26"/>
      <c r="M36" s="18" t="s">
        <v>11</v>
      </c>
      <c r="N36" s="15"/>
      <c r="O36" s="219"/>
    </row>
    <row r="37" spans="1:15" ht="18" customHeight="1">
      <c r="A37" s="17"/>
      <c r="B37" s="17"/>
      <c r="C37" s="203"/>
      <c r="D37" s="204"/>
      <c r="E37" s="204"/>
      <c r="F37" s="204"/>
      <c r="G37" s="204"/>
      <c r="H37" s="205"/>
      <c r="I37" s="220"/>
      <c r="J37" s="221"/>
      <c r="K37" s="20" t="s">
        <v>8</v>
      </c>
      <c r="L37" s="27"/>
      <c r="M37" s="20" t="s">
        <v>11</v>
      </c>
      <c r="N37" s="15"/>
      <c r="O37" s="219"/>
    </row>
    <row r="38" spans="1:15" ht="18" customHeight="1">
      <c r="A38" s="17"/>
      <c r="B38" s="17"/>
      <c r="C38" s="200"/>
      <c r="D38" s="201"/>
      <c r="E38" s="201"/>
      <c r="F38" s="201"/>
      <c r="G38" s="201"/>
      <c r="H38" s="202"/>
      <c r="I38" s="206"/>
      <c r="J38" s="207"/>
      <c r="K38" s="18" t="s">
        <v>8</v>
      </c>
      <c r="L38" s="26"/>
      <c r="M38" s="18" t="s">
        <v>11</v>
      </c>
      <c r="N38" s="15"/>
      <c r="O38" s="219"/>
    </row>
    <row r="39" spans="1:15" ht="18" customHeight="1">
      <c r="A39" s="17"/>
      <c r="B39" s="17"/>
      <c r="C39" s="203"/>
      <c r="D39" s="204"/>
      <c r="E39" s="204"/>
      <c r="F39" s="204"/>
      <c r="G39" s="204"/>
      <c r="H39" s="205"/>
      <c r="I39" s="220"/>
      <c r="J39" s="221"/>
      <c r="K39" s="20" t="s">
        <v>8</v>
      </c>
      <c r="L39" s="27"/>
      <c r="M39" s="20" t="s">
        <v>11</v>
      </c>
      <c r="N39" s="15"/>
      <c r="O39" s="219"/>
    </row>
    <row r="40" spans="1:15" ht="18" customHeight="1">
      <c r="A40" s="17"/>
      <c r="B40" s="17"/>
      <c r="C40" s="200"/>
      <c r="D40" s="201"/>
      <c r="E40" s="201"/>
      <c r="F40" s="201"/>
      <c r="G40" s="201"/>
      <c r="H40" s="202"/>
      <c r="I40" s="206"/>
      <c r="J40" s="207"/>
      <c r="K40" s="18" t="s">
        <v>8</v>
      </c>
      <c r="L40" s="26"/>
      <c r="M40" s="18" t="s">
        <v>11</v>
      </c>
      <c r="N40" s="15"/>
      <c r="O40" s="219"/>
    </row>
    <row r="41" spans="1:15" ht="18" customHeight="1">
      <c r="A41" s="17"/>
      <c r="B41" s="17"/>
      <c r="C41" s="203"/>
      <c r="D41" s="204"/>
      <c r="E41" s="204"/>
      <c r="F41" s="204"/>
      <c r="G41" s="204"/>
      <c r="H41" s="205"/>
      <c r="I41" s="220"/>
      <c r="J41" s="221"/>
      <c r="K41" s="20" t="s">
        <v>8</v>
      </c>
      <c r="L41" s="27"/>
      <c r="M41" s="20" t="s">
        <v>11</v>
      </c>
      <c r="N41" s="15"/>
      <c r="O41" s="219"/>
    </row>
    <row r="42" spans="1:15" ht="18" customHeight="1">
      <c r="A42" s="17"/>
      <c r="B42" s="17"/>
      <c r="C42" s="200"/>
      <c r="D42" s="201"/>
      <c r="E42" s="201"/>
      <c r="F42" s="201"/>
      <c r="G42" s="201"/>
      <c r="H42" s="202"/>
      <c r="I42" s="206"/>
      <c r="J42" s="207"/>
      <c r="K42" s="18" t="s">
        <v>8</v>
      </c>
      <c r="L42" s="26"/>
      <c r="M42" s="18" t="s">
        <v>11</v>
      </c>
      <c r="N42" s="15"/>
      <c r="O42" s="219"/>
    </row>
    <row r="43" spans="1:15" ht="18" customHeight="1">
      <c r="A43" s="17"/>
      <c r="B43" s="17"/>
      <c r="C43" s="203"/>
      <c r="D43" s="204"/>
      <c r="E43" s="204"/>
      <c r="F43" s="204"/>
      <c r="G43" s="204"/>
      <c r="H43" s="205"/>
      <c r="I43" s="220"/>
      <c r="J43" s="221"/>
      <c r="K43" s="20" t="s">
        <v>8</v>
      </c>
      <c r="L43" s="27"/>
      <c r="M43" s="20" t="s">
        <v>11</v>
      </c>
      <c r="N43" s="15"/>
      <c r="O43" s="219"/>
    </row>
    <row r="44" spans="1:15" ht="18" customHeight="1">
      <c r="A44" s="17"/>
      <c r="B44" s="17"/>
      <c r="C44" s="200"/>
      <c r="D44" s="201"/>
      <c r="E44" s="201"/>
      <c r="F44" s="201"/>
      <c r="G44" s="201"/>
      <c r="H44" s="202"/>
      <c r="I44" s="206"/>
      <c r="J44" s="207"/>
      <c r="K44" s="18" t="s">
        <v>8</v>
      </c>
      <c r="L44" s="26"/>
      <c r="M44" s="18" t="s">
        <v>11</v>
      </c>
      <c r="N44" s="15"/>
      <c r="O44" s="219"/>
    </row>
    <row r="45" spans="1:15" ht="18" customHeight="1">
      <c r="A45" s="17"/>
      <c r="B45" s="17"/>
      <c r="C45" s="203"/>
      <c r="D45" s="204"/>
      <c r="E45" s="204"/>
      <c r="F45" s="204"/>
      <c r="G45" s="204"/>
      <c r="H45" s="205"/>
      <c r="I45" s="220"/>
      <c r="J45" s="221"/>
      <c r="K45" s="20" t="s">
        <v>8</v>
      </c>
      <c r="L45" s="27"/>
      <c r="M45" s="20" t="s">
        <v>11</v>
      </c>
      <c r="N45" s="15"/>
      <c r="O45" s="219"/>
    </row>
    <row r="46" spans="1:15" ht="18" customHeight="1">
      <c r="A46" s="17"/>
      <c r="B46" s="17"/>
      <c r="C46" s="210" t="s">
        <v>7</v>
      </c>
      <c r="D46" s="211"/>
      <c r="E46" s="211"/>
      <c r="F46" s="211"/>
      <c r="G46" s="211"/>
      <c r="H46" s="212"/>
      <c r="I46" s="206">
        <f>I20+I22+I24+I26+I28+I30+I32+I34+I36+I38+I40+I42+I44</f>
        <v>0</v>
      </c>
      <c r="J46" s="207"/>
      <c r="K46" s="18" t="s">
        <v>8</v>
      </c>
      <c r="L46" s="26">
        <f>L20+L22+L24+L26+L28+L30+L32+L34+L36+L38+L40+L42+L44</f>
        <v>0</v>
      </c>
      <c r="M46" s="18" t="s">
        <v>11</v>
      </c>
      <c r="N46" s="15"/>
    </row>
    <row r="47" spans="1:15" ht="18" customHeight="1">
      <c r="A47" s="17"/>
      <c r="B47" s="17"/>
      <c r="C47" s="213"/>
      <c r="D47" s="214"/>
      <c r="E47" s="214"/>
      <c r="F47" s="214"/>
      <c r="G47" s="214"/>
      <c r="H47" s="215"/>
      <c r="I47" s="220">
        <f>I21+I23+I25+I27+I29+I31+I33+I35+I37+I39+I41+I43+I45</f>
        <v>0</v>
      </c>
      <c r="J47" s="221"/>
      <c r="K47" s="20" t="s">
        <v>8</v>
      </c>
      <c r="L47" s="27">
        <f>L21+L23+L25+L27+L29+L31+L33+L35+L37+L39+L41+L43+L45</f>
        <v>0</v>
      </c>
      <c r="M47" s="20" t="s">
        <v>11</v>
      </c>
      <c r="N47" s="15"/>
    </row>
    <row r="48" spans="1:15" ht="18" customHeight="1">
      <c r="A48" s="17"/>
      <c r="B48" s="17"/>
      <c r="C48" s="9"/>
      <c r="D48" s="9"/>
      <c r="E48" s="9"/>
      <c r="F48" s="9"/>
      <c r="G48" s="9"/>
      <c r="H48" s="9"/>
      <c r="I48" s="52"/>
      <c r="J48" s="48"/>
      <c r="K48" s="23"/>
      <c r="L48" s="28"/>
      <c r="M48" s="23"/>
      <c r="N48" s="15"/>
    </row>
    <row r="49" spans="1:15" ht="18" customHeight="1">
      <c r="A49" s="17"/>
      <c r="B49" s="16" t="s">
        <v>101</v>
      </c>
      <c r="C49" s="16"/>
      <c r="D49" s="17"/>
      <c r="E49" s="17"/>
      <c r="F49" s="17"/>
      <c r="G49" s="17"/>
      <c r="H49" s="23"/>
      <c r="I49" s="23"/>
      <c r="J49" s="23"/>
      <c r="K49" s="23"/>
      <c r="L49" s="17"/>
      <c r="M49" s="17"/>
      <c r="N49" s="15"/>
      <c r="O49" s="76" t="s">
        <v>88</v>
      </c>
    </row>
    <row r="50" spans="1:15" ht="18" customHeight="1">
      <c r="A50" s="17"/>
      <c r="B50" s="17"/>
      <c r="C50" s="210" t="s">
        <v>52</v>
      </c>
      <c r="D50" s="222"/>
      <c r="E50" s="222"/>
      <c r="F50" s="222"/>
      <c r="G50" s="222"/>
      <c r="H50" s="223"/>
      <c r="I50" s="227" t="s">
        <v>25</v>
      </c>
      <c r="J50" s="249"/>
      <c r="K50" s="250"/>
      <c r="L50" s="227" t="s">
        <v>53</v>
      </c>
      <c r="M50" s="251"/>
      <c r="N50" s="15"/>
      <c r="O50" s="231" t="s">
        <v>82</v>
      </c>
    </row>
    <row r="51" spans="1:15" ht="18" customHeight="1">
      <c r="A51" s="17"/>
      <c r="B51" s="17"/>
      <c r="C51" s="213"/>
      <c r="D51" s="214"/>
      <c r="E51" s="214"/>
      <c r="F51" s="214"/>
      <c r="G51" s="214"/>
      <c r="H51" s="215"/>
      <c r="I51" s="232" t="s">
        <v>26</v>
      </c>
      <c r="J51" s="252"/>
      <c r="K51" s="253"/>
      <c r="L51" s="232" t="s">
        <v>27</v>
      </c>
      <c r="M51" s="254"/>
      <c r="N51" s="15"/>
      <c r="O51" s="231"/>
    </row>
    <row r="52" spans="1:15" ht="18" customHeight="1">
      <c r="A52" s="17"/>
      <c r="B52" s="17"/>
      <c r="C52" s="192"/>
      <c r="D52" s="193"/>
      <c r="E52" s="193"/>
      <c r="F52" s="193"/>
      <c r="G52" s="193"/>
      <c r="H52" s="194"/>
      <c r="I52" s="190"/>
      <c r="J52" s="216"/>
      <c r="K52" s="18" t="s">
        <v>8</v>
      </c>
      <c r="L52" s="26"/>
      <c r="M52" s="18" t="s">
        <v>11</v>
      </c>
      <c r="N52" s="15"/>
      <c r="O52" s="219"/>
    </row>
    <row r="53" spans="1:15" ht="18" customHeight="1">
      <c r="A53" s="17"/>
      <c r="B53" s="17"/>
      <c r="C53" s="195"/>
      <c r="D53" s="196"/>
      <c r="E53" s="196"/>
      <c r="F53" s="196"/>
      <c r="G53" s="196"/>
      <c r="H53" s="197"/>
      <c r="I53" s="217"/>
      <c r="J53" s="218"/>
      <c r="K53" s="20" t="s">
        <v>8</v>
      </c>
      <c r="L53" s="27"/>
      <c r="M53" s="20" t="s">
        <v>11</v>
      </c>
      <c r="N53" s="15"/>
      <c r="O53" s="219"/>
    </row>
    <row r="54" spans="1:15" ht="18" customHeight="1">
      <c r="A54" s="17"/>
      <c r="B54" s="17"/>
      <c r="C54" s="192"/>
      <c r="D54" s="193"/>
      <c r="E54" s="193"/>
      <c r="F54" s="193"/>
      <c r="G54" s="193"/>
      <c r="H54" s="194"/>
      <c r="I54" s="190"/>
      <c r="J54" s="216"/>
      <c r="K54" s="18" t="s">
        <v>8</v>
      </c>
      <c r="L54" s="26"/>
      <c r="M54" s="18" t="s">
        <v>11</v>
      </c>
      <c r="N54" s="15"/>
      <c r="O54" s="219"/>
    </row>
    <row r="55" spans="1:15" ht="18" customHeight="1">
      <c r="A55" s="17"/>
      <c r="B55" s="17"/>
      <c r="C55" s="195"/>
      <c r="D55" s="196"/>
      <c r="E55" s="196"/>
      <c r="F55" s="196"/>
      <c r="G55" s="196"/>
      <c r="H55" s="197"/>
      <c r="I55" s="217"/>
      <c r="J55" s="218"/>
      <c r="K55" s="20" t="s">
        <v>8</v>
      </c>
      <c r="L55" s="27"/>
      <c r="M55" s="20" t="s">
        <v>11</v>
      </c>
      <c r="N55" s="15"/>
      <c r="O55" s="219"/>
    </row>
    <row r="56" spans="1:15" ht="18" customHeight="1">
      <c r="A56" s="17"/>
      <c r="B56" s="17"/>
      <c r="C56" s="192"/>
      <c r="D56" s="193"/>
      <c r="E56" s="193"/>
      <c r="F56" s="193"/>
      <c r="G56" s="193"/>
      <c r="H56" s="194"/>
      <c r="I56" s="190"/>
      <c r="J56" s="216"/>
      <c r="K56" s="18" t="s">
        <v>8</v>
      </c>
      <c r="L56" s="26"/>
      <c r="M56" s="18" t="s">
        <v>11</v>
      </c>
      <c r="N56" s="15"/>
      <c r="O56" s="219"/>
    </row>
    <row r="57" spans="1:15" ht="18" customHeight="1">
      <c r="A57" s="17"/>
      <c r="B57" s="17"/>
      <c r="C57" s="195"/>
      <c r="D57" s="196"/>
      <c r="E57" s="196"/>
      <c r="F57" s="196"/>
      <c r="G57" s="196"/>
      <c r="H57" s="197"/>
      <c r="I57" s="217"/>
      <c r="J57" s="218"/>
      <c r="K57" s="20" t="s">
        <v>8</v>
      </c>
      <c r="L57" s="27"/>
      <c r="M57" s="20" t="s">
        <v>11</v>
      </c>
      <c r="N57" s="15"/>
      <c r="O57" s="219"/>
    </row>
    <row r="58" spans="1:15" ht="18" customHeight="1">
      <c r="A58" s="17"/>
      <c r="B58" s="17"/>
      <c r="C58" s="192"/>
      <c r="D58" s="193"/>
      <c r="E58" s="193"/>
      <c r="F58" s="193"/>
      <c r="G58" s="193"/>
      <c r="H58" s="194"/>
      <c r="I58" s="190"/>
      <c r="J58" s="216"/>
      <c r="K58" s="18" t="s">
        <v>8</v>
      </c>
      <c r="L58" s="26"/>
      <c r="M58" s="18" t="s">
        <v>11</v>
      </c>
      <c r="N58" s="15"/>
      <c r="O58" s="219"/>
    </row>
    <row r="59" spans="1:15" ht="18" customHeight="1">
      <c r="A59" s="17"/>
      <c r="B59" s="17"/>
      <c r="C59" s="195"/>
      <c r="D59" s="196"/>
      <c r="E59" s="196"/>
      <c r="F59" s="196"/>
      <c r="G59" s="196"/>
      <c r="H59" s="197"/>
      <c r="I59" s="217"/>
      <c r="J59" s="218"/>
      <c r="K59" s="20" t="s">
        <v>8</v>
      </c>
      <c r="L59" s="27"/>
      <c r="M59" s="20" t="s">
        <v>11</v>
      </c>
      <c r="N59" s="15"/>
      <c r="O59" s="219"/>
    </row>
    <row r="60" spans="1:15" ht="18" customHeight="1">
      <c r="A60" s="17"/>
      <c r="B60" s="17"/>
      <c r="C60" s="192"/>
      <c r="D60" s="193"/>
      <c r="E60" s="193"/>
      <c r="F60" s="193"/>
      <c r="G60" s="193"/>
      <c r="H60" s="194"/>
      <c r="I60" s="190"/>
      <c r="J60" s="216"/>
      <c r="K60" s="18" t="s">
        <v>8</v>
      </c>
      <c r="L60" s="26"/>
      <c r="M60" s="18" t="s">
        <v>11</v>
      </c>
      <c r="N60" s="15"/>
      <c r="O60" s="219"/>
    </row>
    <row r="61" spans="1:15" ht="18" customHeight="1">
      <c r="A61" s="17"/>
      <c r="B61" s="17"/>
      <c r="C61" s="195"/>
      <c r="D61" s="196"/>
      <c r="E61" s="196"/>
      <c r="F61" s="196"/>
      <c r="G61" s="196"/>
      <c r="H61" s="197"/>
      <c r="I61" s="217"/>
      <c r="J61" s="218"/>
      <c r="K61" s="20" t="s">
        <v>8</v>
      </c>
      <c r="L61" s="27"/>
      <c r="M61" s="20" t="s">
        <v>11</v>
      </c>
      <c r="N61" s="15"/>
      <c r="O61" s="219"/>
    </row>
    <row r="62" spans="1:15" ht="18" customHeight="1">
      <c r="A62" s="17"/>
      <c r="B62" s="17"/>
      <c r="C62" s="192"/>
      <c r="D62" s="193"/>
      <c r="E62" s="193"/>
      <c r="F62" s="193"/>
      <c r="G62" s="193"/>
      <c r="H62" s="194"/>
      <c r="I62" s="190"/>
      <c r="J62" s="216"/>
      <c r="K62" s="18" t="s">
        <v>8</v>
      </c>
      <c r="L62" s="26"/>
      <c r="M62" s="18" t="s">
        <v>11</v>
      </c>
      <c r="N62" s="15"/>
      <c r="O62" s="219"/>
    </row>
    <row r="63" spans="1:15" ht="18" customHeight="1">
      <c r="A63" s="17"/>
      <c r="B63" s="17"/>
      <c r="C63" s="195"/>
      <c r="D63" s="196"/>
      <c r="E63" s="196"/>
      <c r="F63" s="196"/>
      <c r="G63" s="196"/>
      <c r="H63" s="197"/>
      <c r="I63" s="217"/>
      <c r="J63" s="218"/>
      <c r="K63" s="20" t="s">
        <v>8</v>
      </c>
      <c r="L63" s="27"/>
      <c r="M63" s="20" t="s">
        <v>11</v>
      </c>
      <c r="N63" s="15"/>
      <c r="O63" s="219"/>
    </row>
    <row r="64" spans="1:15" ht="18" customHeight="1">
      <c r="A64" s="17"/>
      <c r="B64" s="17"/>
      <c r="C64" s="192"/>
      <c r="D64" s="193"/>
      <c r="E64" s="193"/>
      <c r="F64" s="193"/>
      <c r="G64" s="193"/>
      <c r="H64" s="194"/>
      <c r="I64" s="190"/>
      <c r="J64" s="216"/>
      <c r="K64" s="18" t="s">
        <v>8</v>
      </c>
      <c r="L64" s="26"/>
      <c r="M64" s="18" t="s">
        <v>11</v>
      </c>
      <c r="N64" s="15"/>
      <c r="O64" s="219"/>
    </row>
    <row r="65" spans="1:15" ht="18" customHeight="1">
      <c r="A65" s="17"/>
      <c r="B65" s="17"/>
      <c r="C65" s="195"/>
      <c r="D65" s="196"/>
      <c r="E65" s="196"/>
      <c r="F65" s="196"/>
      <c r="G65" s="196"/>
      <c r="H65" s="197"/>
      <c r="I65" s="217"/>
      <c r="J65" s="218"/>
      <c r="K65" s="20" t="s">
        <v>8</v>
      </c>
      <c r="L65" s="27"/>
      <c r="M65" s="20" t="s">
        <v>11</v>
      </c>
      <c r="N65" s="15"/>
      <c r="O65" s="219"/>
    </row>
    <row r="66" spans="1:15" ht="18" customHeight="1">
      <c r="A66" s="17"/>
      <c r="B66" s="17"/>
      <c r="C66" s="192"/>
      <c r="D66" s="193"/>
      <c r="E66" s="193"/>
      <c r="F66" s="193"/>
      <c r="G66" s="193"/>
      <c r="H66" s="194"/>
      <c r="I66" s="190"/>
      <c r="J66" s="216"/>
      <c r="K66" s="18" t="s">
        <v>8</v>
      </c>
      <c r="L66" s="26"/>
      <c r="M66" s="18" t="s">
        <v>11</v>
      </c>
      <c r="N66" s="15"/>
      <c r="O66" s="219"/>
    </row>
    <row r="67" spans="1:15" ht="18" customHeight="1">
      <c r="A67" s="17"/>
      <c r="B67" s="17"/>
      <c r="C67" s="195"/>
      <c r="D67" s="196"/>
      <c r="E67" s="196"/>
      <c r="F67" s="196"/>
      <c r="G67" s="196"/>
      <c r="H67" s="197"/>
      <c r="I67" s="217"/>
      <c r="J67" s="218"/>
      <c r="K67" s="20" t="s">
        <v>8</v>
      </c>
      <c r="L67" s="27"/>
      <c r="M67" s="20" t="s">
        <v>11</v>
      </c>
      <c r="N67" s="15"/>
      <c r="O67" s="219"/>
    </row>
    <row r="68" spans="1:15" ht="18" customHeight="1">
      <c r="A68" s="17"/>
      <c r="B68" s="17"/>
      <c r="C68" s="192"/>
      <c r="D68" s="193"/>
      <c r="E68" s="193"/>
      <c r="F68" s="193"/>
      <c r="G68" s="193"/>
      <c r="H68" s="194"/>
      <c r="I68" s="190"/>
      <c r="J68" s="216"/>
      <c r="K68" s="18" t="s">
        <v>8</v>
      </c>
      <c r="L68" s="26"/>
      <c r="M68" s="18" t="s">
        <v>11</v>
      </c>
      <c r="N68" s="15"/>
      <c r="O68" s="219"/>
    </row>
    <row r="69" spans="1:15" ht="18" customHeight="1">
      <c r="A69" s="17"/>
      <c r="B69" s="17"/>
      <c r="C69" s="195"/>
      <c r="D69" s="196"/>
      <c r="E69" s="196"/>
      <c r="F69" s="196"/>
      <c r="G69" s="196"/>
      <c r="H69" s="197"/>
      <c r="I69" s="217"/>
      <c r="J69" s="218"/>
      <c r="K69" s="20" t="s">
        <v>8</v>
      </c>
      <c r="L69" s="27"/>
      <c r="M69" s="20" t="s">
        <v>11</v>
      </c>
      <c r="N69" s="15"/>
      <c r="O69" s="219"/>
    </row>
    <row r="70" spans="1:15" ht="18" customHeight="1">
      <c r="A70" s="17"/>
      <c r="B70" s="17"/>
      <c r="C70" s="192"/>
      <c r="D70" s="193"/>
      <c r="E70" s="193"/>
      <c r="F70" s="193"/>
      <c r="G70" s="193"/>
      <c r="H70" s="194"/>
      <c r="I70" s="190"/>
      <c r="J70" s="216"/>
      <c r="K70" s="18" t="s">
        <v>8</v>
      </c>
      <c r="L70" s="26"/>
      <c r="M70" s="18" t="s">
        <v>11</v>
      </c>
      <c r="N70" s="15"/>
      <c r="O70" s="219"/>
    </row>
    <row r="71" spans="1:15" ht="18" customHeight="1">
      <c r="A71" s="17"/>
      <c r="B71" s="17"/>
      <c r="C71" s="195"/>
      <c r="D71" s="196"/>
      <c r="E71" s="196"/>
      <c r="F71" s="196"/>
      <c r="G71" s="196"/>
      <c r="H71" s="197"/>
      <c r="I71" s="217"/>
      <c r="J71" s="218"/>
      <c r="K71" s="20" t="s">
        <v>8</v>
      </c>
      <c r="L71" s="27"/>
      <c r="M71" s="20" t="s">
        <v>11</v>
      </c>
      <c r="N71" s="15"/>
      <c r="O71" s="219"/>
    </row>
    <row r="72" spans="1:15" ht="18" customHeight="1">
      <c r="A72" s="17"/>
      <c r="B72" s="17"/>
      <c r="C72" s="192"/>
      <c r="D72" s="193"/>
      <c r="E72" s="193"/>
      <c r="F72" s="193"/>
      <c r="G72" s="193"/>
      <c r="H72" s="194"/>
      <c r="I72" s="190"/>
      <c r="J72" s="216"/>
      <c r="K72" s="18" t="s">
        <v>8</v>
      </c>
      <c r="L72" s="26"/>
      <c r="M72" s="18" t="s">
        <v>11</v>
      </c>
      <c r="N72" s="15"/>
      <c r="O72" s="219"/>
    </row>
    <row r="73" spans="1:15" ht="18" customHeight="1">
      <c r="A73" s="17"/>
      <c r="B73" s="17"/>
      <c r="C73" s="195"/>
      <c r="D73" s="196"/>
      <c r="E73" s="196"/>
      <c r="F73" s="196"/>
      <c r="G73" s="196"/>
      <c r="H73" s="197"/>
      <c r="I73" s="217"/>
      <c r="J73" s="218"/>
      <c r="K73" s="20" t="s">
        <v>8</v>
      </c>
      <c r="L73" s="27"/>
      <c r="M73" s="20" t="s">
        <v>11</v>
      </c>
      <c r="N73" s="15"/>
      <c r="O73" s="219"/>
    </row>
    <row r="74" spans="1:15" ht="18" customHeight="1">
      <c r="A74" s="17"/>
      <c r="B74" s="17"/>
      <c r="C74" s="192"/>
      <c r="D74" s="193"/>
      <c r="E74" s="193"/>
      <c r="F74" s="193"/>
      <c r="G74" s="193"/>
      <c r="H74" s="194"/>
      <c r="I74" s="190"/>
      <c r="J74" s="216"/>
      <c r="K74" s="18" t="s">
        <v>8</v>
      </c>
      <c r="L74" s="26"/>
      <c r="M74" s="18" t="s">
        <v>11</v>
      </c>
      <c r="N74" s="15"/>
      <c r="O74" s="219"/>
    </row>
    <row r="75" spans="1:15" ht="18" customHeight="1">
      <c r="A75" s="17"/>
      <c r="B75" s="17"/>
      <c r="C75" s="195"/>
      <c r="D75" s="196"/>
      <c r="E75" s="196"/>
      <c r="F75" s="196"/>
      <c r="G75" s="196"/>
      <c r="H75" s="197"/>
      <c r="I75" s="217"/>
      <c r="J75" s="218"/>
      <c r="K75" s="20" t="s">
        <v>8</v>
      </c>
      <c r="L75" s="27"/>
      <c r="M75" s="20" t="s">
        <v>11</v>
      </c>
      <c r="N75" s="15"/>
      <c r="O75" s="219"/>
    </row>
    <row r="76" spans="1:15" ht="18" customHeight="1">
      <c r="A76" s="17"/>
      <c r="B76" s="17"/>
      <c r="C76" s="192"/>
      <c r="D76" s="193"/>
      <c r="E76" s="193"/>
      <c r="F76" s="193"/>
      <c r="G76" s="193"/>
      <c r="H76" s="194"/>
      <c r="I76" s="190"/>
      <c r="J76" s="216"/>
      <c r="K76" s="18" t="s">
        <v>8</v>
      </c>
      <c r="L76" s="26"/>
      <c r="M76" s="18" t="s">
        <v>11</v>
      </c>
      <c r="N76" s="15"/>
      <c r="O76" s="219"/>
    </row>
    <row r="77" spans="1:15" ht="18" customHeight="1">
      <c r="A77" s="17"/>
      <c r="B77" s="17"/>
      <c r="C77" s="195"/>
      <c r="D77" s="196"/>
      <c r="E77" s="196"/>
      <c r="F77" s="196"/>
      <c r="G77" s="196"/>
      <c r="H77" s="197"/>
      <c r="I77" s="217"/>
      <c r="J77" s="218"/>
      <c r="K77" s="20" t="s">
        <v>8</v>
      </c>
      <c r="L77" s="27"/>
      <c r="M77" s="20" t="s">
        <v>11</v>
      </c>
      <c r="N77" s="15"/>
      <c r="O77" s="219"/>
    </row>
    <row r="78" spans="1:15" ht="18" customHeight="1">
      <c r="A78" s="17"/>
      <c r="B78" s="17"/>
      <c r="C78" s="210" t="s">
        <v>7</v>
      </c>
      <c r="D78" s="211"/>
      <c r="E78" s="211"/>
      <c r="F78" s="211"/>
      <c r="G78" s="211"/>
      <c r="H78" s="212"/>
      <c r="I78" s="190">
        <f>I52+I54+I56+I58+I60+I62+I64+I66+I68+I70+I72+I74+I76</f>
        <v>0</v>
      </c>
      <c r="J78" s="216"/>
      <c r="K78" s="18" t="s">
        <v>8</v>
      </c>
      <c r="L78" s="26">
        <f>L52+L54+L56+L58+L60+L62+L64+L66+L68+L70+L72+L74+L76</f>
        <v>0</v>
      </c>
      <c r="M78" s="18" t="s">
        <v>11</v>
      </c>
      <c r="N78" s="15"/>
    </row>
    <row r="79" spans="1:15" ht="18" customHeight="1">
      <c r="A79" s="17"/>
      <c r="B79" s="17"/>
      <c r="C79" s="213"/>
      <c r="D79" s="214"/>
      <c r="E79" s="214"/>
      <c r="F79" s="214"/>
      <c r="G79" s="214"/>
      <c r="H79" s="215"/>
      <c r="I79" s="217">
        <f>I53+I55+I57+I59+I61+I63+I65+I67+I69+I71+I73+I75+I77</f>
        <v>0</v>
      </c>
      <c r="J79" s="218"/>
      <c r="K79" s="20" t="s">
        <v>8</v>
      </c>
      <c r="L79" s="27">
        <f>L53+L55+L57+L59+L61+L63+L65+L67+L69+L71+L73+L75+L77</f>
        <v>0</v>
      </c>
      <c r="M79" s="20" t="s">
        <v>11</v>
      </c>
      <c r="N79" s="15"/>
    </row>
    <row r="80" spans="1:15" ht="18" customHeight="1">
      <c r="A80" s="17"/>
      <c r="B80" s="17"/>
      <c r="C80" s="10"/>
      <c r="D80" s="10"/>
      <c r="E80" s="10"/>
      <c r="F80" s="10"/>
      <c r="G80" s="10"/>
      <c r="H80" s="10"/>
      <c r="I80" s="47"/>
      <c r="J80" s="53"/>
      <c r="K80" s="23"/>
      <c r="L80" s="28"/>
      <c r="M80" s="23"/>
      <c r="N80" s="15"/>
    </row>
    <row r="81" spans="1:15" ht="18" customHeight="1">
      <c r="A81" s="17"/>
      <c r="B81" s="16" t="s">
        <v>100</v>
      </c>
      <c r="C81" s="16"/>
      <c r="D81" s="17"/>
      <c r="E81" s="17"/>
      <c r="F81" s="17"/>
      <c r="G81" s="17"/>
      <c r="H81" s="17"/>
      <c r="I81" s="17"/>
      <c r="J81" s="17"/>
      <c r="K81" s="17"/>
      <c r="L81" s="17"/>
      <c r="M81" s="17"/>
      <c r="N81" s="15"/>
    </row>
    <row r="82" spans="1:15" ht="18" customHeight="1">
      <c r="A82" s="17"/>
      <c r="B82" s="17"/>
      <c r="C82" s="210" t="s">
        <v>52</v>
      </c>
      <c r="D82" s="222"/>
      <c r="E82" s="222"/>
      <c r="F82" s="222"/>
      <c r="G82" s="222"/>
      <c r="H82" s="223"/>
      <c r="I82" s="227" t="s">
        <v>25</v>
      </c>
      <c r="J82" s="228"/>
      <c r="K82" s="229"/>
      <c r="L82" s="227" t="s">
        <v>53</v>
      </c>
      <c r="M82" s="230"/>
      <c r="N82" s="266" t="s">
        <v>67</v>
      </c>
      <c r="O82" s="231" t="s">
        <v>82</v>
      </c>
    </row>
    <row r="83" spans="1:15" ht="18" customHeight="1">
      <c r="A83" s="17"/>
      <c r="B83" s="17"/>
      <c r="C83" s="224"/>
      <c r="D83" s="225"/>
      <c r="E83" s="225"/>
      <c r="F83" s="225"/>
      <c r="G83" s="225"/>
      <c r="H83" s="226"/>
      <c r="I83" s="232" t="s">
        <v>26</v>
      </c>
      <c r="J83" s="233"/>
      <c r="K83" s="234"/>
      <c r="L83" s="232" t="s">
        <v>27</v>
      </c>
      <c r="M83" s="235"/>
      <c r="N83" s="267"/>
      <c r="O83" s="231"/>
    </row>
    <row r="84" spans="1:15" ht="18" customHeight="1">
      <c r="A84" s="17"/>
      <c r="B84" s="17"/>
      <c r="C84" s="200"/>
      <c r="D84" s="201"/>
      <c r="E84" s="201"/>
      <c r="F84" s="201"/>
      <c r="G84" s="201"/>
      <c r="H84" s="202"/>
      <c r="I84" s="206"/>
      <c r="J84" s="207"/>
      <c r="K84" s="18" t="s">
        <v>8</v>
      </c>
      <c r="L84" s="26"/>
      <c r="M84" s="18" t="s">
        <v>11</v>
      </c>
      <c r="N84" s="263"/>
      <c r="O84" s="219"/>
    </row>
    <row r="85" spans="1:15" ht="18" customHeight="1">
      <c r="A85" s="17"/>
      <c r="B85" s="17"/>
      <c r="C85" s="203"/>
      <c r="D85" s="204"/>
      <c r="E85" s="204"/>
      <c r="F85" s="204"/>
      <c r="G85" s="204"/>
      <c r="H85" s="205"/>
      <c r="I85" s="220"/>
      <c r="J85" s="221"/>
      <c r="K85" s="20" t="s">
        <v>8</v>
      </c>
      <c r="L85" s="27"/>
      <c r="M85" s="20" t="s">
        <v>11</v>
      </c>
      <c r="N85" s="263"/>
      <c r="O85" s="219"/>
    </row>
    <row r="86" spans="1:15" ht="18" customHeight="1">
      <c r="A86" s="17"/>
      <c r="B86" s="17"/>
      <c r="C86" s="200"/>
      <c r="D86" s="201"/>
      <c r="E86" s="201"/>
      <c r="F86" s="201"/>
      <c r="G86" s="201"/>
      <c r="H86" s="202"/>
      <c r="I86" s="206"/>
      <c r="J86" s="207"/>
      <c r="K86" s="18" t="s">
        <v>8</v>
      </c>
      <c r="L86" s="26"/>
      <c r="M86" s="18" t="s">
        <v>11</v>
      </c>
      <c r="N86" s="263"/>
      <c r="O86" s="219"/>
    </row>
    <row r="87" spans="1:15" ht="18" customHeight="1">
      <c r="A87" s="17"/>
      <c r="B87" s="17"/>
      <c r="C87" s="203"/>
      <c r="D87" s="204"/>
      <c r="E87" s="204"/>
      <c r="F87" s="204"/>
      <c r="G87" s="204"/>
      <c r="H87" s="205"/>
      <c r="I87" s="220"/>
      <c r="J87" s="221"/>
      <c r="K87" s="20" t="s">
        <v>8</v>
      </c>
      <c r="L87" s="27"/>
      <c r="M87" s="20" t="s">
        <v>11</v>
      </c>
      <c r="N87" s="263"/>
      <c r="O87" s="219"/>
    </row>
    <row r="88" spans="1:15" ht="18" customHeight="1">
      <c r="A88" s="17"/>
      <c r="B88" s="17"/>
      <c r="C88" s="200"/>
      <c r="D88" s="201"/>
      <c r="E88" s="201"/>
      <c r="F88" s="201"/>
      <c r="G88" s="201"/>
      <c r="H88" s="202"/>
      <c r="I88" s="206"/>
      <c r="J88" s="207"/>
      <c r="K88" s="18" t="s">
        <v>8</v>
      </c>
      <c r="L88" s="26"/>
      <c r="M88" s="18" t="s">
        <v>11</v>
      </c>
      <c r="N88" s="263"/>
      <c r="O88" s="219"/>
    </row>
    <row r="89" spans="1:15" ht="18" customHeight="1">
      <c r="A89" s="17"/>
      <c r="B89" s="17"/>
      <c r="C89" s="203"/>
      <c r="D89" s="204"/>
      <c r="E89" s="204"/>
      <c r="F89" s="204"/>
      <c r="G89" s="204"/>
      <c r="H89" s="205"/>
      <c r="I89" s="220"/>
      <c r="J89" s="221"/>
      <c r="K89" s="20" t="s">
        <v>8</v>
      </c>
      <c r="L89" s="27"/>
      <c r="M89" s="20" t="s">
        <v>11</v>
      </c>
      <c r="N89" s="263"/>
      <c r="O89" s="219"/>
    </row>
    <row r="90" spans="1:15" ht="18" customHeight="1">
      <c r="A90" s="17"/>
      <c r="B90" s="17"/>
      <c r="C90" s="200"/>
      <c r="D90" s="201"/>
      <c r="E90" s="201"/>
      <c r="F90" s="201"/>
      <c r="G90" s="201"/>
      <c r="H90" s="202"/>
      <c r="I90" s="206"/>
      <c r="J90" s="207"/>
      <c r="K90" s="18" t="s">
        <v>8</v>
      </c>
      <c r="L90" s="26"/>
      <c r="M90" s="18" t="s">
        <v>11</v>
      </c>
      <c r="N90" s="263"/>
      <c r="O90" s="219"/>
    </row>
    <row r="91" spans="1:15" ht="18" customHeight="1">
      <c r="A91" s="17"/>
      <c r="B91" s="17"/>
      <c r="C91" s="203"/>
      <c r="D91" s="204"/>
      <c r="E91" s="204"/>
      <c r="F91" s="204"/>
      <c r="G91" s="204"/>
      <c r="H91" s="205"/>
      <c r="I91" s="220"/>
      <c r="J91" s="221"/>
      <c r="K91" s="20" t="s">
        <v>8</v>
      </c>
      <c r="L91" s="27"/>
      <c r="M91" s="20" t="s">
        <v>11</v>
      </c>
      <c r="N91" s="263"/>
      <c r="O91" s="219"/>
    </row>
    <row r="92" spans="1:15" ht="18" customHeight="1">
      <c r="A92" s="17"/>
      <c r="B92" s="17"/>
      <c r="C92" s="200"/>
      <c r="D92" s="201"/>
      <c r="E92" s="201"/>
      <c r="F92" s="201"/>
      <c r="G92" s="201"/>
      <c r="H92" s="202"/>
      <c r="I92" s="206"/>
      <c r="J92" s="207"/>
      <c r="K92" s="18" t="s">
        <v>8</v>
      </c>
      <c r="L92" s="26"/>
      <c r="M92" s="18" t="s">
        <v>11</v>
      </c>
      <c r="N92" s="263"/>
      <c r="O92" s="219"/>
    </row>
    <row r="93" spans="1:15" ht="18" customHeight="1">
      <c r="A93" s="17"/>
      <c r="B93" s="17"/>
      <c r="C93" s="203"/>
      <c r="D93" s="204"/>
      <c r="E93" s="204"/>
      <c r="F93" s="204"/>
      <c r="G93" s="204"/>
      <c r="H93" s="205"/>
      <c r="I93" s="220"/>
      <c r="J93" s="221"/>
      <c r="K93" s="20" t="s">
        <v>8</v>
      </c>
      <c r="L93" s="27"/>
      <c r="M93" s="20" t="s">
        <v>11</v>
      </c>
      <c r="N93" s="263"/>
      <c r="O93" s="219"/>
    </row>
    <row r="94" spans="1:15" ht="18" customHeight="1">
      <c r="A94" s="17"/>
      <c r="B94" s="17"/>
      <c r="C94" s="200"/>
      <c r="D94" s="201"/>
      <c r="E94" s="201"/>
      <c r="F94" s="201"/>
      <c r="G94" s="201"/>
      <c r="H94" s="202"/>
      <c r="I94" s="206"/>
      <c r="J94" s="207"/>
      <c r="K94" s="18" t="s">
        <v>8</v>
      </c>
      <c r="L94" s="26"/>
      <c r="M94" s="18" t="s">
        <v>11</v>
      </c>
      <c r="N94" s="263"/>
      <c r="O94" s="219"/>
    </row>
    <row r="95" spans="1:15" ht="18" customHeight="1">
      <c r="A95" s="17"/>
      <c r="B95" s="17"/>
      <c r="C95" s="203"/>
      <c r="D95" s="204"/>
      <c r="E95" s="204"/>
      <c r="F95" s="204"/>
      <c r="G95" s="204"/>
      <c r="H95" s="205"/>
      <c r="I95" s="220"/>
      <c r="J95" s="221"/>
      <c r="K95" s="20" t="s">
        <v>8</v>
      </c>
      <c r="L95" s="27"/>
      <c r="M95" s="20" t="s">
        <v>11</v>
      </c>
      <c r="N95" s="263"/>
      <c r="O95" s="219"/>
    </row>
    <row r="96" spans="1:15" ht="18" customHeight="1">
      <c r="A96" s="17"/>
      <c r="B96" s="17"/>
      <c r="C96" s="200"/>
      <c r="D96" s="201"/>
      <c r="E96" s="201"/>
      <c r="F96" s="201"/>
      <c r="G96" s="201"/>
      <c r="H96" s="202"/>
      <c r="I96" s="206"/>
      <c r="J96" s="207"/>
      <c r="K96" s="18" t="s">
        <v>8</v>
      </c>
      <c r="L96" s="26"/>
      <c r="M96" s="18" t="s">
        <v>11</v>
      </c>
      <c r="N96" s="263"/>
      <c r="O96" s="219"/>
    </row>
    <row r="97" spans="1:15" ht="18" customHeight="1">
      <c r="A97" s="17"/>
      <c r="B97" s="17"/>
      <c r="C97" s="203"/>
      <c r="D97" s="204"/>
      <c r="E97" s="204"/>
      <c r="F97" s="204"/>
      <c r="G97" s="204"/>
      <c r="H97" s="205"/>
      <c r="I97" s="220"/>
      <c r="J97" s="221"/>
      <c r="K97" s="20" t="s">
        <v>8</v>
      </c>
      <c r="L97" s="27"/>
      <c r="M97" s="20" t="s">
        <v>11</v>
      </c>
      <c r="N97" s="263"/>
      <c r="O97" s="219"/>
    </row>
    <row r="98" spans="1:15" ht="18" customHeight="1">
      <c r="A98" s="17"/>
      <c r="B98" s="17"/>
      <c r="C98" s="200"/>
      <c r="D98" s="201"/>
      <c r="E98" s="201"/>
      <c r="F98" s="201"/>
      <c r="G98" s="201"/>
      <c r="H98" s="202"/>
      <c r="I98" s="206"/>
      <c r="J98" s="207"/>
      <c r="K98" s="18" t="s">
        <v>8</v>
      </c>
      <c r="L98" s="26"/>
      <c r="M98" s="18" t="s">
        <v>11</v>
      </c>
      <c r="N98" s="263"/>
      <c r="O98" s="219"/>
    </row>
    <row r="99" spans="1:15" ht="18" customHeight="1">
      <c r="A99" s="17"/>
      <c r="B99" s="17"/>
      <c r="C99" s="203"/>
      <c r="D99" s="204"/>
      <c r="E99" s="204"/>
      <c r="F99" s="204"/>
      <c r="G99" s="204"/>
      <c r="H99" s="205"/>
      <c r="I99" s="220"/>
      <c r="J99" s="221"/>
      <c r="K99" s="20" t="s">
        <v>8</v>
      </c>
      <c r="L99" s="27"/>
      <c r="M99" s="20" t="s">
        <v>11</v>
      </c>
      <c r="N99" s="263"/>
      <c r="O99" s="219"/>
    </row>
    <row r="100" spans="1:15" ht="18" customHeight="1">
      <c r="A100" s="17"/>
      <c r="B100" s="17"/>
      <c r="C100" s="200"/>
      <c r="D100" s="201"/>
      <c r="E100" s="201"/>
      <c r="F100" s="201"/>
      <c r="G100" s="201"/>
      <c r="H100" s="202"/>
      <c r="I100" s="206"/>
      <c r="J100" s="207"/>
      <c r="K100" s="18" t="s">
        <v>8</v>
      </c>
      <c r="L100" s="26"/>
      <c r="M100" s="18" t="s">
        <v>11</v>
      </c>
      <c r="N100" s="263"/>
      <c r="O100" s="219"/>
    </row>
    <row r="101" spans="1:15" ht="18" customHeight="1">
      <c r="A101" s="17"/>
      <c r="B101" s="17"/>
      <c r="C101" s="203"/>
      <c r="D101" s="204"/>
      <c r="E101" s="204"/>
      <c r="F101" s="204"/>
      <c r="G101" s="204"/>
      <c r="H101" s="205"/>
      <c r="I101" s="220"/>
      <c r="J101" s="221"/>
      <c r="K101" s="20" t="s">
        <v>8</v>
      </c>
      <c r="L101" s="27"/>
      <c r="M101" s="20" t="s">
        <v>11</v>
      </c>
      <c r="N101" s="263"/>
      <c r="O101" s="219"/>
    </row>
    <row r="102" spans="1:15" ht="18" customHeight="1">
      <c r="A102" s="17"/>
      <c r="B102" s="17"/>
      <c r="C102" s="200"/>
      <c r="D102" s="201"/>
      <c r="E102" s="201"/>
      <c r="F102" s="201"/>
      <c r="G102" s="201"/>
      <c r="H102" s="202"/>
      <c r="I102" s="206"/>
      <c r="J102" s="207"/>
      <c r="K102" s="18" t="s">
        <v>8</v>
      </c>
      <c r="L102" s="26"/>
      <c r="M102" s="18" t="s">
        <v>11</v>
      </c>
      <c r="N102" s="263"/>
      <c r="O102" s="219"/>
    </row>
    <row r="103" spans="1:15" ht="18" customHeight="1">
      <c r="A103" s="17"/>
      <c r="B103" s="17"/>
      <c r="C103" s="203"/>
      <c r="D103" s="204"/>
      <c r="E103" s="204"/>
      <c r="F103" s="204"/>
      <c r="G103" s="204"/>
      <c r="H103" s="205"/>
      <c r="I103" s="220"/>
      <c r="J103" s="221"/>
      <c r="K103" s="20" t="s">
        <v>8</v>
      </c>
      <c r="L103" s="27"/>
      <c r="M103" s="20" t="s">
        <v>11</v>
      </c>
      <c r="N103" s="263"/>
      <c r="O103" s="219"/>
    </row>
    <row r="104" spans="1:15" ht="18" customHeight="1">
      <c r="A104" s="17"/>
      <c r="B104" s="17"/>
      <c r="C104" s="200"/>
      <c r="D104" s="201"/>
      <c r="E104" s="201"/>
      <c r="F104" s="201"/>
      <c r="G104" s="201"/>
      <c r="H104" s="202"/>
      <c r="I104" s="206"/>
      <c r="J104" s="207"/>
      <c r="K104" s="18" t="s">
        <v>8</v>
      </c>
      <c r="L104" s="26"/>
      <c r="M104" s="18" t="s">
        <v>11</v>
      </c>
      <c r="N104" s="263"/>
      <c r="O104" s="219"/>
    </row>
    <row r="105" spans="1:15" ht="18" customHeight="1">
      <c r="A105" s="17"/>
      <c r="B105" s="17"/>
      <c r="C105" s="203"/>
      <c r="D105" s="204"/>
      <c r="E105" s="204"/>
      <c r="F105" s="204"/>
      <c r="G105" s="204"/>
      <c r="H105" s="205"/>
      <c r="I105" s="220"/>
      <c r="J105" s="221"/>
      <c r="K105" s="20" t="s">
        <v>8</v>
      </c>
      <c r="L105" s="27"/>
      <c r="M105" s="20" t="s">
        <v>11</v>
      </c>
      <c r="N105" s="263"/>
      <c r="O105" s="219"/>
    </row>
    <row r="106" spans="1:15" ht="18" customHeight="1">
      <c r="A106" s="17"/>
      <c r="B106" s="17"/>
      <c r="C106" s="200"/>
      <c r="D106" s="201"/>
      <c r="E106" s="201"/>
      <c r="F106" s="201"/>
      <c r="G106" s="201"/>
      <c r="H106" s="202"/>
      <c r="I106" s="206"/>
      <c r="J106" s="207"/>
      <c r="K106" s="18" t="s">
        <v>8</v>
      </c>
      <c r="L106" s="26"/>
      <c r="M106" s="18" t="s">
        <v>11</v>
      </c>
      <c r="N106" s="263"/>
      <c r="O106" s="219"/>
    </row>
    <row r="107" spans="1:15" ht="18" customHeight="1">
      <c r="A107" s="17"/>
      <c r="B107" s="17"/>
      <c r="C107" s="203"/>
      <c r="D107" s="204"/>
      <c r="E107" s="204"/>
      <c r="F107" s="204"/>
      <c r="G107" s="204"/>
      <c r="H107" s="205"/>
      <c r="I107" s="220"/>
      <c r="J107" s="221"/>
      <c r="K107" s="20" t="s">
        <v>8</v>
      </c>
      <c r="L107" s="27"/>
      <c r="M107" s="20" t="s">
        <v>11</v>
      </c>
      <c r="N107" s="263"/>
      <c r="O107" s="219"/>
    </row>
    <row r="108" spans="1:15" ht="18" customHeight="1">
      <c r="A108" s="17"/>
      <c r="B108" s="17"/>
      <c r="C108" s="200"/>
      <c r="D108" s="201"/>
      <c r="E108" s="201"/>
      <c r="F108" s="201"/>
      <c r="G108" s="201"/>
      <c r="H108" s="202"/>
      <c r="I108" s="206"/>
      <c r="J108" s="207"/>
      <c r="K108" s="18" t="s">
        <v>8</v>
      </c>
      <c r="L108" s="26"/>
      <c r="M108" s="18" t="s">
        <v>11</v>
      </c>
      <c r="N108" s="263"/>
      <c r="O108" s="219"/>
    </row>
    <row r="109" spans="1:15" ht="18" customHeight="1">
      <c r="A109" s="17"/>
      <c r="B109" s="17"/>
      <c r="C109" s="203"/>
      <c r="D109" s="204"/>
      <c r="E109" s="204"/>
      <c r="F109" s="204"/>
      <c r="G109" s="204"/>
      <c r="H109" s="205"/>
      <c r="I109" s="220"/>
      <c r="J109" s="221"/>
      <c r="K109" s="20" t="s">
        <v>8</v>
      </c>
      <c r="L109" s="27"/>
      <c r="M109" s="20" t="s">
        <v>11</v>
      </c>
      <c r="N109" s="263"/>
      <c r="O109" s="219"/>
    </row>
    <row r="110" spans="1:15" ht="18" customHeight="1">
      <c r="A110" s="17"/>
      <c r="B110" s="17"/>
      <c r="C110" s="210" t="s">
        <v>7</v>
      </c>
      <c r="D110" s="211"/>
      <c r="E110" s="211"/>
      <c r="F110" s="211"/>
      <c r="G110" s="211"/>
      <c r="H110" s="212"/>
      <c r="I110" s="206">
        <f>I84+I86+I88+I90+I92+I94+I96+I98+I100+I102+I104+I106+I108</f>
        <v>0</v>
      </c>
      <c r="J110" s="207"/>
      <c r="K110" s="18" t="s">
        <v>8</v>
      </c>
      <c r="L110" s="26">
        <f>L84+L86+L88+L90+L92+L94+L96+L98+L100+L102+L104+L106+L108</f>
        <v>0</v>
      </c>
      <c r="M110" s="18" t="s">
        <v>11</v>
      </c>
      <c r="N110" s="15"/>
    </row>
    <row r="111" spans="1:15" ht="18" customHeight="1">
      <c r="A111" s="17"/>
      <c r="B111" s="17"/>
      <c r="C111" s="213"/>
      <c r="D111" s="214"/>
      <c r="E111" s="214"/>
      <c r="F111" s="214"/>
      <c r="G111" s="214"/>
      <c r="H111" s="215"/>
      <c r="I111" s="220">
        <f>I85+I87+I89+I91+I93+I95+I97+I99+I101+I103+I105+I107+I109</f>
        <v>0</v>
      </c>
      <c r="J111" s="221"/>
      <c r="K111" s="20" t="s">
        <v>8</v>
      </c>
      <c r="L111" s="27">
        <f>L85+L87+L89+L91+L93+L95+L97+L99+L101+L103+L105+L107+L109</f>
        <v>0</v>
      </c>
      <c r="M111" s="20" t="s">
        <v>11</v>
      </c>
      <c r="N111" s="15"/>
    </row>
    <row r="112" spans="1:15" ht="18" customHeight="1">
      <c r="A112" s="17"/>
      <c r="B112" s="17"/>
      <c r="C112" s="10"/>
      <c r="D112" s="10"/>
      <c r="E112" s="10"/>
      <c r="F112" s="10"/>
      <c r="G112" s="10"/>
      <c r="H112" s="10"/>
      <c r="I112" s="91"/>
      <c r="J112" s="92"/>
      <c r="K112" s="23"/>
      <c r="L112" s="28"/>
      <c r="M112" s="23"/>
      <c r="N112" s="15"/>
    </row>
    <row r="113" spans="1:14" ht="18" customHeight="1">
      <c r="A113" s="16" t="s">
        <v>89</v>
      </c>
      <c r="B113" s="17"/>
      <c r="C113" s="17"/>
      <c r="D113" s="17"/>
      <c r="E113" s="17"/>
      <c r="F113" s="17"/>
      <c r="G113" s="17"/>
      <c r="H113" s="23"/>
      <c r="I113" s="23"/>
      <c r="J113" s="23"/>
      <c r="K113" s="23"/>
      <c r="L113" s="17"/>
      <c r="M113" s="17"/>
      <c r="N113" s="15"/>
    </row>
    <row r="114" spans="1:14" ht="18" customHeight="1">
      <c r="A114" s="17"/>
      <c r="B114" s="17"/>
      <c r="C114" s="170"/>
      <c r="D114" s="171"/>
      <c r="E114" s="25" t="s">
        <v>0</v>
      </c>
      <c r="F114" s="80"/>
      <c r="G114" s="181" t="s">
        <v>19</v>
      </c>
      <c r="H114" s="182"/>
      <c r="I114" s="181" t="s">
        <v>20</v>
      </c>
      <c r="J114" s="183"/>
      <c r="K114" s="184"/>
      <c r="L114" s="17"/>
      <c r="M114" s="17"/>
      <c r="N114" s="15"/>
    </row>
    <row r="115" spans="1:14" ht="18" customHeight="1">
      <c r="A115" s="17"/>
      <c r="B115" s="17"/>
      <c r="C115" s="185"/>
      <c r="D115" s="186"/>
      <c r="E115" s="186"/>
      <c r="F115" s="187"/>
      <c r="G115" s="26"/>
      <c r="H115" s="18" t="s">
        <v>9</v>
      </c>
      <c r="I115" s="188"/>
      <c r="J115" s="513"/>
      <c r="K115" s="18" t="s">
        <v>11</v>
      </c>
      <c r="L115" s="17"/>
      <c r="M115" s="17"/>
      <c r="N115" s="15"/>
    </row>
    <row r="116" spans="1:14" ht="18" customHeight="1">
      <c r="A116" s="17"/>
      <c r="B116" s="17"/>
      <c r="C116" s="175"/>
      <c r="D116" s="176"/>
      <c r="E116" s="176"/>
      <c r="F116" s="177"/>
      <c r="G116" s="29"/>
      <c r="H116" s="19" t="s">
        <v>9</v>
      </c>
      <c r="I116" s="178"/>
      <c r="J116" s="179"/>
      <c r="K116" s="19" t="s">
        <v>11</v>
      </c>
      <c r="L116" s="17"/>
      <c r="M116" s="17"/>
      <c r="N116" s="15"/>
    </row>
    <row r="117" spans="1:14" ht="18" customHeight="1">
      <c r="A117" s="17"/>
      <c r="B117" s="17"/>
      <c r="C117" s="175"/>
      <c r="D117" s="176"/>
      <c r="E117" s="176"/>
      <c r="F117" s="177"/>
      <c r="G117" s="29"/>
      <c r="H117" s="19" t="s">
        <v>9</v>
      </c>
      <c r="I117" s="178"/>
      <c r="J117" s="179"/>
      <c r="K117" s="19" t="s">
        <v>11</v>
      </c>
      <c r="L117" s="17"/>
      <c r="M117" s="17"/>
      <c r="N117" s="15"/>
    </row>
    <row r="118" spans="1:14" ht="18" customHeight="1">
      <c r="A118" s="17"/>
      <c r="B118" s="17"/>
      <c r="C118" s="175"/>
      <c r="D118" s="176"/>
      <c r="E118" s="176"/>
      <c r="F118" s="177"/>
      <c r="G118" s="29"/>
      <c r="H118" s="19" t="s">
        <v>9</v>
      </c>
      <c r="I118" s="178"/>
      <c r="J118" s="179"/>
      <c r="K118" s="19" t="s">
        <v>11</v>
      </c>
      <c r="L118" s="17"/>
      <c r="M118" s="17"/>
      <c r="N118" s="15"/>
    </row>
    <row r="119" spans="1:14" ht="18" customHeight="1">
      <c r="A119" s="17"/>
      <c r="B119" s="17"/>
      <c r="C119" s="175"/>
      <c r="D119" s="176"/>
      <c r="E119" s="176"/>
      <c r="F119" s="177"/>
      <c r="G119" s="29"/>
      <c r="H119" s="19" t="s">
        <v>9</v>
      </c>
      <c r="I119" s="178"/>
      <c r="J119" s="179"/>
      <c r="K119" s="19" t="s">
        <v>11</v>
      </c>
      <c r="L119" s="17"/>
      <c r="M119" s="17"/>
      <c r="N119" s="15"/>
    </row>
    <row r="120" spans="1:14" ht="18" customHeight="1">
      <c r="A120" s="17"/>
      <c r="B120" s="17"/>
      <c r="C120" s="175"/>
      <c r="D120" s="176"/>
      <c r="E120" s="176"/>
      <c r="F120" s="177"/>
      <c r="G120" s="29"/>
      <c r="H120" s="19" t="s">
        <v>9</v>
      </c>
      <c r="I120" s="178"/>
      <c r="J120" s="179"/>
      <c r="K120" s="19" t="s">
        <v>11</v>
      </c>
      <c r="L120" s="17"/>
      <c r="M120" s="17"/>
      <c r="N120" s="15"/>
    </row>
    <row r="121" spans="1:14" ht="18" customHeight="1">
      <c r="A121" s="17"/>
      <c r="B121" s="17"/>
      <c r="C121" s="175"/>
      <c r="D121" s="176"/>
      <c r="E121" s="176"/>
      <c r="F121" s="177"/>
      <c r="G121" s="29"/>
      <c r="H121" s="19" t="s">
        <v>9</v>
      </c>
      <c r="I121" s="178"/>
      <c r="J121" s="179"/>
      <c r="K121" s="19" t="s">
        <v>11</v>
      </c>
      <c r="L121" s="17"/>
      <c r="M121" s="17"/>
      <c r="N121" s="15"/>
    </row>
    <row r="122" spans="1:14" ht="18" customHeight="1">
      <c r="A122" s="17"/>
      <c r="B122" s="17"/>
      <c r="C122" s="175"/>
      <c r="D122" s="176"/>
      <c r="E122" s="176"/>
      <c r="F122" s="177"/>
      <c r="G122" s="29"/>
      <c r="H122" s="19" t="s">
        <v>9</v>
      </c>
      <c r="I122" s="178"/>
      <c r="J122" s="179"/>
      <c r="K122" s="19" t="s">
        <v>11</v>
      </c>
      <c r="L122" s="17"/>
      <c r="M122" s="17"/>
      <c r="N122" s="15"/>
    </row>
    <row r="123" spans="1:14" ht="18" customHeight="1">
      <c r="A123" s="17"/>
      <c r="B123" s="17"/>
      <c r="C123" s="175"/>
      <c r="D123" s="176"/>
      <c r="E123" s="176"/>
      <c r="F123" s="177"/>
      <c r="G123" s="29"/>
      <c r="H123" s="19" t="s">
        <v>9</v>
      </c>
      <c r="I123" s="178"/>
      <c r="J123" s="179"/>
      <c r="K123" s="19" t="s">
        <v>11</v>
      </c>
      <c r="L123" s="17"/>
      <c r="M123" s="17"/>
      <c r="N123" s="15"/>
    </row>
    <row r="124" spans="1:14" ht="18" customHeight="1">
      <c r="A124" s="17"/>
      <c r="B124" s="17"/>
      <c r="C124" s="275"/>
      <c r="D124" s="276"/>
      <c r="E124" s="276"/>
      <c r="F124" s="277"/>
      <c r="G124" s="27"/>
      <c r="H124" s="20" t="s">
        <v>9</v>
      </c>
      <c r="I124" s="278"/>
      <c r="J124" s="279"/>
      <c r="K124" s="20" t="s">
        <v>11</v>
      </c>
      <c r="L124" s="17"/>
      <c r="M124" s="17"/>
      <c r="N124" s="15"/>
    </row>
    <row r="125" spans="1:14" ht="18" customHeight="1">
      <c r="A125" s="17"/>
      <c r="B125" s="17"/>
      <c r="C125" s="181" t="s">
        <v>7</v>
      </c>
      <c r="D125" s="171"/>
      <c r="E125" s="171"/>
      <c r="F125" s="280"/>
      <c r="G125" s="30">
        <f>SUM(G115:G124)</f>
        <v>0</v>
      </c>
      <c r="H125" s="21" t="s">
        <v>9</v>
      </c>
      <c r="I125" s="170">
        <f>SUM(I115:J124)</f>
        <v>0</v>
      </c>
      <c r="J125" s="271"/>
      <c r="K125" s="21" t="s">
        <v>11</v>
      </c>
      <c r="L125" s="17"/>
      <c r="M125" s="17"/>
      <c r="N125" s="15"/>
    </row>
    <row r="126" spans="1:14" ht="18" customHeight="1">
      <c r="A126" s="17"/>
      <c r="B126" s="17"/>
      <c r="C126" s="22"/>
      <c r="D126" s="270"/>
      <c r="E126" s="270"/>
      <c r="F126" s="270"/>
      <c r="G126" s="270"/>
      <c r="H126" s="270"/>
      <c r="I126" s="270"/>
      <c r="J126" s="270"/>
      <c r="K126" s="270"/>
      <c r="L126" s="17"/>
      <c r="M126" s="17"/>
      <c r="N126" s="15"/>
    </row>
    <row r="127" spans="1:14" ht="18" customHeight="1">
      <c r="A127" s="2" t="s">
        <v>65</v>
      </c>
      <c r="B127" s="1"/>
      <c r="C127" s="1"/>
      <c r="D127" s="1"/>
      <c r="E127" s="1"/>
      <c r="F127" s="1"/>
      <c r="G127" s="1"/>
      <c r="H127" s="1"/>
      <c r="I127" s="1"/>
      <c r="J127" s="1"/>
      <c r="K127" s="1"/>
      <c r="L127" s="1"/>
      <c r="M127" s="1"/>
      <c r="N127" s="15"/>
    </row>
    <row r="128" spans="1:14" ht="18" customHeight="1">
      <c r="A128" s="3"/>
      <c r="B128" s="3"/>
      <c r="C128" s="170"/>
      <c r="D128" s="271"/>
      <c r="E128" s="25" t="s">
        <v>0</v>
      </c>
      <c r="F128" s="80"/>
      <c r="G128" s="272" t="s">
        <v>41</v>
      </c>
      <c r="H128" s="272"/>
      <c r="I128" s="273" t="s">
        <v>42</v>
      </c>
      <c r="J128" s="183"/>
      <c r="K128" s="184"/>
      <c r="L128" s="272" t="s">
        <v>66</v>
      </c>
      <c r="M128" s="272"/>
      <c r="N128" s="15"/>
    </row>
    <row r="129" spans="1:14" ht="18" customHeight="1">
      <c r="A129" s="3"/>
      <c r="B129" s="3"/>
      <c r="C129" s="514"/>
      <c r="D129" s="249"/>
      <c r="E129" s="249"/>
      <c r="F129" s="250"/>
      <c r="G129" s="11"/>
      <c r="H129" s="6" t="s">
        <v>43</v>
      </c>
      <c r="I129" s="274"/>
      <c r="J129" s="216"/>
      <c r="K129" s="6" t="s">
        <v>43</v>
      </c>
      <c r="L129" s="41" t="str">
        <f t="shared" ref="L129:L138" si="0">IF(G129="","",ROUND(G129/I129*100,1))</f>
        <v/>
      </c>
      <c r="M129" s="6" t="s">
        <v>50</v>
      </c>
      <c r="N129" s="15"/>
    </row>
    <row r="130" spans="1:14" ht="18" customHeight="1">
      <c r="A130" s="3"/>
      <c r="B130" s="3"/>
      <c r="C130" s="286"/>
      <c r="D130" s="287"/>
      <c r="E130" s="287"/>
      <c r="F130" s="288"/>
      <c r="G130" s="12"/>
      <c r="H130" s="7" t="s">
        <v>43</v>
      </c>
      <c r="I130" s="269"/>
      <c r="J130" s="167"/>
      <c r="K130" s="7" t="s">
        <v>43</v>
      </c>
      <c r="L130" s="42" t="str">
        <f t="shared" si="0"/>
        <v/>
      </c>
      <c r="M130" s="7" t="s">
        <v>50</v>
      </c>
      <c r="N130" s="15"/>
    </row>
    <row r="131" spans="1:14" ht="18" customHeight="1">
      <c r="A131" s="3"/>
      <c r="B131" s="3"/>
      <c r="C131" s="286"/>
      <c r="D131" s="287"/>
      <c r="E131" s="287"/>
      <c r="F131" s="288"/>
      <c r="G131" s="12"/>
      <c r="H131" s="7" t="s">
        <v>43</v>
      </c>
      <c r="I131" s="269"/>
      <c r="J131" s="167"/>
      <c r="K131" s="7" t="s">
        <v>43</v>
      </c>
      <c r="L131" s="42" t="str">
        <f t="shared" si="0"/>
        <v/>
      </c>
      <c r="M131" s="7" t="s">
        <v>50</v>
      </c>
      <c r="N131" s="15"/>
    </row>
    <row r="132" spans="1:14" ht="18" customHeight="1">
      <c r="A132" s="3"/>
      <c r="B132" s="3"/>
      <c r="C132" s="286"/>
      <c r="D132" s="287"/>
      <c r="E132" s="287"/>
      <c r="F132" s="288"/>
      <c r="G132" s="12"/>
      <c r="H132" s="7" t="s">
        <v>43</v>
      </c>
      <c r="I132" s="269"/>
      <c r="J132" s="167"/>
      <c r="K132" s="7" t="s">
        <v>43</v>
      </c>
      <c r="L132" s="42" t="str">
        <f t="shared" si="0"/>
        <v/>
      </c>
      <c r="M132" s="7" t="s">
        <v>50</v>
      </c>
      <c r="N132" s="15"/>
    </row>
    <row r="133" spans="1:14" ht="18" customHeight="1">
      <c r="A133" s="3"/>
      <c r="B133" s="3"/>
      <c r="C133" s="286"/>
      <c r="D133" s="287"/>
      <c r="E133" s="287"/>
      <c r="F133" s="288"/>
      <c r="G133" s="12"/>
      <c r="H133" s="7" t="s">
        <v>43</v>
      </c>
      <c r="I133" s="269"/>
      <c r="J133" s="167"/>
      <c r="K133" s="7" t="s">
        <v>43</v>
      </c>
      <c r="L133" s="42" t="str">
        <f t="shared" si="0"/>
        <v/>
      </c>
      <c r="M133" s="7" t="s">
        <v>50</v>
      </c>
      <c r="N133" s="15"/>
    </row>
    <row r="134" spans="1:14" ht="18" customHeight="1">
      <c r="A134" s="3"/>
      <c r="B134" s="3"/>
      <c r="C134" s="286"/>
      <c r="D134" s="287"/>
      <c r="E134" s="287"/>
      <c r="F134" s="288"/>
      <c r="G134" s="12"/>
      <c r="H134" s="7" t="s">
        <v>43</v>
      </c>
      <c r="I134" s="269"/>
      <c r="J134" s="167"/>
      <c r="K134" s="7" t="s">
        <v>43</v>
      </c>
      <c r="L134" s="42" t="str">
        <f t="shared" si="0"/>
        <v/>
      </c>
      <c r="M134" s="7" t="s">
        <v>50</v>
      </c>
      <c r="N134" s="15"/>
    </row>
    <row r="135" spans="1:14" ht="18" customHeight="1">
      <c r="A135" s="3"/>
      <c r="B135" s="3"/>
      <c r="C135" s="286"/>
      <c r="D135" s="287"/>
      <c r="E135" s="287"/>
      <c r="F135" s="288"/>
      <c r="G135" s="12"/>
      <c r="H135" s="7" t="s">
        <v>43</v>
      </c>
      <c r="I135" s="269"/>
      <c r="J135" s="167"/>
      <c r="K135" s="7" t="s">
        <v>43</v>
      </c>
      <c r="L135" s="42" t="str">
        <f t="shared" si="0"/>
        <v/>
      </c>
      <c r="M135" s="7" t="s">
        <v>50</v>
      </c>
      <c r="N135" s="15"/>
    </row>
    <row r="136" spans="1:14" ht="18" customHeight="1">
      <c r="A136" s="3"/>
      <c r="B136" s="3"/>
      <c r="C136" s="286"/>
      <c r="D136" s="287"/>
      <c r="E136" s="287"/>
      <c r="F136" s="288"/>
      <c r="G136" s="12"/>
      <c r="H136" s="7" t="s">
        <v>43</v>
      </c>
      <c r="I136" s="269"/>
      <c r="J136" s="167"/>
      <c r="K136" s="7" t="s">
        <v>43</v>
      </c>
      <c r="L136" s="42" t="str">
        <f t="shared" si="0"/>
        <v/>
      </c>
      <c r="M136" s="7" t="s">
        <v>50</v>
      </c>
      <c r="N136" s="15"/>
    </row>
    <row r="137" spans="1:14" ht="18" customHeight="1">
      <c r="A137" s="3"/>
      <c r="B137" s="3"/>
      <c r="C137" s="286"/>
      <c r="D137" s="287"/>
      <c r="E137" s="287"/>
      <c r="F137" s="288"/>
      <c r="G137" s="12"/>
      <c r="H137" s="7" t="s">
        <v>43</v>
      </c>
      <c r="I137" s="269"/>
      <c r="J137" s="167"/>
      <c r="K137" s="7" t="s">
        <v>43</v>
      </c>
      <c r="L137" s="42" t="str">
        <f t="shared" si="0"/>
        <v/>
      </c>
      <c r="M137" s="7" t="s">
        <v>50</v>
      </c>
      <c r="N137" s="15"/>
    </row>
    <row r="138" spans="1:14" ht="18" customHeight="1">
      <c r="A138" s="3"/>
      <c r="B138" s="3"/>
      <c r="C138" s="289"/>
      <c r="D138" s="290"/>
      <c r="E138" s="290"/>
      <c r="F138" s="291"/>
      <c r="G138" s="13"/>
      <c r="H138" s="8" t="s">
        <v>43</v>
      </c>
      <c r="I138" s="269"/>
      <c r="J138" s="167"/>
      <c r="K138" s="8" t="s">
        <v>43</v>
      </c>
      <c r="L138" s="43" t="str">
        <f t="shared" si="0"/>
        <v/>
      </c>
      <c r="M138" s="8" t="s">
        <v>50</v>
      </c>
      <c r="N138" s="15"/>
    </row>
    <row r="139" spans="1:14" ht="18" customHeight="1">
      <c r="A139" s="3"/>
      <c r="B139" s="3"/>
      <c r="C139" s="273" t="s">
        <v>7</v>
      </c>
      <c r="D139" s="183"/>
      <c r="E139" s="183"/>
      <c r="F139" s="184"/>
      <c r="G139" s="14">
        <f>SUM(G129:G138)</f>
        <v>0</v>
      </c>
      <c r="H139" s="4" t="s">
        <v>43</v>
      </c>
      <c r="I139" s="283">
        <f>SUM(I129:I138)</f>
        <v>0</v>
      </c>
      <c r="J139" s="284"/>
      <c r="K139" s="4" t="s">
        <v>43</v>
      </c>
      <c r="L139" s="44">
        <f>IF(G139=0,0,ROUND(G139/I139*100,1))</f>
        <v>0</v>
      </c>
      <c r="M139" s="4" t="s">
        <v>50</v>
      </c>
      <c r="N139" s="15"/>
    </row>
    <row r="140" spans="1:14" ht="18" customHeight="1">
      <c r="A140" s="17"/>
      <c r="B140" s="17"/>
      <c r="C140" s="17"/>
      <c r="D140" s="15"/>
      <c r="E140" s="17"/>
      <c r="F140" s="17"/>
      <c r="G140" s="17"/>
      <c r="H140" s="23"/>
      <c r="I140" s="23"/>
      <c r="J140" s="23"/>
      <c r="K140" s="23"/>
      <c r="L140" s="17"/>
      <c r="M140" s="17"/>
      <c r="N140" s="15"/>
    </row>
    <row r="141" spans="1:14" ht="18" customHeight="1">
      <c r="A141" s="16" t="s">
        <v>97</v>
      </c>
      <c r="B141" s="16"/>
      <c r="C141" s="16"/>
      <c r="D141" s="17"/>
      <c r="E141" s="17"/>
      <c r="F141" s="17"/>
      <c r="G141" s="17"/>
      <c r="H141" s="23"/>
      <c r="I141" s="23"/>
      <c r="J141" s="23"/>
      <c r="K141" s="23"/>
      <c r="L141" s="17"/>
      <c r="M141" s="17"/>
      <c r="N141" s="15"/>
    </row>
    <row r="142" spans="1:14" ht="18" customHeight="1">
      <c r="A142" s="16"/>
      <c r="B142" s="16" t="s">
        <v>60</v>
      </c>
      <c r="C142" s="16"/>
      <c r="D142" s="17"/>
      <c r="E142" s="17"/>
      <c r="F142" s="17"/>
      <c r="G142" s="17"/>
      <c r="H142" s="23"/>
      <c r="I142" s="23"/>
      <c r="J142" s="23"/>
      <c r="K142" s="23"/>
      <c r="L142" s="17"/>
      <c r="M142" s="17"/>
      <c r="N142" s="15"/>
    </row>
    <row r="143" spans="1:14" ht="18" customHeight="1">
      <c r="A143" s="17"/>
      <c r="B143" s="17"/>
      <c r="C143" s="192"/>
      <c r="D143" s="285"/>
      <c r="E143" s="31" t="s">
        <v>6</v>
      </c>
      <c r="F143" s="85"/>
      <c r="G143" s="181" t="s">
        <v>54</v>
      </c>
      <c r="H143" s="184"/>
      <c r="I143" s="181" t="s">
        <v>22</v>
      </c>
      <c r="J143" s="183"/>
      <c r="K143" s="184"/>
      <c r="L143" s="181" t="s">
        <v>104</v>
      </c>
      <c r="M143" s="184"/>
      <c r="N143" s="15"/>
    </row>
    <row r="144" spans="1:14" ht="18" customHeight="1">
      <c r="A144" s="17"/>
      <c r="B144" s="17"/>
      <c r="C144" s="185"/>
      <c r="D144" s="186"/>
      <c r="E144" s="186"/>
      <c r="F144" s="187"/>
      <c r="G144" s="298"/>
      <c r="H144" s="299"/>
      <c r="I144" s="190"/>
      <c r="J144" s="216"/>
      <c r="K144" s="18" t="s">
        <v>10</v>
      </c>
      <c r="L144" s="227"/>
      <c r="M144" s="300"/>
      <c r="N144" s="15"/>
    </row>
    <row r="145" spans="1:14" ht="18" customHeight="1">
      <c r="A145" s="17"/>
      <c r="B145" s="17"/>
      <c r="C145" s="175"/>
      <c r="D145" s="176"/>
      <c r="E145" s="176"/>
      <c r="F145" s="177"/>
      <c r="G145" s="161"/>
      <c r="H145" s="292"/>
      <c r="I145" s="166"/>
      <c r="J145" s="167"/>
      <c r="K145" s="19" t="s">
        <v>10</v>
      </c>
      <c r="L145" s="168"/>
      <c r="M145" s="169"/>
      <c r="N145" s="15"/>
    </row>
    <row r="146" spans="1:14" ht="18" customHeight="1">
      <c r="A146" s="17"/>
      <c r="B146" s="17"/>
      <c r="C146" s="175"/>
      <c r="D146" s="176"/>
      <c r="E146" s="176"/>
      <c r="F146" s="177"/>
      <c r="G146" s="161"/>
      <c r="H146" s="292"/>
      <c r="I146" s="166"/>
      <c r="J146" s="167"/>
      <c r="K146" s="19" t="s">
        <v>10</v>
      </c>
      <c r="L146" s="168"/>
      <c r="M146" s="169"/>
      <c r="N146" s="15"/>
    </row>
    <row r="147" spans="1:14" ht="18" customHeight="1">
      <c r="A147" s="17"/>
      <c r="B147" s="17"/>
      <c r="C147" s="175"/>
      <c r="D147" s="176"/>
      <c r="E147" s="176"/>
      <c r="F147" s="177"/>
      <c r="G147" s="161"/>
      <c r="H147" s="292"/>
      <c r="I147" s="166"/>
      <c r="J147" s="167"/>
      <c r="K147" s="19" t="s">
        <v>10</v>
      </c>
      <c r="L147" s="168"/>
      <c r="M147" s="169"/>
      <c r="N147" s="15"/>
    </row>
    <row r="148" spans="1:14" ht="18" customHeight="1">
      <c r="A148" s="17"/>
      <c r="B148" s="17"/>
      <c r="C148" s="175"/>
      <c r="D148" s="176"/>
      <c r="E148" s="176"/>
      <c r="F148" s="177"/>
      <c r="G148" s="161"/>
      <c r="H148" s="292"/>
      <c r="I148" s="166"/>
      <c r="J148" s="167"/>
      <c r="K148" s="19" t="s">
        <v>10</v>
      </c>
      <c r="L148" s="168"/>
      <c r="M148" s="169"/>
      <c r="N148" s="15"/>
    </row>
    <row r="149" spans="1:14" ht="18" customHeight="1">
      <c r="A149" s="17"/>
      <c r="B149" s="17"/>
      <c r="C149" s="175"/>
      <c r="D149" s="176"/>
      <c r="E149" s="176"/>
      <c r="F149" s="177"/>
      <c r="G149" s="161"/>
      <c r="H149" s="292"/>
      <c r="I149" s="166"/>
      <c r="J149" s="167"/>
      <c r="K149" s="19" t="s">
        <v>10</v>
      </c>
      <c r="L149" s="168"/>
      <c r="M149" s="169"/>
      <c r="N149" s="15"/>
    </row>
    <row r="150" spans="1:14" ht="18" customHeight="1">
      <c r="A150" s="17"/>
      <c r="B150" s="17"/>
      <c r="C150" s="175"/>
      <c r="D150" s="176"/>
      <c r="E150" s="176"/>
      <c r="F150" s="177"/>
      <c r="G150" s="161"/>
      <c r="H150" s="292"/>
      <c r="I150" s="166"/>
      <c r="J150" s="167"/>
      <c r="K150" s="19" t="s">
        <v>10</v>
      </c>
      <c r="L150" s="168"/>
      <c r="M150" s="169"/>
      <c r="N150" s="15"/>
    </row>
    <row r="151" spans="1:14" ht="18" customHeight="1">
      <c r="A151" s="17"/>
      <c r="B151" s="17"/>
      <c r="C151" s="175"/>
      <c r="D151" s="176"/>
      <c r="E151" s="176"/>
      <c r="F151" s="177"/>
      <c r="G151" s="161"/>
      <c r="H151" s="292"/>
      <c r="I151" s="166"/>
      <c r="J151" s="167"/>
      <c r="K151" s="19" t="s">
        <v>10</v>
      </c>
      <c r="L151" s="168"/>
      <c r="M151" s="169"/>
      <c r="N151" s="15"/>
    </row>
    <row r="152" spans="1:14" ht="18" customHeight="1">
      <c r="A152" s="17"/>
      <c r="B152" s="17"/>
      <c r="C152" s="175"/>
      <c r="D152" s="176"/>
      <c r="E152" s="176"/>
      <c r="F152" s="177"/>
      <c r="G152" s="161"/>
      <c r="H152" s="292"/>
      <c r="I152" s="166"/>
      <c r="J152" s="167"/>
      <c r="K152" s="19" t="s">
        <v>10</v>
      </c>
      <c r="L152" s="168"/>
      <c r="M152" s="169"/>
      <c r="N152" s="15"/>
    </row>
    <row r="153" spans="1:14" ht="18" customHeight="1">
      <c r="A153" s="17"/>
      <c r="B153" s="17"/>
      <c r="C153" s="175"/>
      <c r="D153" s="176"/>
      <c r="E153" s="176"/>
      <c r="F153" s="177"/>
      <c r="G153" s="161"/>
      <c r="H153" s="292"/>
      <c r="I153" s="166"/>
      <c r="J153" s="167"/>
      <c r="K153" s="19" t="s">
        <v>10</v>
      </c>
      <c r="L153" s="168"/>
      <c r="M153" s="169"/>
      <c r="N153" s="15"/>
    </row>
    <row r="154" spans="1:14" ht="18" customHeight="1">
      <c r="A154" s="17"/>
      <c r="B154" s="17"/>
      <c r="C154" s="175"/>
      <c r="D154" s="176"/>
      <c r="E154" s="176"/>
      <c r="F154" s="177"/>
      <c r="G154" s="161"/>
      <c r="H154" s="292"/>
      <c r="I154" s="166"/>
      <c r="J154" s="167"/>
      <c r="K154" s="19" t="s">
        <v>10</v>
      </c>
      <c r="L154" s="168"/>
      <c r="M154" s="169"/>
      <c r="N154" s="15"/>
    </row>
    <row r="155" spans="1:14" ht="18" customHeight="1">
      <c r="A155" s="17"/>
      <c r="B155" s="17"/>
      <c r="C155" s="175"/>
      <c r="D155" s="176"/>
      <c r="E155" s="176"/>
      <c r="F155" s="177"/>
      <c r="G155" s="81"/>
      <c r="H155" s="82"/>
      <c r="I155" s="166"/>
      <c r="J155" s="167"/>
      <c r="K155" s="19" t="s">
        <v>10</v>
      </c>
      <c r="L155" s="168"/>
      <c r="M155" s="169"/>
      <c r="N155" s="15"/>
    </row>
    <row r="156" spans="1:14" ht="18" customHeight="1">
      <c r="A156" s="17"/>
      <c r="B156" s="17"/>
      <c r="C156" s="175"/>
      <c r="D156" s="176"/>
      <c r="E156" s="176"/>
      <c r="F156" s="177"/>
      <c r="G156" s="81"/>
      <c r="H156" s="82"/>
      <c r="I156" s="166"/>
      <c r="J156" s="167"/>
      <c r="K156" s="19" t="s">
        <v>10</v>
      </c>
      <c r="L156" s="168"/>
      <c r="M156" s="169"/>
      <c r="N156" s="15"/>
    </row>
    <row r="157" spans="1:14" ht="18" customHeight="1">
      <c r="A157" s="17"/>
      <c r="B157" s="17"/>
      <c r="C157" s="175"/>
      <c r="D157" s="176"/>
      <c r="E157" s="176"/>
      <c r="F157" s="177"/>
      <c r="G157" s="81"/>
      <c r="H157" s="82"/>
      <c r="I157" s="166"/>
      <c r="J157" s="167"/>
      <c r="K157" s="19" t="s">
        <v>10</v>
      </c>
      <c r="L157" s="168"/>
      <c r="M157" s="169"/>
      <c r="N157" s="15"/>
    </row>
    <row r="158" spans="1:14" ht="18" customHeight="1">
      <c r="A158" s="17"/>
      <c r="B158" s="17"/>
      <c r="C158" s="175"/>
      <c r="D158" s="176"/>
      <c r="E158" s="176"/>
      <c r="F158" s="177"/>
      <c r="G158" s="161"/>
      <c r="H158" s="292"/>
      <c r="I158" s="166"/>
      <c r="J158" s="167"/>
      <c r="K158" s="19" t="s">
        <v>10</v>
      </c>
      <c r="L158" s="168"/>
      <c r="M158" s="169"/>
      <c r="N158" s="15"/>
    </row>
    <row r="159" spans="1:14" ht="18" customHeight="1">
      <c r="A159" s="17"/>
      <c r="B159" s="17"/>
      <c r="C159" s="175"/>
      <c r="D159" s="176"/>
      <c r="E159" s="176"/>
      <c r="F159" s="177"/>
      <c r="G159" s="81"/>
      <c r="H159" s="82"/>
      <c r="I159" s="166"/>
      <c r="J159" s="167"/>
      <c r="K159" s="19" t="s">
        <v>10</v>
      </c>
      <c r="L159" s="168"/>
      <c r="M159" s="169"/>
      <c r="N159" s="15"/>
    </row>
    <row r="160" spans="1:14" ht="18" customHeight="1">
      <c r="A160" s="17"/>
      <c r="B160" s="17"/>
      <c r="C160" s="175"/>
      <c r="D160" s="176"/>
      <c r="E160" s="176"/>
      <c r="F160" s="177"/>
      <c r="G160" s="81"/>
      <c r="H160" s="82"/>
      <c r="I160" s="166"/>
      <c r="J160" s="167"/>
      <c r="K160" s="19" t="s">
        <v>10</v>
      </c>
      <c r="L160" s="168"/>
      <c r="M160" s="169"/>
      <c r="N160" s="15"/>
    </row>
    <row r="161" spans="1:14" ht="18" customHeight="1">
      <c r="A161" s="17"/>
      <c r="B161" s="17"/>
      <c r="C161" s="175"/>
      <c r="D161" s="176"/>
      <c r="E161" s="176"/>
      <c r="F161" s="177"/>
      <c r="G161" s="161"/>
      <c r="H161" s="292"/>
      <c r="I161" s="166"/>
      <c r="J161" s="167"/>
      <c r="K161" s="19" t="s">
        <v>10</v>
      </c>
      <c r="L161" s="168"/>
      <c r="M161" s="169"/>
      <c r="N161" s="15"/>
    </row>
    <row r="162" spans="1:14" ht="18" customHeight="1">
      <c r="A162" s="17"/>
      <c r="B162" s="17"/>
      <c r="C162" s="175"/>
      <c r="D162" s="176"/>
      <c r="E162" s="176"/>
      <c r="F162" s="177"/>
      <c r="G162" s="161"/>
      <c r="H162" s="292"/>
      <c r="I162" s="166"/>
      <c r="J162" s="167"/>
      <c r="K162" s="19" t="s">
        <v>10</v>
      </c>
      <c r="L162" s="168"/>
      <c r="M162" s="169"/>
      <c r="N162" s="15"/>
    </row>
    <row r="163" spans="1:14" ht="18" customHeight="1">
      <c r="A163" s="17"/>
      <c r="B163" s="17"/>
      <c r="C163" s="175"/>
      <c r="D163" s="176"/>
      <c r="E163" s="176"/>
      <c r="F163" s="177"/>
      <c r="G163" s="161"/>
      <c r="H163" s="292"/>
      <c r="I163" s="217"/>
      <c r="J163" s="218"/>
      <c r="K163" s="19" t="s">
        <v>10</v>
      </c>
      <c r="L163" s="232"/>
      <c r="M163" s="315"/>
      <c r="N163" s="15"/>
    </row>
    <row r="164" spans="1:14" ht="18" customHeight="1">
      <c r="A164" s="17"/>
      <c r="B164" s="17"/>
      <c r="C164" s="181" t="s">
        <v>7</v>
      </c>
      <c r="D164" s="171"/>
      <c r="E164" s="171"/>
      <c r="F164" s="280"/>
      <c r="G164" s="30">
        <f>COUNTA(G144:G163)</f>
        <v>0</v>
      </c>
      <c r="H164" s="32" t="s">
        <v>9</v>
      </c>
      <c r="I164" s="323">
        <f>SUM(I144:J163)</f>
        <v>0</v>
      </c>
      <c r="J164" s="284"/>
      <c r="K164" s="21" t="s">
        <v>10</v>
      </c>
      <c r="L164" s="17"/>
      <c r="M164" s="17"/>
      <c r="N164" s="15"/>
    </row>
    <row r="165" spans="1:14" ht="18" customHeight="1">
      <c r="A165" s="17"/>
      <c r="B165" s="17"/>
      <c r="C165" s="17"/>
      <c r="D165" s="17"/>
      <c r="E165" s="17"/>
      <c r="F165" s="17"/>
      <c r="G165" s="17"/>
      <c r="H165" s="23"/>
      <c r="I165" s="23"/>
      <c r="J165" s="23"/>
      <c r="K165" s="23"/>
      <c r="L165" s="17"/>
      <c r="M165" s="17"/>
      <c r="N165" s="15"/>
    </row>
    <row r="166" spans="1:14" ht="18" customHeight="1">
      <c r="A166" s="16"/>
      <c r="B166" s="16" t="s">
        <v>133</v>
      </c>
      <c r="C166" s="16"/>
      <c r="D166" s="17"/>
      <c r="E166" s="17"/>
      <c r="F166" s="17"/>
      <c r="G166" s="17"/>
      <c r="H166" s="23"/>
      <c r="I166" s="23"/>
      <c r="J166" s="23"/>
      <c r="K166" s="23"/>
      <c r="L166" s="17"/>
      <c r="M166" s="17"/>
      <c r="N166" s="15"/>
    </row>
    <row r="167" spans="1:14" ht="18" customHeight="1">
      <c r="A167" s="17"/>
      <c r="B167" s="17"/>
      <c r="C167" s="192"/>
      <c r="D167" s="285"/>
      <c r="E167" s="31" t="s">
        <v>6</v>
      </c>
      <c r="F167" s="85"/>
      <c r="G167" s="181" t="s">
        <v>54</v>
      </c>
      <c r="H167" s="184"/>
      <c r="I167" s="181" t="s">
        <v>22</v>
      </c>
      <c r="J167" s="183"/>
      <c r="K167" s="184"/>
      <c r="L167" s="181" t="s">
        <v>104</v>
      </c>
      <c r="M167" s="184"/>
      <c r="N167" s="15"/>
    </row>
    <row r="168" spans="1:14" ht="18" customHeight="1">
      <c r="A168" s="17"/>
      <c r="B168" s="17"/>
      <c r="C168" s="185"/>
      <c r="D168" s="186"/>
      <c r="E168" s="186"/>
      <c r="F168" s="187"/>
      <c r="G168" s="227"/>
      <c r="H168" s="300"/>
      <c r="I168" s="190"/>
      <c r="J168" s="216"/>
      <c r="K168" s="18" t="s">
        <v>10</v>
      </c>
      <c r="L168" s="227"/>
      <c r="M168" s="300"/>
      <c r="N168" s="15"/>
    </row>
    <row r="169" spans="1:14" ht="18" customHeight="1">
      <c r="A169" s="17"/>
      <c r="B169" s="17"/>
      <c r="C169" s="175"/>
      <c r="D169" s="176"/>
      <c r="E169" s="176"/>
      <c r="F169" s="177"/>
      <c r="G169" s="168"/>
      <c r="H169" s="169"/>
      <c r="I169" s="166"/>
      <c r="J169" s="167"/>
      <c r="K169" s="19" t="s">
        <v>10</v>
      </c>
      <c r="L169" s="168"/>
      <c r="M169" s="169"/>
      <c r="N169" s="15"/>
    </row>
    <row r="170" spans="1:14" ht="18" customHeight="1">
      <c r="A170" s="17"/>
      <c r="B170" s="17"/>
      <c r="C170" s="175"/>
      <c r="D170" s="176"/>
      <c r="E170" s="176"/>
      <c r="F170" s="177"/>
      <c r="G170" s="168"/>
      <c r="H170" s="169"/>
      <c r="I170" s="166"/>
      <c r="J170" s="167"/>
      <c r="K170" s="19" t="s">
        <v>10</v>
      </c>
      <c r="L170" s="168"/>
      <c r="M170" s="169"/>
      <c r="N170" s="15"/>
    </row>
    <row r="171" spans="1:14" ht="18" customHeight="1">
      <c r="A171" s="17"/>
      <c r="B171" s="17"/>
      <c r="C171" s="175"/>
      <c r="D171" s="176"/>
      <c r="E171" s="176"/>
      <c r="F171" s="177"/>
      <c r="G171" s="168"/>
      <c r="H171" s="169"/>
      <c r="I171" s="166"/>
      <c r="J171" s="167"/>
      <c r="K171" s="19" t="s">
        <v>10</v>
      </c>
      <c r="L171" s="168"/>
      <c r="M171" s="169"/>
      <c r="N171" s="15"/>
    </row>
    <row r="172" spans="1:14" ht="18" customHeight="1">
      <c r="A172" s="17"/>
      <c r="B172" s="17"/>
      <c r="C172" s="175"/>
      <c r="D172" s="176"/>
      <c r="E172" s="176"/>
      <c r="F172" s="177"/>
      <c r="G172" s="168"/>
      <c r="H172" s="169"/>
      <c r="I172" s="166"/>
      <c r="J172" s="167"/>
      <c r="K172" s="19" t="s">
        <v>10</v>
      </c>
      <c r="L172" s="168"/>
      <c r="M172" s="169"/>
      <c r="N172" s="15"/>
    </row>
    <row r="173" spans="1:14" ht="18" customHeight="1">
      <c r="A173" s="17"/>
      <c r="B173" s="17"/>
      <c r="C173" s="175"/>
      <c r="D173" s="176"/>
      <c r="E173" s="176"/>
      <c r="F173" s="177"/>
      <c r="G173" s="168"/>
      <c r="H173" s="169"/>
      <c r="I173" s="166"/>
      <c r="J173" s="167"/>
      <c r="K173" s="19" t="s">
        <v>10</v>
      </c>
      <c r="L173" s="168"/>
      <c r="M173" s="169"/>
      <c r="N173" s="15"/>
    </row>
    <row r="174" spans="1:14" ht="18" customHeight="1">
      <c r="A174" s="17"/>
      <c r="B174" s="17"/>
      <c r="C174" s="175"/>
      <c r="D174" s="176"/>
      <c r="E174" s="176"/>
      <c r="F174" s="177"/>
      <c r="G174" s="168"/>
      <c r="H174" s="169"/>
      <c r="I174" s="166"/>
      <c r="J174" s="167"/>
      <c r="K174" s="19" t="s">
        <v>10</v>
      </c>
      <c r="L174" s="168"/>
      <c r="M174" s="169"/>
      <c r="N174" s="15"/>
    </row>
    <row r="175" spans="1:14" ht="18" customHeight="1">
      <c r="A175" s="17"/>
      <c r="B175" s="17"/>
      <c r="C175" s="175"/>
      <c r="D175" s="176"/>
      <c r="E175" s="176"/>
      <c r="F175" s="177"/>
      <c r="G175" s="168"/>
      <c r="H175" s="169"/>
      <c r="I175" s="166"/>
      <c r="J175" s="167"/>
      <c r="K175" s="19" t="s">
        <v>10</v>
      </c>
      <c r="L175" s="168"/>
      <c r="M175" s="169"/>
      <c r="N175" s="15"/>
    </row>
    <row r="176" spans="1:14" ht="18" customHeight="1">
      <c r="A176" s="17"/>
      <c r="B176" s="17"/>
      <c r="C176" s="175"/>
      <c r="D176" s="176"/>
      <c r="E176" s="176"/>
      <c r="F176" s="177"/>
      <c r="G176" s="168"/>
      <c r="H176" s="169"/>
      <c r="I176" s="166"/>
      <c r="J176" s="167"/>
      <c r="K176" s="19" t="s">
        <v>10</v>
      </c>
      <c r="L176" s="168"/>
      <c r="M176" s="169"/>
      <c r="N176" s="15"/>
    </row>
    <row r="177" spans="1:14" ht="18" customHeight="1">
      <c r="A177" s="17"/>
      <c r="B177" s="17"/>
      <c r="C177" s="175"/>
      <c r="D177" s="176"/>
      <c r="E177" s="176"/>
      <c r="F177" s="177"/>
      <c r="G177" s="168"/>
      <c r="H177" s="169"/>
      <c r="I177" s="166"/>
      <c r="J177" s="167"/>
      <c r="K177" s="19" t="s">
        <v>10</v>
      </c>
      <c r="L177" s="168"/>
      <c r="M177" s="169"/>
      <c r="N177" s="15"/>
    </row>
    <row r="178" spans="1:14" ht="18" customHeight="1">
      <c r="A178" s="17"/>
      <c r="B178" s="17"/>
      <c r="C178" s="175"/>
      <c r="D178" s="176"/>
      <c r="E178" s="176"/>
      <c r="F178" s="177"/>
      <c r="G178" s="168"/>
      <c r="H178" s="169"/>
      <c r="I178" s="166"/>
      <c r="J178" s="167"/>
      <c r="K178" s="19" t="s">
        <v>10</v>
      </c>
      <c r="L178" s="168"/>
      <c r="M178" s="169"/>
      <c r="N178" s="15"/>
    </row>
    <row r="179" spans="1:14" ht="18" customHeight="1">
      <c r="A179" s="17"/>
      <c r="B179" s="17"/>
      <c r="C179" s="175"/>
      <c r="D179" s="176"/>
      <c r="E179" s="176"/>
      <c r="F179" s="177"/>
      <c r="G179" s="168"/>
      <c r="H179" s="169"/>
      <c r="I179" s="166"/>
      <c r="J179" s="167"/>
      <c r="K179" s="19" t="s">
        <v>10</v>
      </c>
      <c r="L179" s="168"/>
      <c r="M179" s="169"/>
      <c r="N179" s="15"/>
    </row>
    <row r="180" spans="1:14" ht="18" customHeight="1">
      <c r="A180" s="17"/>
      <c r="B180" s="17"/>
      <c r="C180" s="175"/>
      <c r="D180" s="176"/>
      <c r="E180" s="176"/>
      <c r="F180" s="177"/>
      <c r="G180" s="168"/>
      <c r="H180" s="169"/>
      <c r="I180" s="166"/>
      <c r="J180" s="167"/>
      <c r="K180" s="19" t="s">
        <v>10</v>
      </c>
      <c r="L180" s="168"/>
      <c r="M180" s="169"/>
      <c r="N180" s="15"/>
    </row>
    <row r="181" spans="1:14" ht="18" customHeight="1">
      <c r="A181" s="17"/>
      <c r="B181" s="17"/>
      <c r="C181" s="175"/>
      <c r="D181" s="176"/>
      <c r="E181" s="176"/>
      <c r="F181" s="177"/>
      <c r="G181" s="168"/>
      <c r="H181" s="169"/>
      <c r="I181" s="166"/>
      <c r="J181" s="167"/>
      <c r="K181" s="19" t="s">
        <v>10</v>
      </c>
      <c r="L181" s="168"/>
      <c r="M181" s="169"/>
      <c r="N181" s="15"/>
    </row>
    <row r="182" spans="1:14" ht="18" customHeight="1">
      <c r="A182" s="17"/>
      <c r="B182" s="17"/>
      <c r="C182" s="175"/>
      <c r="D182" s="176"/>
      <c r="E182" s="176"/>
      <c r="F182" s="177"/>
      <c r="G182" s="168"/>
      <c r="H182" s="169"/>
      <c r="I182" s="166"/>
      <c r="J182" s="167"/>
      <c r="K182" s="19" t="s">
        <v>10</v>
      </c>
      <c r="L182" s="168"/>
      <c r="M182" s="169"/>
      <c r="N182" s="15"/>
    </row>
    <row r="183" spans="1:14" ht="18" customHeight="1">
      <c r="A183" s="17"/>
      <c r="B183" s="17"/>
      <c r="C183" s="175"/>
      <c r="D183" s="176"/>
      <c r="E183" s="176"/>
      <c r="F183" s="177"/>
      <c r="G183" s="168"/>
      <c r="H183" s="169"/>
      <c r="I183" s="166"/>
      <c r="J183" s="167"/>
      <c r="K183" s="19" t="s">
        <v>10</v>
      </c>
      <c r="L183" s="168"/>
      <c r="M183" s="169"/>
      <c r="N183" s="15"/>
    </row>
    <row r="184" spans="1:14" ht="18" customHeight="1">
      <c r="A184" s="17"/>
      <c r="B184" s="17"/>
      <c r="C184" s="175"/>
      <c r="D184" s="176"/>
      <c r="E184" s="176"/>
      <c r="F184" s="177"/>
      <c r="G184" s="168"/>
      <c r="H184" s="169"/>
      <c r="I184" s="166"/>
      <c r="J184" s="167"/>
      <c r="K184" s="19" t="s">
        <v>10</v>
      </c>
      <c r="L184" s="168"/>
      <c r="M184" s="169"/>
      <c r="N184" s="15"/>
    </row>
    <row r="185" spans="1:14" ht="18" customHeight="1">
      <c r="A185" s="17"/>
      <c r="B185" s="17"/>
      <c r="C185" s="175"/>
      <c r="D185" s="176"/>
      <c r="E185" s="176"/>
      <c r="F185" s="177"/>
      <c r="G185" s="168"/>
      <c r="H185" s="169"/>
      <c r="I185" s="166"/>
      <c r="J185" s="167"/>
      <c r="K185" s="19" t="s">
        <v>10</v>
      </c>
      <c r="L185" s="168"/>
      <c r="M185" s="169"/>
      <c r="N185" s="15"/>
    </row>
    <row r="186" spans="1:14" ht="18" customHeight="1">
      <c r="A186" s="17"/>
      <c r="B186" s="17"/>
      <c r="C186" s="175"/>
      <c r="D186" s="176"/>
      <c r="E186" s="176"/>
      <c r="F186" s="177"/>
      <c r="G186" s="168"/>
      <c r="H186" s="169"/>
      <c r="I186" s="166"/>
      <c r="J186" s="167"/>
      <c r="K186" s="19" t="s">
        <v>10</v>
      </c>
      <c r="L186" s="168"/>
      <c r="M186" s="169"/>
      <c r="N186" s="15"/>
    </row>
    <row r="187" spans="1:14" ht="18" customHeight="1">
      <c r="A187" s="17"/>
      <c r="B187" s="17"/>
      <c r="C187" s="275"/>
      <c r="D187" s="276"/>
      <c r="E187" s="276"/>
      <c r="F187" s="277"/>
      <c r="G187" s="168"/>
      <c r="H187" s="169"/>
      <c r="I187" s="166"/>
      <c r="J187" s="167"/>
      <c r="K187" s="33" t="s">
        <v>10</v>
      </c>
      <c r="L187" s="168"/>
      <c r="M187" s="169"/>
      <c r="N187" s="15"/>
    </row>
    <row r="188" spans="1:14" ht="18" customHeight="1">
      <c r="A188" s="17"/>
      <c r="B188" s="17"/>
      <c r="C188" s="175"/>
      <c r="D188" s="176"/>
      <c r="E188" s="176"/>
      <c r="F188" s="177"/>
      <c r="G188" s="331"/>
      <c r="H188" s="332"/>
      <c r="I188" s="329"/>
      <c r="J188" s="368"/>
      <c r="K188" s="19" t="s">
        <v>10</v>
      </c>
      <c r="L188" s="331"/>
      <c r="M188" s="332"/>
      <c r="N188" s="15"/>
    </row>
    <row r="189" spans="1:14" ht="18" customHeight="1">
      <c r="A189" s="17"/>
      <c r="B189" s="17"/>
      <c r="C189" s="175"/>
      <c r="D189" s="176"/>
      <c r="E189" s="176"/>
      <c r="F189" s="177"/>
      <c r="G189" s="168"/>
      <c r="H189" s="169"/>
      <c r="I189" s="166"/>
      <c r="J189" s="167"/>
      <c r="K189" s="19" t="s">
        <v>10</v>
      </c>
      <c r="L189" s="168"/>
      <c r="M189" s="169"/>
      <c r="N189" s="15"/>
    </row>
    <row r="190" spans="1:14" ht="18" customHeight="1">
      <c r="A190" s="17"/>
      <c r="B190" s="17"/>
      <c r="C190" s="175"/>
      <c r="D190" s="176"/>
      <c r="E190" s="176"/>
      <c r="F190" s="177"/>
      <c r="G190" s="168"/>
      <c r="H190" s="169"/>
      <c r="I190" s="166"/>
      <c r="J190" s="167"/>
      <c r="K190" s="19" t="s">
        <v>10</v>
      </c>
      <c r="L190" s="168"/>
      <c r="M190" s="169"/>
      <c r="N190" s="15"/>
    </row>
    <row r="191" spans="1:14" ht="18" customHeight="1">
      <c r="A191" s="17"/>
      <c r="B191" s="17"/>
      <c r="C191" s="175"/>
      <c r="D191" s="176"/>
      <c r="E191" s="176"/>
      <c r="F191" s="177"/>
      <c r="G191" s="168"/>
      <c r="H191" s="169"/>
      <c r="I191" s="166"/>
      <c r="J191" s="167"/>
      <c r="K191" s="19" t="s">
        <v>10</v>
      </c>
      <c r="L191" s="168"/>
      <c r="M191" s="169"/>
      <c r="N191" s="15"/>
    </row>
    <row r="192" spans="1:14" ht="18" customHeight="1">
      <c r="A192" s="17"/>
      <c r="B192" s="17"/>
      <c r="C192" s="175"/>
      <c r="D192" s="176"/>
      <c r="E192" s="176"/>
      <c r="F192" s="177"/>
      <c r="G192" s="168"/>
      <c r="H192" s="169"/>
      <c r="I192" s="166"/>
      <c r="J192" s="167"/>
      <c r="K192" s="19" t="s">
        <v>10</v>
      </c>
      <c r="L192" s="168"/>
      <c r="M192" s="169"/>
      <c r="N192" s="15"/>
    </row>
    <row r="193" spans="1:14" ht="18" customHeight="1">
      <c r="A193" s="17"/>
      <c r="B193" s="17"/>
      <c r="C193" s="175"/>
      <c r="D193" s="176"/>
      <c r="E193" s="176"/>
      <c r="F193" s="177"/>
      <c r="G193" s="168"/>
      <c r="H193" s="169"/>
      <c r="I193" s="166"/>
      <c r="J193" s="167"/>
      <c r="K193" s="19" t="s">
        <v>10</v>
      </c>
      <c r="L193" s="168"/>
      <c r="M193" s="169"/>
      <c r="N193" s="15"/>
    </row>
    <row r="194" spans="1:14" ht="18" customHeight="1">
      <c r="A194" s="17"/>
      <c r="B194" s="17"/>
      <c r="C194" s="175"/>
      <c r="D194" s="176"/>
      <c r="E194" s="176"/>
      <c r="F194" s="177"/>
      <c r="G194" s="168"/>
      <c r="H194" s="169"/>
      <c r="I194" s="166"/>
      <c r="J194" s="167"/>
      <c r="K194" s="19" t="s">
        <v>10</v>
      </c>
      <c r="L194" s="168"/>
      <c r="M194" s="169"/>
      <c r="N194" s="15"/>
    </row>
    <row r="195" spans="1:14" ht="18" customHeight="1">
      <c r="A195" s="17"/>
      <c r="B195" s="17"/>
      <c r="C195" s="175"/>
      <c r="D195" s="176"/>
      <c r="E195" s="176"/>
      <c r="F195" s="177"/>
      <c r="G195" s="168"/>
      <c r="H195" s="169"/>
      <c r="I195" s="166"/>
      <c r="J195" s="167"/>
      <c r="K195" s="19" t="s">
        <v>10</v>
      </c>
      <c r="L195" s="168"/>
      <c r="M195" s="169"/>
      <c r="N195" s="15"/>
    </row>
    <row r="196" spans="1:14" ht="18" customHeight="1">
      <c r="A196" s="17"/>
      <c r="B196" s="17"/>
      <c r="C196" s="175"/>
      <c r="D196" s="176"/>
      <c r="E196" s="176"/>
      <c r="F196" s="177"/>
      <c r="G196" s="168"/>
      <c r="H196" s="169"/>
      <c r="I196" s="166"/>
      <c r="J196" s="167"/>
      <c r="K196" s="19" t="s">
        <v>10</v>
      </c>
      <c r="L196" s="168"/>
      <c r="M196" s="169"/>
      <c r="N196" s="15"/>
    </row>
    <row r="197" spans="1:14" ht="18" customHeight="1">
      <c r="A197" s="17"/>
      <c r="B197" s="17"/>
      <c r="C197" s="175"/>
      <c r="D197" s="176"/>
      <c r="E197" s="176"/>
      <c r="F197" s="177"/>
      <c r="G197" s="168"/>
      <c r="H197" s="169"/>
      <c r="I197" s="166"/>
      <c r="J197" s="167"/>
      <c r="K197" s="19" t="s">
        <v>10</v>
      </c>
      <c r="L197" s="168"/>
      <c r="M197" s="169"/>
      <c r="N197" s="15"/>
    </row>
    <row r="198" spans="1:14" ht="18" customHeight="1">
      <c r="A198" s="17"/>
      <c r="B198" s="17"/>
      <c r="C198" s="175"/>
      <c r="D198" s="176"/>
      <c r="E198" s="176"/>
      <c r="F198" s="177"/>
      <c r="G198" s="168"/>
      <c r="H198" s="169"/>
      <c r="I198" s="166"/>
      <c r="J198" s="167"/>
      <c r="K198" s="19" t="s">
        <v>10</v>
      </c>
      <c r="L198" s="168"/>
      <c r="M198" s="169"/>
      <c r="N198" s="15"/>
    </row>
    <row r="199" spans="1:14" ht="18" customHeight="1">
      <c r="A199" s="17"/>
      <c r="B199" s="17"/>
      <c r="C199" s="175"/>
      <c r="D199" s="176"/>
      <c r="E199" s="176"/>
      <c r="F199" s="177"/>
      <c r="G199" s="168"/>
      <c r="H199" s="169"/>
      <c r="I199" s="166"/>
      <c r="J199" s="167"/>
      <c r="K199" s="19" t="s">
        <v>10</v>
      </c>
      <c r="L199" s="168"/>
      <c r="M199" s="169"/>
      <c r="N199" s="15"/>
    </row>
    <row r="200" spans="1:14" ht="18" customHeight="1">
      <c r="A200" s="17"/>
      <c r="B200" s="17"/>
      <c r="C200" s="175"/>
      <c r="D200" s="176"/>
      <c r="E200" s="176"/>
      <c r="F200" s="177"/>
      <c r="G200" s="168"/>
      <c r="H200" s="169"/>
      <c r="I200" s="166"/>
      <c r="J200" s="167"/>
      <c r="K200" s="19" t="s">
        <v>10</v>
      </c>
      <c r="L200" s="168"/>
      <c r="M200" s="169"/>
      <c r="N200" s="15"/>
    </row>
    <row r="201" spans="1:14" ht="18" customHeight="1">
      <c r="A201" s="17"/>
      <c r="B201" s="17"/>
      <c r="C201" s="175"/>
      <c r="D201" s="176"/>
      <c r="E201" s="176"/>
      <c r="F201" s="177"/>
      <c r="G201" s="168"/>
      <c r="H201" s="169"/>
      <c r="I201" s="166"/>
      <c r="J201" s="167"/>
      <c r="K201" s="19" t="s">
        <v>10</v>
      </c>
      <c r="L201" s="168"/>
      <c r="M201" s="169"/>
      <c r="N201" s="15"/>
    </row>
    <row r="202" spans="1:14" ht="18" customHeight="1">
      <c r="A202" s="17"/>
      <c r="B202" s="17"/>
      <c r="C202" s="175"/>
      <c r="D202" s="176"/>
      <c r="E202" s="176"/>
      <c r="F202" s="177"/>
      <c r="G202" s="168"/>
      <c r="H202" s="169"/>
      <c r="I202" s="166"/>
      <c r="J202" s="167"/>
      <c r="K202" s="19" t="s">
        <v>10</v>
      </c>
      <c r="L202" s="168"/>
      <c r="M202" s="169"/>
      <c r="N202" s="15"/>
    </row>
    <row r="203" spans="1:14" ht="18" customHeight="1">
      <c r="A203" s="17"/>
      <c r="B203" s="17"/>
      <c r="C203" s="175"/>
      <c r="D203" s="176"/>
      <c r="E203" s="176"/>
      <c r="F203" s="177"/>
      <c r="G203" s="168"/>
      <c r="H203" s="169"/>
      <c r="I203" s="166"/>
      <c r="J203" s="167"/>
      <c r="K203" s="19" t="s">
        <v>10</v>
      </c>
      <c r="L203" s="168"/>
      <c r="M203" s="169"/>
      <c r="N203" s="15"/>
    </row>
    <row r="204" spans="1:14" ht="18" customHeight="1">
      <c r="A204" s="17"/>
      <c r="B204" s="17"/>
      <c r="C204" s="175"/>
      <c r="D204" s="176"/>
      <c r="E204" s="176"/>
      <c r="F204" s="177"/>
      <c r="G204" s="168"/>
      <c r="H204" s="169"/>
      <c r="I204" s="166"/>
      <c r="J204" s="167"/>
      <c r="K204" s="19" t="s">
        <v>10</v>
      </c>
      <c r="L204" s="168"/>
      <c r="M204" s="169"/>
      <c r="N204" s="15"/>
    </row>
    <row r="205" spans="1:14" ht="18" customHeight="1">
      <c r="A205" s="17"/>
      <c r="B205" s="17"/>
      <c r="C205" s="175"/>
      <c r="D205" s="176"/>
      <c r="E205" s="176"/>
      <c r="F205" s="177"/>
      <c r="G205" s="168"/>
      <c r="H205" s="169"/>
      <c r="I205" s="166"/>
      <c r="J205" s="167"/>
      <c r="K205" s="19" t="s">
        <v>10</v>
      </c>
      <c r="L205" s="168"/>
      <c r="M205" s="169"/>
      <c r="N205" s="15"/>
    </row>
    <row r="206" spans="1:14" ht="18" customHeight="1">
      <c r="A206" s="17"/>
      <c r="B206" s="17"/>
      <c r="C206" s="175"/>
      <c r="D206" s="176"/>
      <c r="E206" s="176"/>
      <c r="F206" s="177"/>
      <c r="G206" s="168"/>
      <c r="H206" s="169"/>
      <c r="I206" s="166"/>
      <c r="J206" s="167"/>
      <c r="K206" s="19" t="s">
        <v>10</v>
      </c>
      <c r="L206" s="168"/>
      <c r="M206" s="169"/>
      <c r="N206" s="15"/>
    </row>
    <row r="207" spans="1:14" ht="18" customHeight="1">
      <c r="A207" s="17"/>
      <c r="B207" s="17"/>
      <c r="C207" s="175"/>
      <c r="D207" s="176"/>
      <c r="E207" s="176"/>
      <c r="F207" s="177"/>
      <c r="G207" s="232"/>
      <c r="H207" s="315"/>
      <c r="I207" s="217"/>
      <c r="J207" s="218"/>
      <c r="K207" s="19" t="s">
        <v>10</v>
      </c>
      <c r="L207" s="232"/>
      <c r="M207" s="315"/>
      <c r="N207" s="15"/>
    </row>
    <row r="208" spans="1:14" ht="18" customHeight="1">
      <c r="A208" s="17"/>
      <c r="B208" s="17"/>
      <c r="C208" s="181" t="s">
        <v>7</v>
      </c>
      <c r="D208" s="171"/>
      <c r="E208" s="171"/>
      <c r="F208" s="280"/>
      <c r="G208" s="30">
        <f>COUNTA(G168:G207)</f>
        <v>0</v>
      </c>
      <c r="H208" s="32" t="s">
        <v>9</v>
      </c>
      <c r="I208" s="323">
        <f>SUM(I168:J207)</f>
        <v>0</v>
      </c>
      <c r="J208" s="284"/>
      <c r="K208" s="21" t="s">
        <v>10</v>
      </c>
      <c r="L208" s="17"/>
      <c r="M208" s="17"/>
      <c r="N208" s="15"/>
    </row>
    <row r="209" spans="1:15" ht="18" customHeight="1">
      <c r="A209" s="17"/>
      <c r="B209" s="17"/>
      <c r="C209" s="22"/>
      <c r="D209" s="24"/>
      <c r="E209" s="24"/>
      <c r="F209" s="24"/>
      <c r="G209" s="28"/>
      <c r="H209" s="28"/>
      <c r="I209" s="47"/>
      <c r="J209" s="53"/>
      <c r="K209" s="23"/>
      <c r="L209" s="17"/>
      <c r="M209" s="17"/>
      <c r="N209" s="15"/>
    </row>
    <row r="210" spans="1:15" ht="18" customHeight="1">
      <c r="A210" s="17"/>
      <c r="B210" s="16" t="s">
        <v>134</v>
      </c>
      <c r="C210" s="16"/>
      <c r="D210" s="17"/>
      <c r="E210" s="17"/>
      <c r="F210" s="64"/>
      <c r="G210" s="17"/>
      <c r="H210" s="23"/>
      <c r="I210" s="23"/>
      <c r="J210" s="23"/>
      <c r="K210" s="23"/>
      <c r="L210" s="17"/>
      <c r="M210" s="17"/>
      <c r="N210" s="15"/>
    </row>
    <row r="211" spans="1:15" ht="18" customHeight="1">
      <c r="A211" s="17"/>
      <c r="B211" s="17"/>
      <c r="C211" s="339" t="s">
        <v>132</v>
      </c>
      <c r="D211" s="340"/>
      <c r="E211" s="340"/>
      <c r="F211" s="340"/>
      <c r="G211" s="340"/>
      <c r="H211" s="340"/>
      <c r="I211" s="341" t="s">
        <v>81</v>
      </c>
      <c r="J211" s="341"/>
      <c r="K211" s="65" t="s">
        <v>83</v>
      </c>
      <c r="L211" s="65"/>
      <c r="M211" s="66"/>
      <c r="N211" s="15"/>
      <c r="O211" s="75" t="s">
        <v>87</v>
      </c>
    </row>
    <row r="212" spans="1:15" ht="18" customHeight="1">
      <c r="A212" s="17"/>
      <c r="B212" s="17"/>
      <c r="C212" s="170"/>
      <c r="D212" s="171"/>
      <c r="E212" s="25" t="s">
        <v>6</v>
      </c>
      <c r="F212" s="80"/>
      <c r="G212" s="181" t="s">
        <v>105</v>
      </c>
      <c r="H212" s="182"/>
      <c r="I212" s="181" t="s">
        <v>22</v>
      </c>
      <c r="J212" s="183"/>
      <c r="K212" s="184"/>
      <c r="L212" s="181" t="s">
        <v>68</v>
      </c>
      <c r="M212" s="182"/>
      <c r="N212" s="15"/>
    </row>
    <row r="213" spans="1:15" ht="18" customHeight="1">
      <c r="A213" s="17"/>
      <c r="B213" s="17"/>
      <c r="C213" s="515"/>
      <c r="D213" s="516"/>
      <c r="E213" s="516"/>
      <c r="F213" s="517"/>
      <c r="G213" s="161"/>
      <c r="H213" s="292"/>
      <c r="I213" s="166"/>
      <c r="J213" s="167"/>
      <c r="K213" s="19" t="s">
        <v>10</v>
      </c>
      <c r="L213" s="161"/>
      <c r="M213" s="292"/>
      <c r="N213" s="15"/>
    </row>
    <row r="214" spans="1:15" ht="18" customHeight="1">
      <c r="A214" s="17"/>
      <c r="B214" s="17"/>
      <c r="C214" s="175"/>
      <c r="D214" s="176"/>
      <c r="E214" s="176"/>
      <c r="F214" s="177"/>
      <c r="G214" s="161"/>
      <c r="H214" s="292"/>
      <c r="I214" s="166"/>
      <c r="J214" s="167"/>
      <c r="K214" s="19" t="s">
        <v>10</v>
      </c>
      <c r="L214" s="161"/>
      <c r="M214" s="292"/>
      <c r="N214" s="15"/>
    </row>
    <row r="215" spans="1:15" ht="18" customHeight="1">
      <c r="A215" s="17"/>
      <c r="B215" s="17"/>
      <c r="C215" s="175"/>
      <c r="D215" s="176"/>
      <c r="E215" s="176"/>
      <c r="F215" s="177"/>
      <c r="G215" s="161"/>
      <c r="H215" s="292"/>
      <c r="I215" s="166"/>
      <c r="J215" s="167"/>
      <c r="K215" s="19" t="s">
        <v>10</v>
      </c>
      <c r="L215" s="161"/>
      <c r="M215" s="292"/>
      <c r="N215" s="15"/>
    </row>
    <row r="216" spans="1:15" ht="18" customHeight="1">
      <c r="A216" s="17"/>
      <c r="B216" s="17"/>
      <c r="C216" s="175"/>
      <c r="D216" s="176"/>
      <c r="E216" s="176"/>
      <c r="F216" s="177"/>
      <c r="G216" s="161"/>
      <c r="H216" s="292"/>
      <c r="I216" s="166"/>
      <c r="J216" s="167"/>
      <c r="K216" s="19" t="s">
        <v>10</v>
      </c>
      <c r="L216" s="161"/>
      <c r="M216" s="292"/>
      <c r="N216" s="15"/>
    </row>
    <row r="217" spans="1:15" ht="18" customHeight="1">
      <c r="A217" s="17"/>
      <c r="B217" s="17"/>
      <c r="C217" s="175"/>
      <c r="D217" s="176"/>
      <c r="E217" s="176"/>
      <c r="F217" s="177"/>
      <c r="G217" s="161"/>
      <c r="H217" s="292"/>
      <c r="I217" s="166"/>
      <c r="J217" s="167"/>
      <c r="K217" s="19" t="s">
        <v>10</v>
      </c>
      <c r="L217" s="161"/>
      <c r="M217" s="292"/>
      <c r="N217" s="15"/>
    </row>
    <row r="218" spans="1:15" ht="18" customHeight="1">
      <c r="A218" s="17"/>
      <c r="B218" s="17"/>
      <c r="C218" s="175"/>
      <c r="D218" s="176"/>
      <c r="E218" s="176"/>
      <c r="F218" s="177"/>
      <c r="G218" s="161"/>
      <c r="H218" s="292"/>
      <c r="I218" s="166"/>
      <c r="J218" s="167"/>
      <c r="K218" s="19" t="s">
        <v>10</v>
      </c>
      <c r="L218" s="161"/>
      <c r="M218" s="292"/>
      <c r="N218" s="15"/>
    </row>
    <row r="219" spans="1:15" ht="18" customHeight="1">
      <c r="A219" s="17"/>
      <c r="B219" s="17"/>
      <c r="C219" s="175"/>
      <c r="D219" s="176"/>
      <c r="E219" s="176"/>
      <c r="F219" s="177"/>
      <c r="G219" s="161"/>
      <c r="H219" s="292"/>
      <c r="I219" s="166"/>
      <c r="J219" s="167"/>
      <c r="K219" s="19" t="s">
        <v>10</v>
      </c>
      <c r="L219" s="161"/>
      <c r="M219" s="292"/>
      <c r="N219" s="15"/>
    </row>
    <row r="220" spans="1:15" ht="18" customHeight="1">
      <c r="A220" s="17"/>
      <c r="B220" s="17"/>
      <c r="C220" s="175"/>
      <c r="D220" s="176"/>
      <c r="E220" s="176"/>
      <c r="F220" s="177"/>
      <c r="G220" s="161"/>
      <c r="H220" s="292"/>
      <c r="I220" s="166"/>
      <c r="J220" s="167"/>
      <c r="K220" s="19" t="s">
        <v>10</v>
      </c>
      <c r="L220" s="161"/>
      <c r="M220" s="292"/>
      <c r="N220" s="15"/>
    </row>
    <row r="221" spans="1:15" ht="18" customHeight="1">
      <c r="A221" s="17"/>
      <c r="B221" s="17"/>
      <c r="C221" s="175"/>
      <c r="D221" s="176"/>
      <c r="E221" s="176"/>
      <c r="F221" s="177"/>
      <c r="G221" s="161"/>
      <c r="H221" s="292"/>
      <c r="I221" s="166"/>
      <c r="J221" s="167"/>
      <c r="K221" s="19" t="s">
        <v>10</v>
      </c>
      <c r="L221" s="161"/>
      <c r="M221" s="292"/>
      <c r="N221" s="15"/>
    </row>
    <row r="222" spans="1:15" ht="18" customHeight="1">
      <c r="A222" s="17"/>
      <c r="B222" s="17"/>
      <c r="C222" s="175"/>
      <c r="D222" s="176"/>
      <c r="E222" s="176"/>
      <c r="F222" s="177"/>
      <c r="G222" s="161"/>
      <c r="H222" s="292"/>
      <c r="I222" s="166"/>
      <c r="J222" s="167"/>
      <c r="K222" s="19" t="s">
        <v>10</v>
      </c>
      <c r="L222" s="161"/>
      <c r="M222" s="292"/>
      <c r="N222" s="15"/>
    </row>
    <row r="223" spans="1:15" ht="18" customHeight="1">
      <c r="A223" s="17"/>
      <c r="B223" s="17"/>
      <c r="C223" s="175"/>
      <c r="D223" s="176"/>
      <c r="E223" s="176"/>
      <c r="F223" s="177"/>
      <c r="G223" s="81"/>
      <c r="H223" s="82"/>
      <c r="I223" s="166"/>
      <c r="J223" s="167"/>
      <c r="K223" s="19" t="s">
        <v>10</v>
      </c>
      <c r="L223" s="81"/>
      <c r="M223" s="82"/>
      <c r="N223" s="15"/>
    </row>
    <row r="224" spans="1:15" ht="18" customHeight="1">
      <c r="A224" s="17"/>
      <c r="B224" s="17"/>
      <c r="C224" s="175"/>
      <c r="D224" s="176"/>
      <c r="E224" s="176"/>
      <c r="F224" s="177"/>
      <c r="G224" s="81"/>
      <c r="H224" s="82"/>
      <c r="I224" s="166"/>
      <c r="J224" s="167"/>
      <c r="K224" s="19" t="s">
        <v>10</v>
      </c>
      <c r="L224" s="81"/>
      <c r="M224" s="82"/>
      <c r="N224" s="15"/>
    </row>
    <row r="225" spans="1:14" ht="18" customHeight="1">
      <c r="A225" s="17"/>
      <c r="B225" s="17"/>
      <c r="C225" s="175"/>
      <c r="D225" s="176"/>
      <c r="E225" s="176"/>
      <c r="F225" s="177"/>
      <c r="G225" s="81"/>
      <c r="H225" s="82"/>
      <c r="I225" s="166"/>
      <c r="J225" s="167"/>
      <c r="K225" s="19" t="s">
        <v>10</v>
      </c>
      <c r="L225" s="81"/>
      <c r="M225" s="82"/>
      <c r="N225" s="15"/>
    </row>
    <row r="226" spans="1:14" ht="18" customHeight="1">
      <c r="A226" s="17"/>
      <c r="B226" s="17"/>
      <c r="C226" s="175"/>
      <c r="D226" s="176"/>
      <c r="E226" s="176"/>
      <c r="F226" s="177"/>
      <c r="G226" s="161"/>
      <c r="H226" s="292"/>
      <c r="I226" s="166"/>
      <c r="J226" s="167"/>
      <c r="K226" s="19" t="s">
        <v>10</v>
      </c>
      <c r="L226" s="161"/>
      <c r="M226" s="292"/>
      <c r="N226" s="15"/>
    </row>
    <row r="227" spans="1:14" ht="18" customHeight="1">
      <c r="A227" s="17"/>
      <c r="B227" s="17"/>
      <c r="C227" s="175"/>
      <c r="D227" s="176"/>
      <c r="E227" s="176"/>
      <c r="F227" s="177"/>
      <c r="G227" s="81"/>
      <c r="H227" s="82"/>
      <c r="I227" s="166"/>
      <c r="J227" s="167"/>
      <c r="K227" s="19" t="s">
        <v>10</v>
      </c>
      <c r="L227" s="81"/>
      <c r="M227" s="82"/>
      <c r="N227" s="15"/>
    </row>
    <row r="228" spans="1:14" ht="18" customHeight="1">
      <c r="A228" s="17"/>
      <c r="B228" s="17"/>
      <c r="C228" s="175"/>
      <c r="D228" s="176"/>
      <c r="E228" s="176"/>
      <c r="F228" s="177"/>
      <c r="G228" s="81"/>
      <c r="H228" s="82"/>
      <c r="I228" s="166"/>
      <c r="J228" s="167"/>
      <c r="K228" s="19" t="s">
        <v>10</v>
      </c>
      <c r="L228" s="81"/>
      <c r="M228" s="82"/>
      <c r="N228" s="15"/>
    </row>
    <row r="229" spans="1:14" ht="18" customHeight="1">
      <c r="A229" s="17"/>
      <c r="B229" s="17"/>
      <c r="C229" s="175"/>
      <c r="D229" s="176"/>
      <c r="E229" s="176"/>
      <c r="F229" s="177"/>
      <c r="G229" s="161"/>
      <c r="H229" s="292"/>
      <c r="I229" s="166"/>
      <c r="J229" s="167"/>
      <c r="K229" s="19" t="s">
        <v>10</v>
      </c>
      <c r="L229" s="161"/>
      <c r="M229" s="292"/>
      <c r="N229" s="15"/>
    </row>
    <row r="230" spans="1:14" ht="18" customHeight="1">
      <c r="A230" s="17"/>
      <c r="B230" s="17"/>
      <c r="C230" s="175"/>
      <c r="D230" s="176"/>
      <c r="E230" s="176"/>
      <c r="F230" s="177"/>
      <c r="G230" s="161"/>
      <c r="H230" s="292"/>
      <c r="I230" s="166"/>
      <c r="J230" s="167"/>
      <c r="K230" s="19" t="s">
        <v>10</v>
      </c>
      <c r="L230" s="161"/>
      <c r="M230" s="292"/>
      <c r="N230" s="15"/>
    </row>
    <row r="231" spans="1:14" ht="18" customHeight="1">
      <c r="A231" s="17"/>
      <c r="B231" s="17"/>
      <c r="C231" s="175"/>
      <c r="D231" s="176"/>
      <c r="E231" s="176"/>
      <c r="F231" s="177"/>
      <c r="G231" s="161"/>
      <c r="H231" s="292"/>
      <c r="I231" s="217"/>
      <c r="J231" s="218"/>
      <c r="K231" s="19" t="s">
        <v>10</v>
      </c>
      <c r="L231" s="355"/>
      <c r="M231" s="356"/>
      <c r="N231" s="15"/>
    </row>
    <row r="232" spans="1:14" ht="18" customHeight="1">
      <c r="A232" s="17"/>
      <c r="B232" s="17"/>
      <c r="C232" s="181" t="s">
        <v>7</v>
      </c>
      <c r="D232" s="171"/>
      <c r="E232" s="171"/>
      <c r="F232" s="280"/>
      <c r="G232" s="30">
        <f>COUNTA(G213:G231)</f>
        <v>0</v>
      </c>
      <c r="H232" s="32" t="s">
        <v>9</v>
      </c>
      <c r="I232" s="323">
        <f>SUM(I213:J231)</f>
        <v>0</v>
      </c>
      <c r="J232" s="284"/>
      <c r="K232" s="21" t="s">
        <v>10</v>
      </c>
      <c r="L232" s="63"/>
      <c r="M232" s="63"/>
      <c r="N232" s="15"/>
    </row>
    <row r="233" spans="1:14" ht="18" customHeight="1">
      <c r="A233" s="17"/>
      <c r="B233" s="17"/>
      <c r="C233" s="22"/>
      <c r="D233" s="24"/>
      <c r="E233" s="24"/>
      <c r="F233" s="24"/>
      <c r="G233" s="28"/>
      <c r="H233" s="28"/>
      <c r="I233" s="47"/>
      <c r="J233" s="53"/>
      <c r="K233" s="23"/>
      <c r="L233" s="17"/>
      <c r="M233" s="17"/>
      <c r="N233" s="15"/>
    </row>
    <row r="234" spans="1:14" s="1" customFormat="1" ht="18" customHeight="1">
      <c r="A234" s="2" t="s">
        <v>135</v>
      </c>
    </row>
    <row r="235" spans="1:14" s="1" customFormat="1" ht="18" customHeight="1">
      <c r="C235" s="349"/>
      <c r="D235" s="350"/>
      <c r="E235" s="84" t="s">
        <v>47</v>
      </c>
      <c r="F235" s="273" t="s">
        <v>48</v>
      </c>
      <c r="G235" s="183"/>
      <c r="H235" s="183"/>
      <c r="I235" s="183"/>
      <c r="J235" s="183"/>
      <c r="K235" s="183"/>
      <c r="L235" s="183"/>
      <c r="M235" s="184"/>
    </row>
    <row r="236" spans="1:14" s="1" customFormat="1" ht="18" customHeight="1">
      <c r="C236" s="351">
        <v>1</v>
      </c>
      <c r="D236" s="300"/>
      <c r="E236" s="49"/>
      <c r="F236" s="514"/>
      <c r="G236" s="249"/>
      <c r="H236" s="249"/>
      <c r="I236" s="249"/>
      <c r="J236" s="249"/>
      <c r="K236" s="249"/>
      <c r="L236" s="249"/>
      <c r="M236" s="250"/>
    </row>
    <row r="237" spans="1:14" s="1" customFormat="1" ht="18" customHeight="1">
      <c r="C237" s="345">
        <v>2</v>
      </c>
      <c r="D237" s="169"/>
      <c r="E237" s="86"/>
      <c r="F237" s="286"/>
      <c r="G237" s="287"/>
      <c r="H237" s="287"/>
      <c r="I237" s="287"/>
      <c r="J237" s="287"/>
      <c r="K237" s="287"/>
      <c r="L237" s="287"/>
      <c r="M237" s="288"/>
    </row>
    <row r="238" spans="1:14" s="1" customFormat="1" ht="18" customHeight="1">
      <c r="C238" s="345">
        <v>3</v>
      </c>
      <c r="D238" s="169"/>
      <c r="E238" s="86"/>
      <c r="F238" s="286"/>
      <c r="G238" s="287"/>
      <c r="H238" s="287"/>
      <c r="I238" s="287"/>
      <c r="J238" s="287"/>
      <c r="K238" s="287"/>
      <c r="L238" s="287"/>
      <c r="M238" s="288"/>
    </row>
    <row r="239" spans="1:14" s="1" customFormat="1" ht="18" customHeight="1">
      <c r="C239" s="345">
        <v>4</v>
      </c>
      <c r="D239" s="169"/>
      <c r="E239" s="86"/>
      <c r="F239" s="286"/>
      <c r="G239" s="287"/>
      <c r="H239" s="287"/>
      <c r="I239" s="287"/>
      <c r="J239" s="287"/>
      <c r="K239" s="287"/>
      <c r="L239" s="287"/>
      <c r="M239" s="288"/>
    </row>
    <row r="240" spans="1:14" s="1" customFormat="1" ht="18" customHeight="1">
      <c r="C240" s="345">
        <v>5</v>
      </c>
      <c r="D240" s="169"/>
      <c r="E240" s="86"/>
      <c r="F240" s="286"/>
      <c r="G240" s="287"/>
      <c r="H240" s="287"/>
      <c r="I240" s="287"/>
      <c r="J240" s="287"/>
      <c r="K240" s="287"/>
      <c r="L240" s="287"/>
      <c r="M240" s="288"/>
    </row>
    <row r="241" spans="1:13" s="1" customFormat="1" ht="18" customHeight="1">
      <c r="C241" s="345">
        <v>6</v>
      </c>
      <c r="D241" s="169"/>
      <c r="E241" s="86"/>
      <c r="F241" s="286"/>
      <c r="G241" s="287"/>
      <c r="H241" s="287"/>
      <c r="I241" s="287"/>
      <c r="J241" s="287"/>
      <c r="K241" s="287"/>
      <c r="L241" s="287"/>
      <c r="M241" s="288"/>
    </row>
    <row r="242" spans="1:13" s="1" customFormat="1" ht="18" customHeight="1">
      <c r="C242" s="345">
        <v>7</v>
      </c>
      <c r="D242" s="169"/>
      <c r="E242" s="86"/>
      <c r="F242" s="286"/>
      <c r="G242" s="287"/>
      <c r="H242" s="287"/>
      <c r="I242" s="287"/>
      <c r="J242" s="287"/>
      <c r="K242" s="287"/>
      <c r="L242" s="287"/>
      <c r="M242" s="288"/>
    </row>
    <row r="243" spans="1:13" s="1" customFormat="1" ht="18" customHeight="1">
      <c r="C243" s="345">
        <v>8</v>
      </c>
      <c r="D243" s="169"/>
      <c r="E243" s="86"/>
      <c r="F243" s="286"/>
      <c r="G243" s="287"/>
      <c r="H243" s="287"/>
      <c r="I243" s="287"/>
      <c r="J243" s="287"/>
      <c r="K243" s="287"/>
      <c r="L243" s="287"/>
      <c r="M243" s="288"/>
    </row>
    <row r="244" spans="1:13" s="1" customFormat="1" ht="18" customHeight="1">
      <c r="C244" s="345">
        <v>9</v>
      </c>
      <c r="D244" s="169"/>
      <c r="E244" s="86"/>
      <c r="F244" s="286"/>
      <c r="G244" s="287"/>
      <c r="H244" s="287"/>
      <c r="I244" s="287"/>
      <c r="J244" s="287"/>
      <c r="K244" s="287"/>
      <c r="L244" s="287"/>
      <c r="M244" s="288"/>
    </row>
    <row r="245" spans="1:13" s="1" customFormat="1" ht="18" customHeight="1">
      <c r="C245" s="360">
        <v>10</v>
      </c>
      <c r="D245" s="315"/>
      <c r="E245" s="87"/>
      <c r="F245" s="361"/>
      <c r="G245" s="252"/>
      <c r="H245" s="252"/>
      <c r="I245" s="252"/>
      <c r="J245" s="252"/>
      <c r="K245" s="252"/>
      <c r="L245" s="252"/>
      <c r="M245" s="253"/>
    </row>
    <row r="246" spans="1:13" s="1" customFormat="1" ht="18" customHeight="1"/>
    <row r="247" spans="1:13" s="1" customFormat="1" ht="18" customHeight="1">
      <c r="A247" s="2" t="s">
        <v>51</v>
      </c>
    </row>
    <row r="248" spans="1:13" s="1" customFormat="1" ht="18" customHeight="1">
      <c r="C248" s="349"/>
      <c r="D248" s="350"/>
      <c r="E248" s="84" t="s">
        <v>47</v>
      </c>
      <c r="F248" s="273" t="s">
        <v>48</v>
      </c>
      <c r="G248" s="183"/>
      <c r="H248" s="183"/>
      <c r="I248" s="183"/>
      <c r="J248" s="183"/>
      <c r="K248" s="183"/>
      <c r="L248" s="183"/>
      <c r="M248" s="184"/>
    </row>
    <row r="249" spans="1:13" s="1" customFormat="1" ht="18" customHeight="1">
      <c r="C249" s="351">
        <v>1</v>
      </c>
      <c r="D249" s="300"/>
      <c r="E249" s="49"/>
      <c r="F249" s="514"/>
      <c r="G249" s="249"/>
      <c r="H249" s="249"/>
      <c r="I249" s="249"/>
      <c r="J249" s="249"/>
      <c r="K249" s="249"/>
      <c r="L249" s="249"/>
      <c r="M249" s="250"/>
    </row>
    <row r="250" spans="1:13" s="1" customFormat="1" ht="18" customHeight="1">
      <c r="C250" s="345">
        <v>2</v>
      </c>
      <c r="D250" s="169"/>
      <c r="E250" s="86"/>
      <c r="F250" s="286"/>
      <c r="G250" s="287"/>
      <c r="H250" s="287"/>
      <c r="I250" s="287"/>
      <c r="J250" s="287"/>
      <c r="K250" s="287"/>
      <c r="L250" s="287"/>
      <c r="M250" s="288"/>
    </row>
    <row r="251" spans="1:13" s="1" customFormat="1" ht="18" customHeight="1">
      <c r="C251" s="345">
        <v>3</v>
      </c>
      <c r="D251" s="169"/>
      <c r="E251" s="86"/>
      <c r="F251" s="286"/>
      <c r="G251" s="287"/>
      <c r="H251" s="287"/>
      <c r="I251" s="287"/>
      <c r="J251" s="287"/>
      <c r="K251" s="287"/>
      <c r="L251" s="287"/>
      <c r="M251" s="288"/>
    </row>
    <row r="252" spans="1:13" s="1" customFormat="1" ht="18" customHeight="1">
      <c r="C252" s="345">
        <v>4</v>
      </c>
      <c r="D252" s="169"/>
      <c r="E252" s="86"/>
      <c r="F252" s="286"/>
      <c r="G252" s="287"/>
      <c r="H252" s="287"/>
      <c r="I252" s="287"/>
      <c r="J252" s="287"/>
      <c r="K252" s="287"/>
      <c r="L252" s="287"/>
      <c r="M252" s="288"/>
    </row>
    <row r="253" spans="1:13" s="1" customFormat="1" ht="18" customHeight="1">
      <c r="C253" s="345">
        <v>5</v>
      </c>
      <c r="D253" s="169"/>
      <c r="E253" s="86"/>
      <c r="F253" s="286"/>
      <c r="G253" s="287"/>
      <c r="H253" s="287"/>
      <c r="I253" s="287"/>
      <c r="J253" s="287"/>
      <c r="K253" s="287"/>
      <c r="L253" s="287"/>
      <c r="M253" s="288"/>
    </row>
    <row r="254" spans="1:13" s="1" customFormat="1" ht="18" customHeight="1">
      <c r="C254" s="345">
        <v>6</v>
      </c>
      <c r="D254" s="169"/>
      <c r="E254" s="86"/>
      <c r="F254" s="286"/>
      <c r="G254" s="287"/>
      <c r="H254" s="287"/>
      <c r="I254" s="287"/>
      <c r="J254" s="287"/>
      <c r="K254" s="287"/>
      <c r="L254" s="287"/>
      <c r="M254" s="288"/>
    </row>
    <row r="255" spans="1:13" s="1" customFormat="1" ht="18" customHeight="1">
      <c r="C255" s="345">
        <v>7</v>
      </c>
      <c r="D255" s="169"/>
      <c r="E255" s="86"/>
      <c r="F255" s="286"/>
      <c r="G255" s="287"/>
      <c r="H255" s="287"/>
      <c r="I255" s="287"/>
      <c r="J255" s="287"/>
      <c r="K255" s="287"/>
      <c r="L255" s="287"/>
      <c r="M255" s="288"/>
    </row>
    <row r="256" spans="1:13" s="1" customFormat="1" ht="18" customHeight="1">
      <c r="C256" s="345">
        <v>8</v>
      </c>
      <c r="D256" s="169"/>
      <c r="E256" s="86"/>
      <c r="F256" s="286"/>
      <c r="G256" s="287"/>
      <c r="H256" s="287"/>
      <c r="I256" s="287"/>
      <c r="J256" s="287"/>
      <c r="K256" s="287"/>
      <c r="L256" s="287"/>
      <c r="M256" s="288"/>
    </row>
    <row r="257" spans="1:14" s="1" customFormat="1" ht="18" customHeight="1">
      <c r="C257" s="345">
        <v>9</v>
      </c>
      <c r="D257" s="169"/>
      <c r="E257" s="86"/>
      <c r="F257" s="286"/>
      <c r="G257" s="287"/>
      <c r="H257" s="287"/>
      <c r="I257" s="287"/>
      <c r="J257" s="287"/>
      <c r="K257" s="287"/>
      <c r="L257" s="287"/>
      <c r="M257" s="288"/>
    </row>
    <row r="258" spans="1:14" s="1" customFormat="1" ht="18" customHeight="1">
      <c r="C258" s="360">
        <v>10</v>
      </c>
      <c r="D258" s="315"/>
      <c r="E258" s="87"/>
      <c r="F258" s="361"/>
      <c r="G258" s="252"/>
      <c r="H258" s="252"/>
      <c r="I258" s="252"/>
      <c r="J258" s="252"/>
      <c r="K258" s="252"/>
      <c r="L258" s="252"/>
      <c r="M258" s="253"/>
    </row>
    <row r="259" spans="1:14" ht="18" customHeight="1">
      <c r="A259" s="17"/>
      <c r="B259" s="17"/>
      <c r="C259" s="22"/>
      <c r="D259" s="46"/>
      <c r="E259" s="46"/>
      <c r="F259" s="46"/>
      <c r="G259" s="28"/>
      <c r="H259" s="28"/>
      <c r="I259" s="47"/>
      <c r="J259" s="48"/>
      <c r="K259" s="23"/>
      <c r="L259" s="17"/>
      <c r="M259" s="17"/>
      <c r="N259" s="15"/>
    </row>
    <row r="260" spans="1:14" ht="18" customHeight="1">
      <c r="A260" s="16" t="s">
        <v>136</v>
      </c>
      <c r="B260" s="17"/>
      <c r="C260" s="17"/>
      <c r="D260" s="17"/>
      <c r="E260" s="17"/>
      <c r="F260" s="17"/>
      <c r="G260" s="17"/>
      <c r="H260" s="23"/>
      <c r="I260" s="23"/>
      <c r="J260" s="23"/>
      <c r="K260" s="23"/>
      <c r="L260" s="17"/>
      <c r="M260" s="17"/>
      <c r="N260" s="15"/>
    </row>
    <row r="261" spans="1:14" ht="18" customHeight="1">
      <c r="A261" s="17"/>
      <c r="B261" s="17"/>
      <c r="C261" s="170"/>
      <c r="D261" s="171"/>
      <c r="E261" s="25" t="s">
        <v>0</v>
      </c>
      <c r="F261" s="80"/>
      <c r="G261" s="181" t="s">
        <v>24</v>
      </c>
      <c r="H261" s="182"/>
      <c r="I261" s="181" t="s">
        <v>23</v>
      </c>
      <c r="J261" s="183"/>
      <c r="K261" s="184"/>
      <c r="L261" s="181" t="s">
        <v>21</v>
      </c>
      <c r="M261" s="182"/>
      <c r="N261" s="15"/>
    </row>
    <row r="262" spans="1:14" ht="18" customHeight="1">
      <c r="A262" s="17"/>
      <c r="B262" s="17"/>
      <c r="C262" s="185"/>
      <c r="D262" s="186"/>
      <c r="E262" s="186"/>
      <c r="F262" s="187"/>
      <c r="G262" s="26"/>
      <c r="H262" s="19" t="s">
        <v>10</v>
      </c>
      <c r="I262" s="185"/>
      <c r="J262" s="249"/>
      <c r="K262" s="19" t="s">
        <v>10</v>
      </c>
      <c r="L262" s="26"/>
      <c r="M262" s="18" t="s">
        <v>9</v>
      </c>
      <c r="N262" s="15"/>
    </row>
    <row r="263" spans="1:14" ht="18" customHeight="1">
      <c r="A263" s="17"/>
      <c r="B263" s="17"/>
      <c r="C263" s="175"/>
      <c r="D263" s="176"/>
      <c r="E263" s="176"/>
      <c r="F263" s="177"/>
      <c r="G263" s="29"/>
      <c r="H263" s="19" t="s">
        <v>10</v>
      </c>
      <c r="I263" s="175"/>
      <c r="J263" s="287"/>
      <c r="K263" s="19" t="s">
        <v>10</v>
      </c>
      <c r="L263" s="29"/>
      <c r="M263" s="19" t="s">
        <v>9</v>
      </c>
      <c r="N263" s="15"/>
    </row>
    <row r="264" spans="1:14" ht="18" customHeight="1">
      <c r="A264" s="17"/>
      <c r="B264" s="17"/>
      <c r="C264" s="175"/>
      <c r="D264" s="176"/>
      <c r="E264" s="176"/>
      <c r="F264" s="177"/>
      <c r="G264" s="29"/>
      <c r="H264" s="19" t="s">
        <v>10</v>
      </c>
      <c r="I264" s="175"/>
      <c r="J264" s="287"/>
      <c r="K264" s="19" t="s">
        <v>10</v>
      </c>
      <c r="L264" s="29"/>
      <c r="M264" s="19" t="s">
        <v>9</v>
      </c>
      <c r="N264" s="15"/>
    </row>
    <row r="265" spans="1:14" ht="18" customHeight="1">
      <c r="A265" s="17"/>
      <c r="B265" s="17"/>
      <c r="C265" s="175"/>
      <c r="D265" s="176"/>
      <c r="E265" s="176"/>
      <c r="F265" s="177"/>
      <c r="G265" s="29"/>
      <c r="H265" s="19" t="s">
        <v>10</v>
      </c>
      <c r="I265" s="175"/>
      <c r="J265" s="287"/>
      <c r="K265" s="19" t="s">
        <v>10</v>
      </c>
      <c r="L265" s="29"/>
      <c r="M265" s="19" t="s">
        <v>9</v>
      </c>
      <c r="N265" s="15"/>
    </row>
    <row r="266" spans="1:14" ht="18" customHeight="1">
      <c r="A266" s="17"/>
      <c r="B266" s="17"/>
      <c r="C266" s="175"/>
      <c r="D266" s="176"/>
      <c r="E266" s="176"/>
      <c r="F266" s="177"/>
      <c r="G266" s="29"/>
      <c r="H266" s="19" t="s">
        <v>10</v>
      </c>
      <c r="I266" s="175"/>
      <c r="J266" s="287"/>
      <c r="K266" s="19" t="s">
        <v>10</v>
      </c>
      <c r="L266" s="29"/>
      <c r="M266" s="19" t="s">
        <v>9</v>
      </c>
      <c r="N266" s="15"/>
    </row>
    <row r="267" spans="1:14" ht="18" customHeight="1">
      <c r="A267" s="17"/>
      <c r="B267" s="17"/>
      <c r="C267" s="175"/>
      <c r="D267" s="176"/>
      <c r="E267" s="176"/>
      <c r="F267" s="177"/>
      <c r="G267" s="29"/>
      <c r="H267" s="19" t="s">
        <v>10</v>
      </c>
      <c r="I267" s="175"/>
      <c r="J267" s="287"/>
      <c r="K267" s="19" t="s">
        <v>10</v>
      </c>
      <c r="L267" s="29"/>
      <c r="M267" s="19" t="s">
        <v>9</v>
      </c>
      <c r="N267" s="15"/>
    </row>
    <row r="268" spans="1:14" ht="18" customHeight="1">
      <c r="A268" s="17"/>
      <c r="B268" s="17"/>
      <c r="C268" s="175"/>
      <c r="D268" s="176"/>
      <c r="E268" s="176"/>
      <c r="F268" s="177"/>
      <c r="G268" s="29"/>
      <c r="H268" s="19" t="s">
        <v>10</v>
      </c>
      <c r="I268" s="175"/>
      <c r="J268" s="287"/>
      <c r="K268" s="19" t="s">
        <v>10</v>
      </c>
      <c r="L268" s="29"/>
      <c r="M268" s="19" t="s">
        <v>9</v>
      </c>
      <c r="N268" s="15"/>
    </row>
    <row r="269" spans="1:14" ht="18" customHeight="1">
      <c r="A269" s="17"/>
      <c r="B269" s="17"/>
      <c r="C269" s="175"/>
      <c r="D269" s="176"/>
      <c r="E269" s="176"/>
      <c r="F269" s="177"/>
      <c r="G269" s="29"/>
      <c r="H269" s="19" t="s">
        <v>10</v>
      </c>
      <c r="I269" s="175"/>
      <c r="J269" s="287"/>
      <c r="K269" s="19" t="s">
        <v>10</v>
      </c>
      <c r="L269" s="29"/>
      <c r="M269" s="19" t="s">
        <v>9</v>
      </c>
      <c r="N269" s="15"/>
    </row>
    <row r="270" spans="1:14" ht="18" customHeight="1">
      <c r="A270" s="17"/>
      <c r="B270" s="17"/>
      <c r="C270" s="175"/>
      <c r="D270" s="176"/>
      <c r="E270" s="176"/>
      <c r="F270" s="177"/>
      <c r="G270" s="29"/>
      <c r="H270" s="33" t="s">
        <v>10</v>
      </c>
      <c r="I270" s="175"/>
      <c r="J270" s="287"/>
      <c r="K270" s="33" t="s">
        <v>10</v>
      </c>
      <c r="L270" s="29"/>
      <c r="M270" s="19" t="s">
        <v>9</v>
      </c>
      <c r="N270" s="15"/>
    </row>
    <row r="271" spans="1:14" ht="18" customHeight="1">
      <c r="A271" s="17"/>
      <c r="B271" s="17"/>
      <c r="C271" s="175"/>
      <c r="D271" s="176"/>
      <c r="E271" s="176"/>
      <c r="F271" s="177"/>
      <c r="G271" s="27"/>
      <c r="H271" s="20" t="s">
        <v>10</v>
      </c>
      <c r="I271" s="362"/>
      <c r="J271" s="252"/>
      <c r="K271" s="20" t="s">
        <v>10</v>
      </c>
      <c r="L271" s="27"/>
      <c r="M271" s="20" t="s">
        <v>9</v>
      </c>
      <c r="N271" s="15"/>
    </row>
    <row r="272" spans="1:14" ht="18" customHeight="1">
      <c r="A272" s="17"/>
      <c r="B272" s="17"/>
      <c r="C272" s="181" t="s">
        <v>7</v>
      </c>
      <c r="D272" s="171"/>
      <c r="E272" s="171"/>
      <c r="F272" s="280"/>
      <c r="G272" s="30">
        <f>SUM(G262:G271)</f>
        <v>0</v>
      </c>
      <c r="H272" s="21" t="s">
        <v>10</v>
      </c>
      <c r="I272" s="323">
        <f>SUM(I262:J271)</f>
        <v>0</v>
      </c>
      <c r="J272" s="284"/>
      <c r="K272" s="21" t="s">
        <v>10</v>
      </c>
      <c r="L272" s="30">
        <f>SUM(L262:L271)</f>
        <v>0</v>
      </c>
      <c r="M272" s="21" t="s">
        <v>9</v>
      </c>
      <c r="N272" s="15"/>
    </row>
    <row r="273" spans="1:15" ht="18" customHeight="1">
      <c r="A273" s="17"/>
      <c r="B273" s="17"/>
      <c r="C273" s="17"/>
      <c r="D273" s="22"/>
      <c r="E273" s="22"/>
      <c r="F273" s="22"/>
      <c r="G273" s="23"/>
      <c r="H273" s="23"/>
      <c r="I273" s="23"/>
      <c r="J273" s="23"/>
      <c r="K273" s="23"/>
      <c r="L273" s="17"/>
      <c r="M273" s="17"/>
      <c r="N273" s="15"/>
    </row>
    <row r="274" spans="1:15" ht="18" customHeight="1">
      <c r="A274" s="16" t="s">
        <v>69</v>
      </c>
      <c r="B274" s="16"/>
      <c r="C274" s="16"/>
      <c r="D274" s="17"/>
      <c r="E274" s="17"/>
      <c r="F274" s="17"/>
      <c r="G274" s="17"/>
      <c r="H274" s="17"/>
      <c r="I274" s="17"/>
      <c r="J274" s="17"/>
      <c r="K274" s="17"/>
      <c r="L274" s="17"/>
      <c r="M274" s="17"/>
      <c r="N274" s="15"/>
    </row>
    <row r="275" spans="1:15" ht="18" customHeight="1">
      <c r="A275" s="16"/>
      <c r="B275" s="16" t="s">
        <v>142</v>
      </c>
      <c r="C275" s="16"/>
      <c r="D275" s="17"/>
      <c r="E275" s="17"/>
      <c r="F275" s="17"/>
      <c r="G275" s="17"/>
      <c r="H275" s="17"/>
      <c r="I275" s="17"/>
      <c r="J275" s="17"/>
      <c r="K275" s="17"/>
      <c r="L275" s="17"/>
      <c r="M275" s="17"/>
      <c r="N275" s="15"/>
    </row>
    <row r="276" spans="1:15" ht="18" customHeight="1">
      <c r="A276" s="17"/>
      <c r="B276" s="17"/>
      <c r="C276" s="192"/>
      <c r="D276" s="285"/>
      <c r="E276" s="31" t="s">
        <v>6</v>
      </c>
      <c r="F276" s="85"/>
      <c r="G276" s="181" t="s">
        <v>55</v>
      </c>
      <c r="H276" s="182"/>
      <c r="I276" s="181" t="s">
        <v>56</v>
      </c>
      <c r="J276" s="183"/>
      <c r="K276" s="184"/>
      <c r="L276" s="181" t="s">
        <v>144</v>
      </c>
      <c r="M276" s="182"/>
      <c r="N276" s="15"/>
      <c r="O276" s="75" t="s">
        <v>95</v>
      </c>
    </row>
    <row r="277" spans="1:15" ht="18" customHeight="1">
      <c r="A277" s="17"/>
      <c r="B277" s="17"/>
      <c r="C277" s="185" t="s">
        <v>108</v>
      </c>
      <c r="D277" s="186"/>
      <c r="E277" s="186"/>
      <c r="F277" s="187"/>
      <c r="G277" s="26"/>
      <c r="H277" s="18" t="s">
        <v>10</v>
      </c>
      <c r="I277" s="185"/>
      <c r="J277" s="249"/>
      <c r="K277" s="18" t="s">
        <v>10</v>
      </c>
      <c r="L277" s="26" t="str">
        <f t="shared" ref="L277:L286" si="1">IF(G277="","",I277-G277)</f>
        <v/>
      </c>
      <c r="M277" s="18" t="s">
        <v>10</v>
      </c>
      <c r="N277" s="15"/>
      <c r="O277" s="75"/>
    </row>
    <row r="278" spans="1:15" ht="18" customHeight="1">
      <c r="A278" s="17"/>
      <c r="B278" s="17"/>
      <c r="C278" s="175" t="s">
        <v>143</v>
      </c>
      <c r="D278" s="176"/>
      <c r="E278" s="176"/>
      <c r="F278" s="177"/>
      <c r="G278" s="29"/>
      <c r="H278" s="19" t="s">
        <v>10</v>
      </c>
      <c r="I278" s="166"/>
      <c r="J278" s="287"/>
      <c r="K278" s="19" t="s">
        <v>10</v>
      </c>
      <c r="L278" s="29" t="str">
        <f t="shared" si="1"/>
        <v/>
      </c>
      <c r="M278" s="19" t="s">
        <v>10</v>
      </c>
      <c r="N278" s="15"/>
    </row>
    <row r="279" spans="1:15" ht="18" customHeight="1">
      <c r="A279" s="17"/>
      <c r="B279" s="17"/>
      <c r="C279" s="175" t="s">
        <v>106</v>
      </c>
      <c r="D279" s="176"/>
      <c r="E279" s="176"/>
      <c r="F279" s="177"/>
      <c r="G279" s="29"/>
      <c r="H279" s="19" t="s">
        <v>10</v>
      </c>
      <c r="I279" s="175"/>
      <c r="J279" s="287"/>
      <c r="K279" s="19" t="s">
        <v>10</v>
      </c>
      <c r="L279" s="29" t="str">
        <f t="shared" si="1"/>
        <v/>
      </c>
      <c r="M279" s="19" t="s">
        <v>10</v>
      </c>
      <c r="N279" s="15"/>
    </row>
    <row r="280" spans="1:15" ht="18" customHeight="1">
      <c r="A280" s="17"/>
      <c r="B280" s="17"/>
      <c r="C280" s="175" t="s">
        <v>107</v>
      </c>
      <c r="D280" s="176"/>
      <c r="E280" s="176"/>
      <c r="F280" s="177"/>
      <c r="G280" s="29"/>
      <c r="H280" s="19" t="s">
        <v>10</v>
      </c>
      <c r="I280" s="175"/>
      <c r="J280" s="287"/>
      <c r="K280" s="19" t="s">
        <v>10</v>
      </c>
      <c r="L280" s="29" t="str">
        <f>IF(G280="","",I280-G280)</f>
        <v/>
      </c>
      <c r="M280" s="19" t="s">
        <v>10</v>
      </c>
      <c r="N280" s="15"/>
    </row>
    <row r="281" spans="1:15" ht="18" customHeight="1">
      <c r="A281" s="17"/>
      <c r="B281" s="17"/>
      <c r="C281" s="175" t="s">
        <v>90</v>
      </c>
      <c r="D281" s="176"/>
      <c r="E281" s="176"/>
      <c r="F281" s="177"/>
      <c r="G281" s="29"/>
      <c r="H281" s="19" t="s">
        <v>10</v>
      </c>
      <c r="I281" s="175"/>
      <c r="J281" s="287"/>
      <c r="K281" s="19" t="s">
        <v>10</v>
      </c>
      <c r="L281" s="29" t="str">
        <f>IF(G281="","",I281-G281)</f>
        <v/>
      </c>
      <c r="M281" s="19" t="s">
        <v>10</v>
      </c>
      <c r="N281" s="15"/>
    </row>
    <row r="282" spans="1:15" ht="18" customHeight="1">
      <c r="A282" s="17"/>
      <c r="B282" s="17"/>
      <c r="C282" s="77" t="s">
        <v>91</v>
      </c>
      <c r="D282" s="78"/>
      <c r="E282" s="78"/>
      <c r="F282" s="79"/>
      <c r="G282" s="29"/>
      <c r="H282" s="19" t="s">
        <v>10</v>
      </c>
      <c r="I282" s="166"/>
      <c r="J282" s="287"/>
      <c r="K282" s="19" t="s">
        <v>10</v>
      </c>
      <c r="L282" s="29" t="str">
        <f t="shared" si="1"/>
        <v/>
      </c>
      <c r="M282" s="19" t="s">
        <v>10</v>
      </c>
      <c r="N282" s="15"/>
    </row>
    <row r="283" spans="1:15" ht="18" customHeight="1">
      <c r="A283" s="17"/>
      <c r="B283" s="17"/>
      <c r="C283" s="77" t="s">
        <v>92</v>
      </c>
      <c r="D283" s="78"/>
      <c r="E283" s="78"/>
      <c r="F283" s="79"/>
      <c r="G283" s="29"/>
      <c r="H283" s="19" t="s">
        <v>10</v>
      </c>
      <c r="I283" s="175"/>
      <c r="J283" s="287"/>
      <c r="K283" s="19" t="s">
        <v>10</v>
      </c>
      <c r="L283" s="29" t="str">
        <f t="shared" si="1"/>
        <v/>
      </c>
      <c r="M283" s="19" t="s">
        <v>10</v>
      </c>
      <c r="N283" s="15"/>
    </row>
    <row r="284" spans="1:15" ht="18" customHeight="1">
      <c r="A284" s="17"/>
      <c r="B284" s="17"/>
      <c r="C284" s="77" t="s">
        <v>93</v>
      </c>
      <c r="D284" s="78"/>
      <c r="E284" s="78"/>
      <c r="F284" s="79"/>
      <c r="G284" s="29"/>
      <c r="H284" s="19" t="s">
        <v>10</v>
      </c>
      <c r="I284" s="175"/>
      <c r="J284" s="287"/>
      <c r="K284" s="19" t="s">
        <v>10</v>
      </c>
      <c r="L284" s="29" t="str">
        <f t="shared" si="1"/>
        <v/>
      </c>
      <c r="M284" s="19" t="s">
        <v>10</v>
      </c>
      <c r="N284" s="15"/>
    </row>
    <row r="285" spans="1:15" ht="18" customHeight="1">
      <c r="A285" s="17"/>
      <c r="B285" s="17"/>
      <c r="C285" s="77" t="s">
        <v>109</v>
      </c>
      <c r="D285" s="78"/>
      <c r="E285" s="78"/>
      <c r="F285" s="79"/>
      <c r="G285" s="95"/>
      <c r="H285" s="33" t="s">
        <v>110</v>
      </c>
      <c r="I285" s="88"/>
      <c r="J285" s="83"/>
      <c r="K285" s="33" t="s">
        <v>110</v>
      </c>
      <c r="L285" s="95"/>
      <c r="M285" s="33" t="s">
        <v>110</v>
      </c>
      <c r="N285" s="15"/>
    </row>
    <row r="286" spans="1:15" ht="18" customHeight="1" thickBot="1">
      <c r="A286" s="17"/>
      <c r="B286" s="17"/>
      <c r="C286" s="77"/>
      <c r="D286" s="78"/>
      <c r="E286" s="78"/>
      <c r="F286" s="79"/>
      <c r="G286" s="27"/>
      <c r="H286" s="20" t="s">
        <v>10</v>
      </c>
      <c r="I286" s="275"/>
      <c r="J286" s="290"/>
      <c r="K286" s="33" t="s">
        <v>10</v>
      </c>
      <c r="L286" s="27" t="str">
        <f t="shared" si="1"/>
        <v/>
      </c>
      <c r="M286" s="20" t="s">
        <v>10</v>
      </c>
      <c r="N286" s="15"/>
    </row>
    <row r="287" spans="1:15" ht="18" customHeight="1" thickBot="1">
      <c r="A287" s="17"/>
      <c r="B287" s="17"/>
      <c r="C287" s="181" t="s">
        <v>36</v>
      </c>
      <c r="D287" s="365"/>
      <c r="E287" s="365"/>
      <c r="F287" s="182"/>
      <c r="G287" s="30">
        <f>SUM(G277:G286)</f>
        <v>0</v>
      </c>
      <c r="H287" s="54" t="s">
        <v>10</v>
      </c>
      <c r="I287" s="366">
        <f>SUM(I277:J286)</f>
        <v>0</v>
      </c>
      <c r="J287" s="367"/>
      <c r="K287" s="56" t="s">
        <v>10</v>
      </c>
      <c r="L287" s="55">
        <f>SUM(L277:L286)</f>
        <v>0</v>
      </c>
      <c r="M287" s="21" t="s">
        <v>10</v>
      </c>
      <c r="N287" s="15"/>
    </row>
    <row r="288" spans="1:15" ht="18" customHeight="1">
      <c r="A288" s="17"/>
      <c r="B288" s="17"/>
      <c r="C288" s="17"/>
      <c r="D288" s="17"/>
      <c r="E288" s="17"/>
      <c r="F288" s="17"/>
      <c r="G288" s="17"/>
      <c r="H288" s="17"/>
      <c r="I288" s="17"/>
      <c r="J288" s="17"/>
      <c r="K288" s="17"/>
      <c r="L288" s="17"/>
      <c r="M288" s="17"/>
      <c r="N288" s="15"/>
    </row>
    <row r="289" spans="1:14" ht="18" customHeight="1">
      <c r="A289" s="16"/>
      <c r="B289" s="16" t="s">
        <v>140</v>
      </c>
      <c r="C289" s="16"/>
      <c r="D289" s="17"/>
      <c r="E289" s="17"/>
      <c r="F289" s="17"/>
      <c r="G289" s="17"/>
      <c r="H289" s="17"/>
      <c r="I289" s="17"/>
      <c r="J289" s="17"/>
      <c r="K289" s="17"/>
      <c r="L289" s="17"/>
      <c r="M289" s="17"/>
      <c r="N289" s="15"/>
    </row>
    <row r="290" spans="1:14" ht="18" customHeight="1">
      <c r="A290" s="17"/>
      <c r="B290" s="17"/>
      <c r="C290" s="170"/>
      <c r="D290" s="171"/>
      <c r="E290" s="31" t="s">
        <v>6</v>
      </c>
      <c r="F290" s="85"/>
      <c r="G290" s="181" t="s">
        <v>55</v>
      </c>
      <c r="H290" s="182"/>
      <c r="I290" s="181" t="s">
        <v>56</v>
      </c>
      <c r="J290" s="183"/>
      <c r="K290" s="184"/>
      <c r="L290" s="181" t="s">
        <v>145</v>
      </c>
      <c r="M290" s="182"/>
      <c r="N290" s="15"/>
    </row>
    <row r="291" spans="1:14" ht="18" customHeight="1">
      <c r="A291" s="17"/>
      <c r="B291" s="17"/>
      <c r="C291" s="192" t="s">
        <v>12</v>
      </c>
      <c r="D291" s="285"/>
      <c r="E291" s="285"/>
      <c r="F291" s="372"/>
      <c r="G291" s="26">
        <f>SUM(G292:G293)</f>
        <v>0</v>
      </c>
      <c r="H291" s="18" t="s">
        <v>10</v>
      </c>
      <c r="I291" s="373">
        <f>SUM(I292:J293)</f>
        <v>0</v>
      </c>
      <c r="J291" s="193"/>
      <c r="K291" s="18" t="s">
        <v>10</v>
      </c>
      <c r="L291" s="34">
        <f t="shared" ref="L291:L304" si="2">IF(G291="","",G291-I291)</f>
        <v>0</v>
      </c>
      <c r="M291" s="18" t="s">
        <v>10</v>
      </c>
      <c r="N291" s="15"/>
    </row>
    <row r="292" spans="1:14" ht="18" customHeight="1">
      <c r="A292" s="17"/>
      <c r="B292" s="17"/>
      <c r="C292" s="35"/>
      <c r="D292" s="369" t="s">
        <v>28</v>
      </c>
      <c r="E292" s="370"/>
      <c r="F292" s="371"/>
      <c r="G292" s="36"/>
      <c r="H292" s="37" t="s">
        <v>10</v>
      </c>
      <c r="I292" s="518"/>
      <c r="J292" s="519"/>
      <c r="K292" s="37" t="s">
        <v>10</v>
      </c>
      <c r="L292" s="50" t="str">
        <f>IF(G292="","",G292-I292)</f>
        <v/>
      </c>
      <c r="M292" s="37" t="s">
        <v>10</v>
      </c>
      <c r="N292" s="15"/>
    </row>
    <row r="293" spans="1:14" ht="18" customHeight="1">
      <c r="A293" s="17"/>
      <c r="B293" s="17"/>
      <c r="C293" s="90"/>
      <c r="D293" s="374" t="s">
        <v>111</v>
      </c>
      <c r="E293" s="375"/>
      <c r="F293" s="376"/>
      <c r="G293" s="38"/>
      <c r="H293" s="39" t="s">
        <v>10</v>
      </c>
      <c r="I293" s="220"/>
      <c r="J293" s="520"/>
      <c r="K293" s="39" t="s">
        <v>10</v>
      </c>
      <c r="L293" s="50" t="str">
        <f t="shared" si="2"/>
        <v/>
      </c>
      <c r="M293" s="39" t="s">
        <v>10</v>
      </c>
      <c r="N293" s="15"/>
    </row>
    <row r="294" spans="1:14" ht="18" customHeight="1">
      <c r="A294" s="17"/>
      <c r="B294" s="17"/>
      <c r="C294" s="192" t="s">
        <v>13</v>
      </c>
      <c r="D294" s="285"/>
      <c r="E294" s="285"/>
      <c r="F294" s="372"/>
      <c r="G294" s="26">
        <f>SUM(G295:G300)</f>
        <v>0</v>
      </c>
      <c r="H294" s="18" t="s">
        <v>10</v>
      </c>
      <c r="I294" s="190">
        <f>SUM(I295:J300)</f>
        <v>0</v>
      </c>
      <c r="J294" s="249"/>
      <c r="K294" s="18" t="s">
        <v>10</v>
      </c>
      <c r="L294" s="26">
        <f t="shared" si="2"/>
        <v>0</v>
      </c>
      <c r="M294" s="18" t="s">
        <v>10</v>
      </c>
      <c r="N294" s="15"/>
    </row>
    <row r="295" spans="1:14" ht="18" customHeight="1">
      <c r="A295" s="17"/>
      <c r="B295" s="17"/>
      <c r="C295" s="35"/>
      <c r="D295" s="369" t="s">
        <v>29</v>
      </c>
      <c r="E295" s="370"/>
      <c r="F295" s="371"/>
      <c r="G295" s="36"/>
      <c r="H295" s="37" t="s">
        <v>10</v>
      </c>
      <c r="I295" s="521"/>
      <c r="J295" s="519"/>
      <c r="K295" s="37" t="s">
        <v>10</v>
      </c>
      <c r="L295" s="50" t="str">
        <f t="shared" si="2"/>
        <v/>
      </c>
      <c r="M295" s="37" t="s">
        <v>10</v>
      </c>
      <c r="N295" s="15"/>
    </row>
    <row r="296" spans="1:14" ht="18" customHeight="1">
      <c r="A296" s="17"/>
      <c r="B296" s="17"/>
      <c r="C296" s="35"/>
      <c r="D296" s="369" t="s">
        <v>30</v>
      </c>
      <c r="E296" s="370"/>
      <c r="F296" s="371"/>
      <c r="G296" s="36"/>
      <c r="H296" s="37" t="s">
        <v>10</v>
      </c>
      <c r="I296" s="521"/>
      <c r="J296" s="519"/>
      <c r="K296" s="37" t="s">
        <v>10</v>
      </c>
      <c r="L296" s="50" t="str">
        <f>IF(G296="","",G296-I296)</f>
        <v/>
      </c>
      <c r="M296" s="37" t="s">
        <v>10</v>
      </c>
      <c r="N296" s="15"/>
    </row>
    <row r="297" spans="1:14" ht="18" customHeight="1">
      <c r="A297" s="17"/>
      <c r="B297" s="17"/>
      <c r="C297" s="35"/>
      <c r="D297" s="369" t="s">
        <v>31</v>
      </c>
      <c r="E297" s="370"/>
      <c r="F297" s="371"/>
      <c r="G297" s="36"/>
      <c r="H297" s="37" t="s">
        <v>10</v>
      </c>
      <c r="I297" s="521"/>
      <c r="J297" s="519"/>
      <c r="K297" s="37" t="s">
        <v>10</v>
      </c>
      <c r="L297" s="50" t="str">
        <f t="shared" si="2"/>
        <v/>
      </c>
      <c r="M297" s="37" t="s">
        <v>10</v>
      </c>
      <c r="N297" s="15"/>
    </row>
    <row r="298" spans="1:14" ht="18" customHeight="1">
      <c r="A298" s="17"/>
      <c r="B298" s="17"/>
      <c r="C298" s="35"/>
      <c r="D298" s="369" t="s">
        <v>32</v>
      </c>
      <c r="E298" s="370"/>
      <c r="F298" s="371"/>
      <c r="G298" s="36"/>
      <c r="H298" s="37" t="s">
        <v>10</v>
      </c>
      <c r="I298" s="521"/>
      <c r="J298" s="519"/>
      <c r="K298" s="37" t="s">
        <v>10</v>
      </c>
      <c r="L298" s="50" t="str">
        <f>IF(G298="","",G298-I298)</f>
        <v/>
      </c>
      <c r="M298" s="37" t="s">
        <v>10</v>
      </c>
      <c r="N298" s="15"/>
    </row>
    <row r="299" spans="1:14" ht="18" customHeight="1">
      <c r="A299" s="17"/>
      <c r="B299" s="17"/>
      <c r="C299" s="35"/>
      <c r="D299" s="369" t="s">
        <v>33</v>
      </c>
      <c r="E299" s="370"/>
      <c r="F299" s="371"/>
      <c r="G299" s="36"/>
      <c r="H299" s="37" t="s">
        <v>10</v>
      </c>
      <c r="I299" s="521"/>
      <c r="J299" s="519"/>
      <c r="K299" s="37" t="s">
        <v>10</v>
      </c>
      <c r="L299" s="50" t="str">
        <f>IF(G299="","",G299-I299)</f>
        <v/>
      </c>
      <c r="M299" s="37" t="s">
        <v>10</v>
      </c>
      <c r="N299" s="15"/>
    </row>
    <row r="300" spans="1:14" ht="18" customHeight="1">
      <c r="A300" s="17"/>
      <c r="B300" s="17"/>
      <c r="C300" s="90"/>
      <c r="D300" s="374" t="s">
        <v>34</v>
      </c>
      <c r="E300" s="375"/>
      <c r="F300" s="376"/>
      <c r="G300" s="38"/>
      <c r="H300" s="39" t="s">
        <v>10</v>
      </c>
      <c r="I300" s="521"/>
      <c r="J300" s="519"/>
      <c r="K300" s="40" t="s">
        <v>10</v>
      </c>
      <c r="L300" s="51" t="str">
        <f t="shared" si="2"/>
        <v/>
      </c>
      <c r="M300" s="39" t="s">
        <v>10</v>
      </c>
      <c r="N300" s="15"/>
    </row>
    <row r="301" spans="1:14" ht="18" customHeight="1">
      <c r="A301" s="17"/>
      <c r="B301" s="17"/>
      <c r="C301" s="170" t="s">
        <v>14</v>
      </c>
      <c r="D301" s="171"/>
      <c r="E301" s="171"/>
      <c r="F301" s="280"/>
      <c r="G301" s="30"/>
      <c r="H301" s="21" t="s">
        <v>10</v>
      </c>
      <c r="I301" s="170"/>
      <c r="J301" s="271"/>
      <c r="K301" s="21" t="s">
        <v>10</v>
      </c>
      <c r="L301" s="30" t="str">
        <f t="shared" si="2"/>
        <v/>
      </c>
      <c r="M301" s="21" t="s">
        <v>10</v>
      </c>
      <c r="N301" s="15"/>
    </row>
    <row r="302" spans="1:14" ht="18" customHeight="1">
      <c r="A302" s="17"/>
      <c r="B302" s="17"/>
      <c r="C302" s="181" t="s">
        <v>35</v>
      </c>
      <c r="D302" s="365"/>
      <c r="E302" s="365"/>
      <c r="F302" s="182"/>
      <c r="G302" s="30">
        <f>G291+G294+G301</f>
        <v>0</v>
      </c>
      <c r="H302" s="21" t="s">
        <v>10</v>
      </c>
      <c r="I302" s="323">
        <f>I291+I294+I301</f>
        <v>0</v>
      </c>
      <c r="J302" s="271"/>
      <c r="K302" s="21" t="s">
        <v>10</v>
      </c>
      <c r="L302" s="26">
        <f>IF(G302="","",G302-I302)</f>
        <v>0</v>
      </c>
      <c r="M302" s="21" t="s">
        <v>10</v>
      </c>
      <c r="N302" s="15"/>
    </row>
    <row r="303" spans="1:14" ht="18" customHeight="1" thickBot="1">
      <c r="A303" s="17"/>
      <c r="B303" s="17"/>
      <c r="C303" s="170" t="s">
        <v>15</v>
      </c>
      <c r="D303" s="171"/>
      <c r="E303" s="171"/>
      <c r="F303" s="280"/>
      <c r="G303" s="30"/>
      <c r="H303" s="21" t="s">
        <v>10</v>
      </c>
      <c r="I303" s="192"/>
      <c r="J303" s="193"/>
      <c r="K303" s="57" t="s">
        <v>10</v>
      </c>
      <c r="L303" s="26" t="str">
        <f t="shared" si="2"/>
        <v/>
      </c>
      <c r="M303" s="21" t="s">
        <v>10</v>
      </c>
      <c r="N303" s="15"/>
    </row>
    <row r="304" spans="1:14" ht="18" customHeight="1" thickBot="1">
      <c r="A304" s="17"/>
      <c r="B304" s="17"/>
      <c r="C304" s="181" t="s">
        <v>37</v>
      </c>
      <c r="D304" s="365"/>
      <c r="E304" s="365"/>
      <c r="F304" s="182"/>
      <c r="G304" s="30">
        <f>G302+G303</f>
        <v>0</v>
      </c>
      <c r="H304" s="54" t="s">
        <v>10</v>
      </c>
      <c r="I304" s="366">
        <f>I302+I303</f>
        <v>0</v>
      </c>
      <c r="J304" s="367"/>
      <c r="K304" s="56" t="s">
        <v>10</v>
      </c>
      <c r="L304" s="55">
        <f t="shared" si="2"/>
        <v>0</v>
      </c>
      <c r="M304" s="21" t="s">
        <v>10</v>
      </c>
      <c r="N304" s="15"/>
    </row>
    <row r="305" spans="1:14" ht="18" customHeight="1">
      <c r="A305" s="17"/>
      <c r="B305" s="17"/>
      <c r="C305" s="17"/>
      <c r="D305" s="17"/>
      <c r="E305" s="17"/>
      <c r="F305" s="17"/>
      <c r="G305" s="17"/>
      <c r="H305" s="17"/>
      <c r="I305" s="17"/>
      <c r="J305" s="17"/>
      <c r="K305" s="17"/>
      <c r="L305" s="17"/>
      <c r="M305" s="17"/>
      <c r="N305" s="15"/>
    </row>
    <row r="306" spans="1:14" ht="18" customHeight="1" thickBot="1">
      <c r="A306" s="17"/>
      <c r="B306" s="16" t="s">
        <v>141</v>
      </c>
      <c r="C306" s="16"/>
      <c r="D306" s="17"/>
      <c r="E306" s="17"/>
      <c r="F306" s="17"/>
      <c r="G306" s="17"/>
      <c r="H306" s="17"/>
      <c r="I306" s="17"/>
      <c r="J306" s="17"/>
      <c r="K306" s="17"/>
      <c r="L306" s="17"/>
      <c r="M306" s="17"/>
      <c r="N306" s="15"/>
    </row>
    <row r="307" spans="1:14" ht="18" customHeight="1">
      <c r="A307" s="17"/>
      <c r="B307" s="17"/>
      <c r="C307" s="386"/>
      <c r="D307" s="387"/>
      <c r="E307" s="387"/>
      <c r="F307" s="388"/>
      <c r="G307" s="377" t="s">
        <v>61</v>
      </c>
      <c r="H307" s="388"/>
      <c r="I307" s="377" t="s">
        <v>62</v>
      </c>
      <c r="J307" s="389"/>
      <c r="K307" s="390"/>
      <c r="L307" s="377" t="s">
        <v>149</v>
      </c>
      <c r="M307" s="378"/>
      <c r="N307" s="15"/>
    </row>
    <row r="308" spans="1:14" ht="18" customHeight="1" thickBot="1">
      <c r="A308" s="17"/>
      <c r="B308" s="17"/>
      <c r="C308" s="379" t="s">
        <v>38</v>
      </c>
      <c r="D308" s="380"/>
      <c r="E308" s="380"/>
      <c r="F308" s="381"/>
      <c r="G308" s="58">
        <f>I287</f>
        <v>0</v>
      </c>
      <c r="H308" s="59" t="s">
        <v>10</v>
      </c>
      <c r="I308" s="382">
        <f>I304</f>
        <v>0</v>
      </c>
      <c r="J308" s="383"/>
      <c r="K308" s="59" t="s">
        <v>10</v>
      </c>
      <c r="L308" s="58">
        <f>IF(G308="","",G308-I308)</f>
        <v>0</v>
      </c>
      <c r="M308" s="60" t="s">
        <v>10</v>
      </c>
      <c r="N308" s="15"/>
    </row>
    <row r="309" spans="1:14" ht="18" customHeight="1">
      <c r="A309" s="17"/>
      <c r="B309" s="17"/>
      <c r="C309" s="17"/>
      <c r="D309" s="17"/>
      <c r="E309" s="17"/>
      <c r="F309" s="17"/>
      <c r="G309" s="17"/>
      <c r="H309" s="17"/>
      <c r="I309" s="17"/>
      <c r="J309" s="17"/>
      <c r="K309" s="17"/>
      <c r="L309" s="17"/>
      <c r="M309" s="17"/>
      <c r="N309" s="15"/>
    </row>
    <row r="310" spans="1:14" ht="18" customHeight="1">
      <c r="A310" s="16" t="s">
        <v>114</v>
      </c>
      <c r="B310" s="16"/>
      <c r="C310" s="16"/>
      <c r="D310" s="17"/>
      <c r="E310" s="17"/>
      <c r="F310" s="17"/>
      <c r="G310" s="17"/>
      <c r="H310" s="17"/>
      <c r="I310" s="17"/>
      <c r="J310" s="17"/>
      <c r="K310" s="17"/>
      <c r="L310" s="17"/>
      <c r="M310" s="17"/>
      <c r="N310" s="15"/>
    </row>
    <row r="311" spans="1:14" ht="18" customHeight="1">
      <c r="A311" s="16"/>
      <c r="B311" s="16" t="s">
        <v>142</v>
      </c>
      <c r="C311" s="16"/>
      <c r="D311" s="17"/>
      <c r="E311" s="17"/>
      <c r="F311" s="17"/>
      <c r="G311" s="17"/>
      <c r="H311" s="17"/>
      <c r="I311" s="17"/>
      <c r="J311" s="17"/>
      <c r="K311" s="17"/>
      <c r="L311" s="17"/>
      <c r="M311" s="17"/>
      <c r="N311" s="15"/>
    </row>
    <row r="312" spans="1:14" ht="18" customHeight="1">
      <c r="A312" s="17"/>
      <c r="B312" s="17"/>
      <c r="C312" s="192"/>
      <c r="D312" s="285"/>
      <c r="E312" s="31" t="s">
        <v>6</v>
      </c>
      <c r="F312" s="85"/>
      <c r="G312" s="181" t="s">
        <v>71</v>
      </c>
      <c r="H312" s="182"/>
      <c r="I312" s="181" t="s">
        <v>72</v>
      </c>
      <c r="J312" s="183"/>
      <c r="K312" s="184"/>
      <c r="L312" s="181" t="s">
        <v>146</v>
      </c>
      <c r="M312" s="182"/>
      <c r="N312" s="15"/>
    </row>
    <row r="313" spans="1:14" ht="18" customHeight="1">
      <c r="A313" s="17"/>
      <c r="B313" s="17"/>
      <c r="C313" s="185" t="s">
        <v>94</v>
      </c>
      <c r="D313" s="186"/>
      <c r="E313" s="186"/>
      <c r="F313" s="187"/>
      <c r="G313" s="26"/>
      <c r="H313" s="18" t="s">
        <v>10</v>
      </c>
      <c r="I313" s="185"/>
      <c r="J313" s="249"/>
      <c r="K313" s="18" t="s">
        <v>10</v>
      </c>
      <c r="L313" s="26" t="str">
        <f>IF(G313="","",I313-G313)</f>
        <v/>
      </c>
      <c r="M313" s="18" t="s">
        <v>10</v>
      </c>
      <c r="N313" s="15"/>
    </row>
    <row r="314" spans="1:14" ht="18" customHeight="1">
      <c r="A314" s="17"/>
      <c r="B314" s="17"/>
      <c r="C314" s="175" t="s">
        <v>39</v>
      </c>
      <c r="D314" s="397"/>
      <c r="E314" s="397"/>
      <c r="F314" s="398"/>
      <c r="G314" s="29"/>
      <c r="H314" s="19" t="s">
        <v>10</v>
      </c>
      <c r="I314" s="175"/>
      <c r="J314" s="287"/>
      <c r="K314" s="19" t="s">
        <v>10</v>
      </c>
      <c r="L314" s="29" t="str">
        <f>IF(G314="","",I314-G314)</f>
        <v/>
      </c>
      <c r="M314" s="19" t="s">
        <v>10</v>
      </c>
      <c r="N314" s="15"/>
    </row>
    <row r="315" spans="1:14" ht="18" customHeight="1">
      <c r="A315" s="17"/>
      <c r="B315" s="17"/>
      <c r="C315" s="175"/>
      <c r="D315" s="176"/>
      <c r="E315" s="176"/>
      <c r="F315" s="177"/>
      <c r="G315" s="29"/>
      <c r="H315" s="19" t="s">
        <v>10</v>
      </c>
      <c r="I315" s="175"/>
      <c r="J315" s="287"/>
      <c r="K315" s="19" t="s">
        <v>10</v>
      </c>
      <c r="L315" s="29" t="str">
        <f>IF(G315="","",I315-G315)</f>
        <v/>
      </c>
      <c r="M315" s="19" t="s">
        <v>10</v>
      </c>
      <c r="N315" s="15"/>
    </row>
    <row r="316" spans="1:14" ht="18" customHeight="1" thickBot="1">
      <c r="A316" s="17"/>
      <c r="B316" s="17"/>
      <c r="C316" s="362"/>
      <c r="D316" s="522"/>
      <c r="E316" s="522"/>
      <c r="F316" s="523"/>
      <c r="G316" s="27"/>
      <c r="H316" s="20" t="s">
        <v>10</v>
      </c>
      <c r="I316" s="275"/>
      <c r="J316" s="290"/>
      <c r="K316" s="33" t="s">
        <v>10</v>
      </c>
      <c r="L316" s="27" t="str">
        <f>IF(G316="","",I316-G316)</f>
        <v/>
      </c>
      <c r="M316" s="20" t="s">
        <v>10</v>
      </c>
      <c r="N316" s="15"/>
    </row>
    <row r="317" spans="1:14" ht="18" customHeight="1" thickBot="1">
      <c r="A317" s="17"/>
      <c r="B317" s="17"/>
      <c r="C317" s="181" t="s">
        <v>73</v>
      </c>
      <c r="D317" s="171"/>
      <c r="E317" s="171"/>
      <c r="F317" s="280"/>
      <c r="G317" s="30">
        <f>SUM(G313:G316)</f>
        <v>0</v>
      </c>
      <c r="H317" s="54" t="s">
        <v>10</v>
      </c>
      <c r="I317" s="366">
        <f>SUM(I313:J316)</f>
        <v>0</v>
      </c>
      <c r="J317" s="367"/>
      <c r="K317" s="56" t="s">
        <v>10</v>
      </c>
      <c r="L317" s="55">
        <f>SUM(L313:L316)</f>
        <v>0</v>
      </c>
      <c r="M317" s="21" t="s">
        <v>10</v>
      </c>
      <c r="N317" s="15"/>
    </row>
    <row r="318" spans="1:14" ht="18" customHeight="1">
      <c r="A318" s="17"/>
      <c r="B318" s="17"/>
      <c r="C318" s="17"/>
      <c r="D318" s="17"/>
      <c r="E318" s="17"/>
      <c r="F318" s="17"/>
      <c r="G318" s="17"/>
      <c r="H318" s="17"/>
      <c r="I318" s="17"/>
      <c r="J318" s="17"/>
      <c r="K318" s="17"/>
      <c r="L318" s="17"/>
      <c r="M318" s="17"/>
      <c r="N318" s="15"/>
    </row>
    <row r="319" spans="1:14" ht="18" customHeight="1">
      <c r="A319" s="16"/>
      <c r="B319" s="16" t="s">
        <v>140</v>
      </c>
      <c r="C319" s="16"/>
      <c r="D319" s="17"/>
      <c r="E319" s="17"/>
      <c r="F319" s="17"/>
      <c r="G319" s="17"/>
      <c r="H319" s="17"/>
      <c r="I319" s="17"/>
      <c r="J319" s="17"/>
      <c r="K319" s="17"/>
      <c r="L319" s="17"/>
      <c r="M319" s="17"/>
      <c r="N319" s="15"/>
    </row>
    <row r="320" spans="1:14" ht="18" customHeight="1">
      <c r="A320" s="17"/>
      <c r="B320" s="17"/>
      <c r="C320" s="192"/>
      <c r="D320" s="285"/>
      <c r="E320" s="31" t="s">
        <v>6</v>
      </c>
      <c r="F320" s="85"/>
      <c r="G320" s="181" t="s">
        <v>71</v>
      </c>
      <c r="H320" s="182"/>
      <c r="I320" s="181" t="s">
        <v>72</v>
      </c>
      <c r="J320" s="183"/>
      <c r="K320" s="184"/>
      <c r="L320" s="181" t="s">
        <v>147</v>
      </c>
      <c r="M320" s="182"/>
      <c r="N320" s="15"/>
    </row>
    <row r="321" spans="1:14" ht="18" customHeight="1">
      <c r="A321" s="17"/>
      <c r="B321" s="17"/>
      <c r="C321" s="192" t="s">
        <v>12</v>
      </c>
      <c r="D321" s="285"/>
      <c r="E321" s="285"/>
      <c r="F321" s="372"/>
      <c r="G321" s="26">
        <f>SUM(G322:G323)</f>
        <v>0</v>
      </c>
      <c r="H321" s="18" t="s">
        <v>10</v>
      </c>
      <c r="I321" s="373">
        <f>SUM(I322:J323)</f>
        <v>0</v>
      </c>
      <c r="J321" s="193"/>
      <c r="K321" s="18" t="s">
        <v>10</v>
      </c>
      <c r="L321" s="34">
        <f t="shared" ref="L321:L328" si="3">IF(G321="","",G321-I321)</f>
        <v>0</v>
      </c>
      <c r="M321" s="18" t="s">
        <v>10</v>
      </c>
      <c r="N321" s="15"/>
    </row>
    <row r="322" spans="1:14" ht="18" customHeight="1">
      <c r="A322" s="17"/>
      <c r="B322" s="17"/>
      <c r="C322" s="35"/>
      <c r="D322" s="369" t="s">
        <v>28</v>
      </c>
      <c r="E322" s="370"/>
      <c r="F322" s="371"/>
      <c r="G322" s="36"/>
      <c r="H322" s="37" t="s">
        <v>10</v>
      </c>
      <c r="I322" s="518"/>
      <c r="J322" s="519"/>
      <c r="K322" s="37" t="s">
        <v>10</v>
      </c>
      <c r="L322" s="50" t="str">
        <f t="shared" si="3"/>
        <v/>
      </c>
      <c r="M322" s="37" t="s">
        <v>10</v>
      </c>
      <c r="N322" s="15"/>
    </row>
    <row r="323" spans="1:14" ht="18" customHeight="1">
      <c r="A323" s="17"/>
      <c r="B323" s="17"/>
      <c r="C323" s="90"/>
      <c r="D323" s="374" t="s">
        <v>112</v>
      </c>
      <c r="E323" s="375"/>
      <c r="F323" s="376"/>
      <c r="G323" s="38"/>
      <c r="H323" s="39" t="s">
        <v>10</v>
      </c>
      <c r="I323" s="220"/>
      <c r="J323" s="520"/>
      <c r="K323" s="39" t="s">
        <v>10</v>
      </c>
      <c r="L323" s="50" t="str">
        <f t="shared" si="3"/>
        <v/>
      </c>
      <c r="M323" s="39" t="s">
        <v>10</v>
      </c>
      <c r="N323" s="15"/>
    </row>
    <row r="324" spans="1:14" ht="18" customHeight="1">
      <c r="A324" s="17"/>
      <c r="B324" s="17"/>
      <c r="C324" s="170" t="s">
        <v>13</v>
      </c>
      <c r="D324" s="171"/>
      <c r="E324" s="171"/>
      <c r="F324" s="280"/>
      <c r="G324" s="30"/>
      <c r="H324" s="21" t="s">
        <v>10</v>
      </c>
      <c r="I324" s="170"/>
      <c r="J324" s="271"/>
      <c r="K324" s="21" t="s">
        <v>10</v>
      </c>
      <c r="L324" s="30" t="str">
        <f t="shared" si="3"/>
        <v/>
      </c>
      <c r="M324" s="21" t="s">
        <v>10</v>
      </c>
      <c r="N324" s="15"/>
    </row>
    <row r="325" spans="1:14" ht="18" customHeight="1">
      <c r="A325" s="17"/>
      <c r="B325" s="17"/>
      <c r="C325" s="170" t="s">
        <v>14</v>
      </c>
      <c r="D325" s="171"/>
      <c r="E325" s="171"/>
      <c r="F325" s="280"/>
      <c r="G325" s="30"/>
      <c r="H325" s="21" t="s">
        <v>10</v>
      </c>
      <c r="I325" s="170"/>
      <c r="J325" s="271"/>
      <c r="K325" s="21" t="s">
        <v>10</v>
      </c>
      <c r="L325" s="30" t="str">
        <f t="shared" si="3"/>
        <v/>
      </c>
      <c r="M325" s="21" t="s">
        <v>10</v>
      </c>
      <c r="N325" s="15"/>
    </row>
    <row r="326" spans="1:14" ht="18" customHeight="1">
      <c r="A326" s="17"/>
      <c r="B326" s="17"/>
      <c r="C326" s="181" t="s">
        <v>35</v>
      </c>
      <c r="D326" s="365"/>
      <c r="E326" s="365"/>
      <c r="F326" s="182"/>
      <c r="G326" s="30">
        <f>G321+G324+G325</f>
        <v>0</v>
      </c>
      <c r="H326" s="21" t="s">
        <v>10</v>
      </c>
      <c r="I326" s="323">
        <f>I321+I324+I325</f>
        <v>0</v>
      </c>
      <c r="J326" s="271"/>
      <c r="K326" s="21" t="s">
        <v>10</v>
      </c>
      <c r="L326" s="26">
        <f t="shared" si="3"/>
        <v>0</v>
      </c>
      <c r="M326" s="21" t="s">
        <v>10</v>
      </c>
      <c r="N326" s="15"/>
    </row>
    <row r="327" spans="1:14" ht="18" customHeight="1" thickBot="1">
      <c r="A327" s="17"/>
      <c r="B327" s="17"/>
      <c r="C327" s="170" t="s">
        <v>15</v>
      </c>
      <c r="D327" s="171"/>
      <c r="E327" s="171"/>
      <c r="F327" s="280"/>
      <c r="G327" s="30"/>
      <c r="H327" s="21" t="s">
        <v>10</v>
      </c>
      <c r="I327" s="192"/>
      <c r="J327" s="193"/>
      <c r="K327" s="57" t="s">
        <v>10</v>
      </c>
      <c r="L327" s="26" t="str">
        <f t="shared" si="3"/>
        <v/>
      </c>
      <c r="M327" s="21" t="s">
        <v>10</v>
      </c>
      <c r="N327" s="15"/>
    </row>
    <row r="328" spans="1:14" ht="18" customHeight="1" thickBot="1">
      <c r="A328" s="17"/>
      <c r="B328" s="17"/>
      <c r="C328" s="181" t="s">
        <v>74</v>
      </c>
      <c r="D328" s="365"/>
      <c r="E328" s="365"/>
      <c r="F328" s="182"/>
      <c r="G328" s="30">
        <f>G326+G327</f>
        <v>0</v>
      </c>
      <c r="H328" s="54" t="s">
        <v>10</v>
      </c>
      <c r="I328" s="366">
        <f>I326+I327</f>
        <v>0</v>
      </c>
      <c r="J328" s="367"/>
      <c r="K328" s="56" t="s">
        <v>10</v>
      </c>
      <c r="L328" s="55">
        <f t="shared" si="3"/>
        <v>0</v>
      </c>
      <c r="M328" s="21" t="s">
        <v>10</v>
      </c>
      <c r="N328" s="15"/>
    </row>
    <row r="329" spans="1:14" ht="18" customHeight="1">
      <c r="A329" s="17"/>
      <c r="B329" s="17"/>
      <c r="C329" s="17"/>
      <c r="D329" s="17"/>
      <c r="E329" s="17"/>
      <c r="F329" s="17"/>
      <c r="G329" s="17"/>
      <c r="H329" s="17"/>
      <c r="I329" s="17"/>
      <c r="J329" s="17"/>
      <c r="K329" s="17"/>
      <c r="L329" s="17"/>
      <c r="M329" s="17"/>
      <c r="N329" s="15"/>
    </row>
    <row r="330" spans="1:14" ht="18" customHeight="1" thickBot="1">
      <c r="A330" s="17"/>
      <c r="B330" s="16" t="s">
        <v>141</v>
      </c>
      <c r="C330" s="16"/>
      <c r="D330" s="17"/>
      <c r="E330" s="17"/>
      <c r="F330" s="17"/>
      <c r="G330" s="17"/>
      <c r="H330" s="17"/>
      <c r="I330" s="17"/>
      <c r="J330" s="17"/>
      <c r="K330" s="17"/>
      <c r="L330" s="17"/>
      <c r="M330" s="17"/>
      <c r="N330" s="15"/>
    </row>
    <row r="331" spans="1:14" ht="18" customHeight="1">
      <c r="A331" s="17"/>
      <c r="B331" s="17"/>
      <c r="C331" s="386"/>
      <c r="D331" s="387"/>
      <c r="E331" s="387"/>
      <c r="F331" s="388"/>
      <c r="G331" s="377" t="s">
        <v>76</v>
      </c>
      <c r="H331" s="388"/>
      <c r="I331" s="377" t="s">
        <v>77</v>
      </c>
      <c r="J331" s="389"/>
      <c r="K331" s="390"/>
      <c r="L331" s="377" t="s">
        <v>148</v>
      </c>
      <c r="M331" s="378"/>
      <c r="N331" s="15"/>
    </row>
    <row r="332" spans="1:14" ht="18" customHeight="1" thickBot="1">
      <c r="A332" s="17"/>
      <c r="B332" s="17"/>
      <c r="C332" s="379" t="s">
        <v>75</v>
      </c>
      <c r="D332" s="380"/>
      <c r="E332" s="380"/>
      <c r="F332" s="381"/>
      <c r="G332" s="58">
        <f>I317</f>
        <v>0</v>
      </c>
      <c r="H332" s="59" t="s">
        <v>10</v>
      </c>
      <c r="I332" s="382">
        <f>I328</f>
        <v>0</v>
      </c>
      <c r="J332" s="383"/>
      <c r="K332" s="59" t="s">
        <v>10</v>
      </c>
      <c r="L332" s="58">
        <f>IF(G332="","",G332-I332)</f>
        <v>0</v>
      </c>
      <c r="M332" s="60" t="s">
        <v>10</v>
      </c>
      <c r="N332" s="15"/>
    </row>
    <row r="333" spans="1:14" ht="18" customHeight="1">
      <c r="A333" s="17"/>
      <c r="B333" s="17"/>
      <c r="C333" s="17"/>
      <c r="D333" s="17"/>
      <c r="E333" s="17"/>
      <c r="F333" s="17"/>
      <c r="G333" s="17"/>
      <c r="H333" s="17"/>
      <c r="I333" s="17"/>
      <c r="J333" s="17"/>
      <c r="K333" s="17"/>
      <c r="L333" s="17"/>
      <c r="M333" s="17"/>
      <c r="N333" s="15"/>
    </row>
    <row r="334" spans="1:14" ht="18" customHeight="1">
      <c r="A334" s="16" t="s">
        <v>70</v>
      </c>
      <c r="B334" s="16"/>
      <c r="C334" s="16"/>
      <c r="D334" s="17"/>
      <c r="E334" s="17"/>
      <c r="F334" s="17"/>
      <c r="G334" s="17"/>
      <c r="H334" s="17"/>
      <c r="I334" s="17"/>
      <c r="J334" s="17"/>
      <c r="K334" s="17"/>
      <c r="L334" s="17"/>
      <c r="M334" s="17"/>
      <c r="N334" s="15"/>
    </row>
    <row r="335" spans="1:14" ht="18" customHeight="1">
      <c r="A335" s="17"/>
      <c r="B335" s="17"/>
      <c r="C335" s="192"/>
      <c r="D335" s="536"/>
      <c r="E335" s="31" t="s">
        <v>63</v>
      </c>
      <c r="F335" s="85"/>
      <c r="G335" s="181" t="s">
        <v>20</v>
      </c>
      <c r="H335" s="182"/>
      <c r="I335" s="181" t="s">
        <v>68</v>
      </c>
      <c r="J335" s="365"/>
      <c r="K335" s="365"/>
      <c r="L335" s="182"/>
    </row>
    <row r="336" spans="1:14" ht="18" customHeight="1">
      <c r="A336" s="17"/>
      <c r="B336" s="17"/>
      <c r="C336" s="185" t="s">
        <v>28</v>
      </c>
      <c r="D336" s="524"/>
      <c r="E336" s="524"/>
      <c r="F336" s="525"/>
      <c r="G336" s="26"/>
      <c r="H336" s="18" t="s">
        <v>11</v>
      </c>
      <c r="I336" s="427"/>
      <c r="J336" s="526"/>
      <c r="K336" s="526"/>
      <c r="L336" s="527"/>
    </row>
    <row r="337" spans="1:15" ht="18" customHeight="1">
      <c r="A337" s="17"/>
      <c r="B337" s="17"/>
      <c r="C337" s="175" t="s">
        <v>112</v>
      </c>
      <c r="D337" s="528"/>
      <c r="E337" s="528"/>
      <c r="F337" s="529"/>
      <c r="G337" s="29"/>
      <c r="H337" s="19" t="s">
        <v>11</v>
      </c>
      <c r="I337" s="430"/>
      <c r="J337" s="530"/>
      <c r="K337" s="530"/>
      <c r="L337" s="531"/>
    </row>
    <row r="338" spans="1:15" ht="18" customHeight="1">
      <c r="A338" s="17"/>
      <c r="B338" s="17"/>
      <c r="C338" s="88"/>
      <c r="D338" s="61"/>
      <c r="E338" s="61"/>
      <c r="F338" s="62"/>
      <c r="G338" s="29"/>
      <c r="H338" s="19" t="s">
        <v>11</v>
      </c>
      <c r="I338" s="430"/>
      <c r="J338" s="530"/>
      <c r="K338" s="530"/>
      <c r="L338" s="531"/>
    </row>
    <row r="339" spans="1:15" ht="18" customHeight="1">
      <c r="A339" s="17"/>
      <c r="B339" s="17"/>
      <c r="C339" s="362"/>
      <c r="D339" s="532"/>
      <c r="E339" s="532"/>
      <c r="F339" s="533"/>
      <c r="G339" s="27"/>
      <c r="H339" s="20" t="s">
        <v>11</v>
      </c>
      <c r="I339" s="433"/>
      <c r="J339" s="534"/>
      <c r="K339" s="534"/>
      <c r="L339" s="535"/>
    </row>
    <row r="340" spans="1:15" s="1" customFormat="1" ht="18" customHeight="1">
      <c r="A340" s="3"/>
      <c r="B340" s="3"/>
      <c r="C340" s="362" t="s">
        <v>64</v>
      </c>
      <c r="D340" s="532"/>
      <c r="E340" s="532"/>
      <c r="F340" s="533"/>
      <c r="G340" s="27">
        <f>SUM(G336:G339)</f>
        <v>0</v>
      </c>
      <c r="H340" s="20" t="s">
        <v>11</v>
      </c>
      <c r="I340" s="419"/>
      <c r="J340" s="539"/>
      <c r="K340" s="539"/>
      <c r="L340" s="540"/>
      <c r="M340" s="5"/>
    </row>
    <row r="341" spans="1:15" s="1" customFormat="1" ht="18" customHeight="1">
      <c r="A341" s="3"/>
      <c r="B341" s="3"/>
      <c r="C341" s="24"/>
      <c r="D341" s="70"/>
      <c r="E341" s="70"/>
      <c r="F341" s="70"/>
      <c r="G341" s="28"/>
      <c r="H341" s="23"/>
      <c r="I341" s="24"/>
      <c r="J341" s="71"/>
      <c r="K341" s="71"/>
      <c r="L341" s="71"/>
      <c r="M341" s="5"/>
    </row>
    <row r="342" spans="1:15" s="1" customFormat="1" ht="18" customHeight="1">
      <c r="A342" s="16" t="s">
        <v>102</v>
      </c>
      <c r="B342" s="3"/>
      <c r="C342" s="24"/>
      <c r="D342" s="70"/>
      <c r="E342" s="70"/>
      <c r="F342" s="70"/>
      <c r="G342" s="28"/>
      <c r="H342" s="23"/>
      <c r="I342" s="24"/>
      <c r="J342" s="71"/>
      <c r="K342" s="71"/>
      <c r="L342" s="71"/>
      <c r="M342" s="5"/>
    </row>
    <row r="343" spans="1:15" s="1" customFormat="1" ht="18" customHeight="1">
      <c r="A343" s="3"/>
      <c r="B343" s="3"/>
      <c r="C343" s="422" t="s">
        <v>80</v>
      </c>
      <c r="D343" s="422"/>
      <c r="E343" s="422"/>
      <c r="F343" s="190" t="s">
        <v>103</v>
      </c>
      <c r="G343" s="191"/>
      <c r="H343" s="191"/>
      <c r="I343" s="191"/>
      <c r="J343" s="191"/>
      <c r="K343" s="72"/>
      <c r="L343" s="47"/>
      <c r="M343" s="5"/>
    </row>
    <row r="344" spans="1:15" s="1" customFormat="1" ht="18" customHeight="1">
      <c r="A344" s="3"/>
      <c r="B344" s="3"/>
      <c r="C344" s="423" t="s">
        <v>113</v>
      </c>
      <c r="D344" s="423"/>
      <c r="E344" s="423"/>
      <c r="F344" s="541" t="s">
        <v>137</v>
      </c>
      <c r="G344" s="532"/>
      <c r="H344" s="532"/>
      <c r="I344" s="532"/>
      <c r="J344" s="532"/>
      <c r="K344" s="73"/>
      <c r="L344" s="70"/>
      <c r="M344" s="5"/>
      <c r="O344" s="74"/>
    </row>
    <row r="345" spans="1:15" s="1" customFormat="1" ht="18" customHeight="1">
      <c r="A345" s="3"/>
      <c r="B345" s="3"/>
      <c r="C345" s="24"/>
      <c r="D345" s="70"/>
      <c r="E345" s="70"/>
      <c r="F345" s="70"/>
      <c r="G345" s="28"/>
      <c r="H345" s="23"/>
      <c r="I345" s="24"/>
      <c r="J345" s="71"/>
      <c r="K345" s="71"/>
      <c r="L345" s="71"/>
      <c r="M345" s="5"/>
    </row>
    <row r="346" spans="1:15" s="1" customFormat="1" ht="18" customHeight="1">
      <c r="A346" s="2" t="s">
        <v>84</v>
      </c>
      <c r="C346" s="3"/>
      <c r="D346" s="3"/>
      <c r="E346" s="3"/>
      <c r="F346" s="3"/>
      <c r="G346" s="3"/>
      <c r="H346" s="3"/>
      <c r="I346" s="3"/>
      <c r="J346" s="3"/>
      <c r="K346" s="3"/>
      <c r="L346" s="3"/>
      <c r="M346" s="3"/>
    </row>
    <row r="347" spans="1:15" s="1" customFormat="1" ht="18" customHeight="1">
      <c r="A347" s="3"/>
      <c r="B347" s="3"/>
      <c r="C347" s="349"/>
      <c r="D347" s="350"/>
      <c r="E347" s="84" t="s">
        <v>44</v>
      </c>
      <c r="F347" s="273" t="s">
        <v>45</v>
      </c>
      <c r="G347" s="183"/>
      <c r="H347" s="183"/>
      <c r="I347" s="184"/>
      <c r="J347" s="273" t="s">
        <v>46</v>
      </c>
      <c r="K347" s="183"/>
      <c r="L347" s="183"/>
      <c r="M347" s="184"/>
    </row>
    <row r="348" spans="1:15" s="1" customFormat="1" ht="18" customHeight="1">
      <c r="A348" s="3"/>
      <c r="B348" s="3"/>
      <c r="C348" s="351">
        <v>1</v>
      </c>
      <c r="D348" s="300"/>
      <c r="E348" s="537"/>
      <c r="F348" s="404"/>
      <c r="G348" s="405"/>
      <c r="H348" s="405"/>
      <c r="I348" s="406"/>
      <c r="J348" s="404"/>
      <c r="K348" s="405"/>
      <c r="L348" s="405"/>
      <c r="M348" s="406"/>
    </row>
    <row r="349" spans="1:15" s="1" customFormat="1" ht="18" customHeight="1">
      <c r="A349" s="3"/>
      <c r="B349" s="3"/>
      <c r="C349" s="400"/>
      <c r="D349" s="332"/>
      <c r="E349" s="538"/>
      <c r="F349" s="407"/>
      <c r="G349" s="408"/>
      <c r="H349" s="408"/>
      <c r="I349" s="409"/>
      <c r="J349" s="407"/>
      <c r="K349" s="408"/>
      <c r="L349" s="408"/>
      <c r="M349" s="409"/>
    </row>
    <row r="350" spans="1:15" s="1" customFormat="1" ht="18" customHeight="1">
      <c r="A350" s="3"/>
      <c r="B350" s="3"/>
      <c r="C350" s="400"/>
      <c r="D350" s="332"/>
      <c r="E350" s="538"/>
      <c r="F350" s="407"/>
      <c r="G350" s="408"/>
      <c r="H350" s="408"/>
      <c r="I350" s="409"/>
      <c r="J350" s="407"/>
      <c r="K350" s="408"/>
      <c r="L350" s="408"/>
      <c r="M350" s="409"/>
    </row>
    <row r="351" spans="1:15" s="1" customFormat="1" ht="18" customHeight="1">
      <c r="A351" s="3"/>
      <c r="B351" s="3"/>
      <c r="C351" s="345"/>
      <c r="D351" s="169"/>
      <c r="E351" s="436"/>
      <c r="F351" s="410"/>
      <c r="G351" s="411"/>
      <c r="H351" s="411"/>
      <c r="I351" s="412"/>
      <c r="J351" s="410"/>
      <c r="K351" s="411"/>
      <c r="L351" s="411"/>
      <c r="M351" s="412"/>
    </row>
    <row r="352" spans="1:15" s="1" customFormat="1" ht="18" customHeight="1">
      <c r="A352" s="3"/>
      <c r="B352" s="3"/>
      <c r="C352" s="345">
        <v>2</v>
      </c>
      <c r="D352" s="169"/>
      <c r="E352" s="438"/>
      <c r="F352" s="410"/>
      <c r="G352" s="411"/>
      <c r="H352" s="411"/>
      <c r="I352" s="412"/>
      <c r="J352" s="410"/>
      <c r="K352" s="411"/>
      <c r="L352" s="411"/>
      <c r="M352" s="412"/>
    </row>
    <row r="353" spans="1:13" s="1" customFormat="1" ht="18" customHeight="1">
      <c r="A353" s="3"/>
      <c r="B353" s="3"/>
      <c r="C353" s="345"/>
      <c r="D353" s="169"/>
      <c r="E353" s="438"/>
      <c r="F353" s="410"/>
      <c r="G353" s="411"/>
      <c r="H353" s="411"/>
      <c r="I353" s="412"/>
      <c r="J353" s="410"/>
      <c r="K353" s="411"/>
      <c r="L353" s="411"/>
      <c r="M353" s="412"/>
    </row>
    <row r="354" spans="1:13" s="1" customFormat="1" ht="18" customHeight="1">
      <c r="A354" s="3"/>
      <c r="B354" s="3"/>
      <c r="C354" s="345"/>
      <c r="D354" s="169"/>
      <c r="E354" s="438"/>
      <c r="F354" s="410"/>
      <c r="G354" s="411"/>
      <c r="H354" s="411"/>
      <c r="I354" s="412"/>
      <c r="J354" s="410"/>
      <c r="K354" s="411"/>
      <c r="L354" s="411"/>
      <c r="M354" s="412"/>
    </row>
    <row r="355" spans="1:13" s="1" customFormat="1" ht="18" customHeight="1">
      <c r="A355" s="3"/>
      <c r="B355" s="3"/>
      <c r="C355" s="345"/>
      <c r="D355" s="169"/>
      <c r="E355" s="436"/>
      <c r="F355" s="410"/>
      <c r="G355" s="411"/>
      <c r="H355" s="411"/>
      <c r="I355" s="412"/>
      <c r="J355" s="410"/>
      <c r="K355" s="411"/>
      <c r="L355" s="411"/>
      <c r="M355" s="412"/>
    </row>
    <row r="356" spans="1:13" s="1" customFormat="1" ht="18" customHeight="1">
      <c r="A356" s="3"/>
      <c r="B356" s="3"/>
      <c r="C356" s="345">
        <v>3</v>
      </c>
      <c r="D356" s="169"/>
      <c r="E356" s="436"/>
      <c r="F356" s="410"/>
      <c r="G356" s="411"/>
      <c r="H356" s="411"/>
      <c r="I356" s="412"/>
      <c r="J356" s="410"/>
      <c r="K356" s="411"/>
      <c r="L356" s="411"/>
      <c r="M356" s="412"/>
    </row>
    <row r="357" spans="1:13" s="1" customFormat="1" ht="18" customHeight="1">
      <c r="A357" s="3"/>
      <c r="B357" s="3"/>
      <c r="C357" s="345"/>
      <c r="D357" s="169"/>
      <c r="E357" s="436"/>
      <c r="F357" s="410"/>
      <c r="G357" s="411"/>
      <c r="H357" s="411"/>
      <c r="I357" s="412"/>
      <c r="J357" s="410"/>
      <c r="K357" s="411"/>
      <c r="L357" s="411"/>
      <c r="M357" s="412"/>
    </row>
    <row r="358" spans="1:13" s="1" customFormat="1" ht="18" customHeight="1">
      <c r="A358" s="3"/>
      <c r="B358" s="3"/>
      <c r="C358" s="345"/>
      <c r="D358" s="169"/>
      <c r="E358" s="436"/>
      <c r="F358" s="410"/>
      <c r="G358" s="411"/>
      <c r="H358" s="411"/>
      <c r="I358" s="412"/>
      <c r="J358" s="410"/>
      <c r="K358" s="411"/>
      <c r="L358" s="411"/>
      <c r="M358" s="412"/>
    </row>
    <row r="359" spans="1:13" s="1" customFormat="1" ht="18" customHeight="1">
      <c r="A359" s="3"/>
      <c r="B359" s="3"/>
      <c r="C359" s="345"/>
      <c r="D359" s="169"/>
      <c r="E359" s="436"/>
      <c r="F359" s="410"/>
      <c r="G359" s="411"/>
      <c r="H359" s="411"/>
      <c r="I359" s="412"/>
      <c r="J359" s="410"/>
      <c r="K359" s="411"/>
      <c r="L359" s="411"/>
      <c r="M359" s="412"/>
    </row>
    <row r="360" spans="1:13" s="1" customFormat="1" ht="18" customHeight="1">
      <c r="A360" s="3"/>
      <c r="B360" s="3"/>
      <c r="C360" s="345">
        <v>4</v>
      </c>
      <c r="D360" s="169"/>
      <c r="E360" s="436"/>
      <c r="F360" s="410"/>
      <c r="G360" s="411"/>
      <c r="H360" s="411"/>
      <c r="I360" s="412"/>
      <c r="J360" s="410"/>
      <c r="K360" s="411"/>
      <c r="L360" s="411"/>
      <c r="M360" s="412"/>
    </row>
    <row r="361" spans="1:13" s="1" customFormat="1" ht="18" customHeight="1">
      <c r="A361" s="3"/>
      <c r="B361" s="3"/>
      <c r="C361" s="345"/>
      <c r="D361" s="169"/>
      <c r="E361" s="436"/>
      <c r="F361" s="410"/>
      <c r="G361" s="411"/>
      <c r="H361" s="411"/>
      <c r="I361" s="412"/>
      <c r="J361" s="410"/>
      <c r="K361" s="411"/>
      <c r="L361" s="411"/>
      <c r="M361" s="412"/>
    </row>
    <row r="362" spans="1:13" s="1" customFormat="1" ht="18" customHeight="1">
      <c r="A362" s="3"/>
      <c r="B362" s="3"/>
      <c r="C362" s="345"/>
      <c r="D362" s="169"/>
      <c r="E362" s="436"/>
      <c r="F362" s="410"/>
      <c r="G362" s="411"/>
      <c r="H362" s="411"/>
      <c r="I362" s="412"/>
      <c r="J362" s="410"/>
      <c r="K362" s="411"/>
      <c r="L362" s="411"/>
      <c r="M362" s="412"/>
    </row>
    <row r="363" spans="1:13" s="1" customFormat="1" ht="18" customHeight="1">
      <c r="A363" s="3"/>
      <c r="B363" s="3"/>
      <c r="C363" s="345"/>
      <c r="D363" s="169"/>
      <c r="E363" s="436"/>
      <c r="F363" s="410"/>
      <c r="G363" s="411"/>
      <c r="H363" s="411"/>
      <c r="I363" s="412"/>
      <c r="J363" s="410"/>
      <c r="K363" s="411"/>
      <c r="L363" s="411"/>
      <c r="M363" s="412"/>
    </row>
    <row r="364" spans="1:13" s="1" customFormat="1" ht="18" customHeight="1">
      <c r="A364" s="3"/>
      <c r="B364" s="3"/>
      <c r="C364" s="345">
        <v>5</v>
      </c>
      <c r="D364" s="169"/>
      <c r="E364" s="436"/>
      <c r="F364" s="410"/>
      <c r="G364" s="411"/>
      <c r="H364" s="411"/>
      <c r="I364" s="412"/>
      <c r="J364" s="410"/>
      <c r="K364" s="411"/>
      <c r="L364" s="411"/>
      <c r="M364" s="412"/>
    </row>
    <row r="365" spans="1:13" s="1" customFormat="1" ht="18" customHeight="1">
      <c r="A365" s="3"/>
      <c r="B365" s="3"/>
      <c r="C365" s="345"/>
      <c r="D365" s="169"/>
      <c r="E365" s="436"/>
      <c r="F365" s="410"/>
      <c r="G365" s="411"/>
      <c r="H365" s="411"/>
      <c r="I365" s="412"/>
      <c r="J365" s="410"/>
      <c r="K365" s="411"/>
      <c r="L365" s="411"/>
      <c r="M365" s="412"/>
    </row>
    <row r="366" spans="1:13" s="1" customFormat="1" ht="18" customHeight="1">
      <c r="A366" s="3"/>
      <c r="B366" s="3"/>
      <c r="C366" s="345"/>
      <c r="D366" s="169"/>
      <c r="E366" s="436"/>
      <c r="F366" s="410"/>
      <c r="G366" s="411"/>
      <c r="H366" s="411"/>
      <c r="I366" s="412"/>
      <c r="J366" s="410"/>
      <c r="K366" s="411"/>
      <c r="L366" s="411"/>
      <c r="M366" s="412"/>
    </row>
    <row r="367" spans="1:13" s="1" customFormat="1" ht="18" customHeight="1">
      <c r="A367" s="3"/>
      <c r="B367" s="3"/>
      <c r="C367" s="345"/>
      <c r="D367" s="169"/>
      <c r="E367" s="436"/>
      <c r="F367" s="410"/>
      <c r="G367" s="411"/>
      <c r="H367" s="411"/>
      <c r="I367" s="412"/>
      <c r="J367" s="410"/>
      <c r="K367" s="411"/>
      <c r="L367" s="411"/>
      <c r="M367" s="412"/>
    </row>
    <row r="368" spans="1:13" s="1" customFormat="1" ht="18" customHeight="1">
      <c r="A368" s="3"/>
      <c r="B368" s="3"/>
      <c r="C368" s="345">
        <v>6</v>
      </c>
      <c r="D368" s="169"/>
      <c r="E368" s="436"/>
      <c r="F368" s="410"/>
      <c r="G368" s="411"/>
      <c r="H368" s="411"/>
      <c r="I368" s="412"/>
      <c r="J368" s="410"/>
      <c r="K368" s="411"/>
      <c r="L368" s="411"/>
      <c r="M368" s="412"/>
    </row>
    <row r="369" spans="1:13" s="1" customFormat="1" ht="18" customHeight="1">
      <c r="A369" s="3"/>
      <c r="B369" s="3"/>
      <c r="C369" s="345"/>
      <c r="D369" s="169"/>
      <c r="E369" s="436"/>
      <c r="F369" s="410"/>
      <c r="G369" s="411"/>
      <c r="H369" s="411"/>
      <c r="I369" s="412"/>
      <c r="J369" s="410"/>
      <c r="K369" s="411"/>
      <c r="L369" s="411"/>
      <c r="M369" s="412"/>
    </row>
    <row r="370" spans="1:13" s="1" customFormat="1" ht="18" customHeight="1">
      <c r="A370" s="3"/>
      <c r="B370" s="3"/>
      <c r="C370" s="345"/>
      <c r="D370" s="169"/>
      <c r="E370" s="436"/>
      <c r="F370" s="410"/>
      <c r="G370" s="411"/>
      <c r="H370" s="411"/>
      <c r="I370" s="412"/>
      <c r="J370" s="410"/>
      <c r="K370" s="411"/>
      <c r="L370" s="411"/>
      <c r="M370" s="412"/>
    </row>
    <row r="371" spans="1:13" s="1" customFormat="1" ht="18" customHeight="1">
      <c r="A371" s="3"/>
      <c r="B371" s="3"/>
      <c r="C371" s="345"/>
      <c r="D371" s="169"/>
      <c r="E371" s="436"/>
      <c r="F371" s="410"/>
      <c r="G371" s="411"/>
      <c r="H371" s="411"/>
      <c r="I371" s="412"/>
      <c r="J371" s="410"/>
      <c r="K371" s="411"/>
      <c r="L371" s="411"/>
      <c r="M371" s="412"/>
    </row>
    <row r="372" spans="1:13" s="1" customFormat="1" ht="18" customHeight="1">
      <c r="A372" s="3"/>
      <c r="B372" s="3"/>
      <c r="C372" s="345">
        <v>7</v>
      </c>
      <c r="D372" s="169"/>
      <c r="E372" s="436"/>
      <c r="F372" s="410"/>
      <c r="G372" s="411"/>
      <c r="H372" s="411"/>
      <c r="I372" s="412"/>
      <c r="J372" s="410"/>
      <c r="K372" s="411"/>
      <c r="L372" s="411"/>
      <c r="M372" s="412"/>
    </row>
    <row r="373" spans="1:13" s="1" customFormat="1" ht="18" customHeight="1">
      <c r="A373" s="3"/>
      <c r="B373" s="3"/>
      <c r="C373" s="345"/>
      <c r="D373" s="169"/>
      <c r="E373" s="436"/>
      <c r="F373" s="410"/>
      <c r="G373" s="411"/>
      <c r="H373" s="411"/>
      <c r="I373" s="412"/>
      <c r="J373" s="410"/>
      <c r="K373" s="411"/>
      <c r="L373" s="411"/>
      <c r="M373" s="412"/>
    </row>
    <row r="374" spans="1:13" s="1" customFormat="1" ht="18" customHeight="1">
      <c r="A374" s="3"/>
      <c r="B374" s="3"/>
      <c r="C374" s="345"/>
      <c r="D374" s="169"/>
      <c r="E374" s="436"/>
      <c r="F374" s="410"/>
      <c r="G374" s="411"/>
      <c r="H374" s="411"/>
      <c r="I374" s="412"/>
      <c r="J374" s="410"/>
      <c r="K374" s="411"/>
      <c r="L374" s="411"/>
      <c r="M374" s="412"/>
    </row>
    <row r="375" spans="1:13" s="1" customFormat="1" ht="18" customHeight="1">
      <c r="A375" s="3"/>
      <c r="B375" s="3"/>
      <c r="C375" s="345"/>
      <c r="D375" s="169"/>
      <c r="E375" s="436"/>
      <c r="F375" s="410"/>
      <c r="G375" s="411"/>
      <c r="H375" s="411"/>
      <c r="I375" s="412"/>
      <c r="J375" s="410"/>
      <c r="K375" s="411"/>
      <c r="L375" s="411"/>
      <c r="M375" s="412"/>
    </row>
    <row r="376" spans="1:13" s="1" customFormat="1" ht="18" customHeight="1">
      <c r="A376" s="3"/>
      <c r="B376" s="3"/>
      <c r="C376" s="345">
        <v>8</v>
      </c>
      <c r="D376" s="169"/>
      <c r="E376" s="436"/>
      <c r="F376" s="410"/>
      <c r="G376" s="411"/>
      <c r="H376" s="411"/>
      <c r="I376" s="412"/>
      <c r="J376" s="410"/>
      <c r="K376" s="411"/>
      <c r="L376" s="411"/>
      <c r="M376" s="412"/>
    </row>
    <row r="377" spans="1:13" s="1" customFormat="1" ht="18" customHeight="1">
      <c r="A377" s="3"/>
      <c r="B377" s="3"/>
      <c r="C377" s="345"/>
      <c r="D377" s="169"/>
      <c r="E377" s="436"/>
      <c r="F377" s="410"/>
      <c r="G377" s="411"/>
      <c r="H377" s="411"/>
      <c r="I377" s="412"/>
      <c r="J377" s="410"/>
      <c r="K377" s="411"/>
      <c r="L377" s="411"/>
      <c r="M377" s="412"/>
    </row>
    <row r="378" spans="1:13" s="1" customFormat="1" ht="18" customHeight="1">
      <c r="A378" s="3"/>
      <c r="B378" s="3"/>
      <c r="C378" s="345"/>
      <c r="D378" s="169"/>
      <c r="E378" s="436"/>
      <c r="F378" s="410"/>
      <c r="G378" s="411"/>
      <c r="H378" s="411"/>
      <c r="I378" s="412"/>
      <c r="J378" s="410"/>
      <c r="K378" s="411"/>
      <c r="L378" s="411"/>
      <c r="M378" s="412"/>
    </row>
    <row r="379" spans="1:13" s="1" customFormat="1" ht="18" customHeight="1">
      <c r="A379" s="3"/>
      <c r="B379" s="3"/>
      <c r="C379" s="345"/>
      <c r="D379" s="169"/>
      <c r="E379" s="436"/>
      <c r="F379" s="410"/>
      <c r="G379" s="411"/>
      <c r="H379" s="411"/>
      <c r="I379" s="412"/>
      <c r="J379" s="410"/>
      <c r="K379" s="411"/>
      <c r="L379" s="411"/>
      <c r="M379" s="412"/>
    </row>
    <row r="380" spans="1:13" s="1" customFormat="1" ht="18" customHeight="1">
      <c r="A380" s="3"/>
      <c r="B380" s="3"/>
      <c r="C380" s="345">
        <v>9</v>
      </c>
      <c r="D380" s="169"/>
      <c r="E380" s="436"/>
      <c r="F380" s="410"/>
      <c r="G380" s="411"/>
      <c r="H380" s="411"/>
      <c r="I380" s="412"/>
      <c r="J380" s="410"/>
      <c r="K380" s="411"/>
      <c r="L380" s="411"/>
      <c r="M380" s="412"/>
    </row>
    <row r="381" spans="1:13" s="1" customFormat="1" ht="18" customHeight="1">
      <c r="A381" s="3"/>
      <c r="B381" s="3"/>
      <c r="C381" s="345"/>
      <c r="D381" s="169"/>
      <c r="E381" s="436"/>
      <c r="F381" s="410"/>
      <c r="G381" s="411"/>
      <c r="H381" s="411"/>
      <c r="I381" s="412"/>
      <c r="J381" s="410"/>
      <c r="K381" s="411"/>
      <c r="L381" s="411"/>
      <c r="M381" s="412"/>
    </row>
    <row r="382" spans="1:13" s="1" customFormat="1" ht="18" customHeight="1">
      <c r="A382" s="3"/>
      <c r="B382" s="3"/>
      <c r="C382" s="345"/>
      <c r="D382" s="169"/>
      <c r="E382" s="436"/>
      <c r="F382" s="410"/>
      <c r="G382" s="411"/>
      <c r="H382" s="411"/>
      <c r="I382" s="412"/>
      <c r="J382" s="410"/>
      <c r="K382" s="411"/>
      <c r="L382" s="411"/>
      <c r="M382" s="412"/>
    </row>
    <row r="383" spans="1:13" s="1" customFormat="1" ht="18" customHeight="1">
      <c r="A383" s="3"/>
      <c r="B383" s="3"/>
      <c r="C383" s="345"/>
      <c r="D383" s="169"/>
      <c r="E383" s="436"/>
      <c r="F383" s="410"/>
      <c r="G383" s="411"/>
      <c r="H383" s="411"/>
      <c r="I383" s="412"/>
      <c r="J383" s="410"/>
      <c r="K383" s="411"/>
      <c r="L383" s="411"/>
      <c r="M383" s="412"/>
    </row>
    <row r="384" spans="1:13" s="1" customFormat="1" ht="18" customHeight="1">
      <c r="A384" s="3"/>
      <c r="B384" s="3"/>
      <c r="C384" s="345">
        <v>10</v>
      </c>
      <c r="D384" s="169"/>
      <c r="E384" s="436"/>
      <c r="F384" s="410"/>
      <c r="G384" s="411"/>
      <c r="H384" s="411"/>
      <c r="I384" s="412"/>
      <c r="J384" s="410"/>
      <c r="K384" s="411"/>
      <c r="L384" s="411"/>
      <c r="M384" s="412"/>
    </row>
    <row r="385" spans="1:13" s="1" customFormat="1" ht="18" customHeight="1">
      <c r="A385" s="3"/>
      <c r="B385" s="3"/>
      <c r="C385" s="439"/>
      <c r="D385" s="440"/>
      <c r="E385" s="448"/>
      <c r="F385" s="444"/>
      <c r="G385" s="445"/>
      <c r="H385" s="445"/>
      <c r="I385" s="446"/>
      <c r="J385" s="444"/>
      <c r="K385" s="445"/>
      <c r="L385" s="445"/>
      <c r="M385" s="446"/>
    </row>
    <row r="386" spans="1:13" s="1" customFormat="1" ht="18" customHeight="1">
      <c r="A386" s="3"/>
      <c r="B386" s="3"/>
      <c r="C386" s="439"/>
      <c r="D386" s="440"/>
      <c r="E386" s="448"/>
      <c r="F386" s="444"/>
      <c r="G386" s="445"/>
      <c r="H386" s="445"/>
      <c r="I386" s="446"/>
      <c r="J386" s="444"/>
      <c r="K386" s="445"/>
      <c r="L386" s="445"/>
      <c r="M386" s="446"/>
    </row>
    <row r="387" spans="1:13" s="1" customFormat="1" ht="18" customHeight="1">
      <c r="A387" s="3"/>
      <c r="B387" s="3"/>
      <c r="C387" s="360"/>
      <c r="D387" s="315"/>
      <c r="E387" s="449"/>
      <c r="F387" s="450"/>
      <c r="G387" s="451"/>
      <c r="H387" s="451"/>
      <c r="I387" s="452"/>
      <c r="J387" s="450"/>
      <c r="K387" s="451"/>
      <c r="L387" s="451"/>
      <c r="M387" s="452"/>
    </row>
    <row r="388" spans="1:13" s="1" customFormat="1" ht="18" customHeight="1">
      <c r="A388" s="3"/>
      <c r="B388" s="3"/>
      <c r="C388" s="3"/>
      <c r="D388" s="3"/>
      <c r="E388" s="3"/>
      <c r="F388" s="3"/>
      <c r="G388" s="3"/>
      <c r="H388" s="3"/>
      <c r="I388" s="3"/>
      <c r="J388" s="3"/>
      <c r="K388" s="3"/>
      <c r="L388" s="3"/>
      <c r="M388" s="3"/>
    </row>
    <row r="389" spans="1:13" s="1" customFormat="1" ht="18" customHeight="1">
      <c r="A389" s="2" t="s">
        <v>85</v>
      </c>
    </row>
    <row r="390" spans="1:13" s="1" customFormat="1" ht="18" customHeight="1">
      <c r="C390" s="349"/>
      <c r="D390" s="350"/>
      <c r="E390" s="84" t="s">
        <v>47</v>
      </c>
      <c r="F390" s="273" t="s">
        <v>48</v>
      </c>
      <c r="G390" s="183"/>
      <c r="H390" s="183"/>
      <c r="I390" s="184"/>
      <c r="J390" s="273" t="s">
        <v>49</v>
      </c>
      <c r="K390" s="183"/>
      <c r="L390" s="183"/>
      <c r="M390" s="184"/>
    </row>
    <row r="391" spans="1:13" s="1" customFormat="1" ht="18" customHeight="1">
      <c r="C391" s="351">
        <v>1</v>
      </c>
      <c r="D391" s="300"/>
      <c r="E391" s="537"/>
      <c r="F391" s="404"/>
      <c r="G391" s="405"/>
      <c r="H391" s="405"/>
      <c r="I391" s="406"/>
      <c r="J391" s="404"/>
      <c r="K391" s="405"/>
      <c r="L391" s="405"/>
      <c r="M391" s="406"/>
    </row>
    <row r="392" spans="1:13" s="1" customFormat="1" ht="18" customHeight="1">
      <c r="C392" s="345"/>
      <c r="D392" s="169"/>
      <c r="E392" s="436"/>
      <c r="F392" s="410"/>
      <c r="G392" s="411"/>
      <c r="H392" s="411"/>
      <c r="I392" s="412"/>
      <c r="J392" s="410"/>
      <c r="K392" s="411"/>
      <c r="L392" s="411"/>
      <c r="M392" s="412"/>
    </row>
    <row r="393" spans="1:13" s="1" customFormat="1" ht="18" customHeight="1">
      <c r="C393" s="345">
        <v>2</v>
      </c>
      <c r="D393" s="169"/>
      <c r="E393" s="436"/>
      <c r="F393" s="410"/>
      <c r="G393" s="411"/>
      <c r="H393" s="411"/>
      <c r="I393" s="412"/>
      <c r="J393" s="410"/>
      <c r="K393" s="411"/>
      <c r="L393" s="411"/>
      <c r="M393" s="412"/>
    </row>
    <row r="394" spans="1:13" s="1" customFormat="1" ht="18" customHeight="1">
      <c r="C394" s="345"/>
      <c r="D394" s="169"/>
      <c r="E394" s="436"/>
      <c r="F394" s="410"/>
      <c r="G394" s="411"/>
      <c r="H394" s="411"/>
      <c r="I394" s="412"/>
      <c r="J394" s="410"/>
      <c r="K394" s="411"/>
      <c r="L394" s="411"/>
      <c r="M394" s="412"/>
    </row>
    <row r="395" spans="1:13" s="1" customFormat="1" ht="18" customHeight="1">
      <c r="C395" s="345">
        <v>3</v>
      </c>
      <c r="D395" s="169"/>
      <c r="E395" s="436"/>
      <c r="F395" s="410"/>
      <c r="G395" s="411"/>
      <c r="H395" s="411"/>
      <c r="I395" s="412"/>
      <c r="J395" s="410"/>
      <c r="K395" s="411"/>
      <c r="L395" s="411"/>
      <c r="M395" s="412"/>
    </row>
    <row r="396" spans="1:13" s="1" customFormat="1" ht="18" customHeight="1">
      <c r="C396" s="345"/>
      <c r="D396" s="169"/>
      <c r="E396" s="436"/>
      <c r="F396" s="410"/>
      <c r="G396" s="411"/>
      <c r="H396" s="411"/>
      <c r="I396" s="412"/>
      <c r="J396" s="410"/>
      <c r="K396" s="411"/>
      <c r="L396" s="411"/>
      <c r="M396" s="412"/>
    </row>
    <row r="397" spans="1:13" s="1" customFormat="1" ht="18" customHeight="1">
      <c r="C397" s="345">
        <v>4</v>
      </c>
      <c r="D397" s="169"/>
      <c r="E397" s="436"/>
      <c r="F397" s="410"/>
      <c r="G397" s="411"/>
      <c r="H397" s="411"/>
      <c r="I397" s="412"/>
      <c r="J397" s="410"/>
      <c r="K397" s="411"/>
      <c r="L397" s="411"/>
      <c r="M397" s="412"/>
    </row>
    <row r="398" spans="1:13" s="1" customFormat="1" ht="18" customHeight="1">
      <c r="C398" s="345"/>
      <c r="D398" s="169"/>
      <c r="E398" s="436"/>
      <c r="F398" s="410"/>
      <c r="G398" s="411"/>
      <c r="H398" s="411"/>
      <c r="I398" s="412"/>
      <c r="J398" s="410"/>
      <c r="K398" s="411"/>
      <c r="L398" s="411"/>
      <c r="M398" s="412"/>
    </row>
    <row r="399" spans="1:13" s="1" customFormat="1" ht="18" customHeight="1">
      <c r="C399" s="345">
        <v>5</v>
      </c>
      <c r="D399" s="169"/>
      <c r="E399" s="436"/>
      <c r="F399" s="410"/>
      <c r="G399" s="411"/>
      <c r="H399" s="411"/>
      <c r="I399" s="412"/>
      <c r="J399" s="410"/>
      <c r="K399" s="411"/>
      <c r="L399" s="411"/>
      <c r="M399" s="412"/>
    </row>
    <row r="400" spans="1:13" s="1" customFormat="1" ht="18" customHeight="1">
      <c r="C400" s="345"/>
      <c r="D400" s="169"/>
      <c r="E400" s="436"/>
      <c r="F400" s="410"/>
      <c r="G400" s="411"/>
      <c r="H400" s="411"/>
      <c r="I400" s="412"/>
      <c r="J400" s="410"/>
      <c r="K400" s="411"/>
      <c r="L400" s="411"/>
      <c r="M400" s="412"/>
    </row>
    <row r="401" spans="1:13" s="1" customFormat="1" ht="18" customHeight="1">
      <c r="C401" s="345">
        <v>6</v>
      </c>
      <c r="D401" s="169"/>
      <c r="E401" s="436"/>
      <c r="F401" s="410"/>
      <c r="G401" s="411"/>
      <c r="H401" s="411"/>
      <c r="I401" s="412"/>
      <c r="J401" s="410"/>
      <c r="K401" s="411"/>
      <c r="L401" s="411"/>
      <c r="M401" s="412"/>
    </row>
    <row r="402" spans="1:13" s="1" customFormat="1" ht="18" customHeight="1">
      <c r="C402" s="345"/>
      <c r="D402" s="169"/>
      <c r="E402" s="436"/>
      <c r="F402" s="410"/>
      <c r="G402" s="411"/>
      <c r="H402" s="411"/>
      <c r="I402" s="412"/>
      <c r="J402" s="410"/>
      <c r="K402" s="411"/>
      <c r="L402" s="411"/>
      <c r="M402" s="412"/>
    </row>
    <row r="403" spans="1:13" s="1" customFormat="1" ht="18" customHeight="1">
      <c r="C403" s="345">
        <v>7</v>
      </c>
      <c r="D403" s="169"/>
      <c r="E403" s="436"/>
      <c r="F403" s="410"/>
      <c r="G403" s="411"/>
      <c r="H403" s="411"/>
      <c r="I403" s="412"/>
      <c r="J403" s="410"/>
      <c r="K403" s="411"/>
      <c r="L403" s="411"/>
      <c r="M403" s="412"/>
    </row>
    <row r="404" spans="1:13" s="1" customFormat="1" ht="18" customHeight="1">
      <c r="C404" s="345"/>
      <c r="D404" s="169"/>
      <c r="E404" s="436"/>
      <c r="F404" s="410"/>
      <c r="G404" s="411"/>
      <c r="H404" s="411"/>
      <c r="I404" s="412"/>
      <c r="J404" s="410"/>
      <c r="K404" s="411"/>
      <c r="L404" s="411"/>
      <c r="M404" s="412"/>
    </row>
    <row r="405" spans="1:13" s="1" customFormat="1" ht="18" customHeight="1">
      <c r="C405" s="345">
        <v>8</v>
      </c>
      <c r="D405" s="169"/>
      <c r="E405" s="436"/>
      <c r="F405" s="410"/>
      <c r="G405" s="411"/>
      <c r="H405" s="411"/>
      <c r="I405" s="412"/>
      <c r="J405" s="410"/>
      <c r="K405" s="411"/>
      <c r="L405" s="411"/>
      <c r="M405" s="412"/>
    </row>
    <row r="406" spans="1:13" s="1" customFormat="1" ht="18" customHeight="1">
      <c r="C406" s="345"/>
      <c r="D406" s="169"/>
      <c r="E406" s="436"/>
      <c r="F406" s="410"/>
      <c r="G406" s="411"/>
      <c r="H406" s="411"/>
      <c r="I406" s="412"/>
      <c r="J406" s="410"/>
      <c r="K406" s="411"/>
      <c r="L406" s="411"/>
      <c r="M406" s="412"/>
    </row>
    <row r="407" spans="1:13" s="1" customFormat="1" ht="18" customHeight="1">
      <c r="C407" s="345">
        <v>9</v>
      </c>
      <c r="D407" s="169"/>
      <c r="E407" s="436"/>
      <c r="F407" s="410"/>
      <c r="G407" s="411"/>
      <c r="H407" s="411"/>
      <c r="I407" s="412"/>
      <c r="J407" s="410"/>
      <c r="K407" s="411"/>
      <c r="L407" s="411"/>
      <c r="M407" s="412"/>
    </row>
    <row r="408" spans="1:13" s="1" customFormat="1" ht="18" customHeight="1">
      <c r="C408" s="345"/>
      <c r="D408" s="169"/>
      <c r="E408" s="436"/>
      <c r="F408" s="410"/>
      <c r="G408" s="411"/>
      <c r="H408" s="411"/>
      <c r="I408" s="412"/>
      <c r="J408" s="410"/>
      <c r="K408" s="411"/>
      <c r="L408" s="411"/>
      <c r="M408" s="412"/>
    </row>
    <row r="409" spans="1:13" s="1" customFormat="1" ht="18" customHeight="1">
      <c r="C409" s="345">
        <v>10</v>
      </c>
      <c r="D409" s="169"/>
      <c r="E409" s="436"/>
      <c r="F409" s="410"/>
      <c r="G409" s="411"/>
      <c r="H409" s="411"/>
      <c r="I409" s="412"/>
      <c r="J409" s="410"/>
      <c r="K409" s="411"/>
      <c r="L409" s="411"/>
      <c r="M409" s="412"/>
    </row>
    <row r="410" spans="1:13" s="1" customFormat="1" ht="18" customHeight="1">
      <c r="C410" s="360"/>
      <c r="D410" s="315"/>
      <c r="E410" s="449"/>
      <c r="F410" s="450"/>
      <c r="G410" s="451"/>
      <c r="H410" s="451"/>
      <c r="I410" s="452"/>
      <c r="J410" s="450"/>
      <c r="K410" s="451"/>
      <c r="L410" s="451"/>
      <c r="M410" s="452"/>
    </row>
    <row r="411" spans="1:13" s="1" customFormat="1" ht="18" customHeight="1"/>
    <row r="412" spans="1:13" ht="18" customHeight="1">
      <c r="A412" s="16" t="s">
        <v>86</v>
      </c>
    </row>
    <row r="413" spans="1:13" ht="16.5" customHeight="1">
      <c r="C413" s="462" t="s">
        <v>57</v>
      </c>
      <c r="D413" s="463"/>
      <c r="E413" s="464"/>
      <c r="F413" s="192"/>
      <c r="G413" s="542"/>
      <c r="H413" s="542"/>
      <c r="I413" s="542"/>
      <c r="J413" s="542"/>
      <c r="K413" s="542"/>
      <c r="L413" s="542"/>
      <c r="M413" s="543"/>
    </row>
    <row r="414" spans="1:13" ht="16.5" customHeight="1">
      <c r="C414" s="465"/>
      <c r="D414" s="466"/>
      <c r="E414" s="467"/>
      <c r="F414" s="544"/>
      <c r="G414" s="545"/>
      <c r="H414" s="545"/>
      <c r="I414" s="545"/>
      <c r="J414" s="545"/>
      <c r="K414" s="545"/>
      <c r="L414" s="545"/>
      <c r="M414" s="546"/>
    </row>
    <row r="415" spans="1:13" ht="16.5" customHeight="1">
      <c r="C415" s="465"/>
      <c r="D415" s="466"/>
      <c r="E415" s="467"/>
      <c r="F415" s="544"/>
      <c r="G415" s="545"/>
      <c r="H415" s="545"/>
      <c r="I415" s="545"/>
      <c r="J415" s="545"/>
      <c r="K415" s="545"/>
      <c r="L415" s="545"/>
      <c r="M415" s="546"/>
    </row>
    <row r="416" spans="1:13" ht="16.5" customHeight="1">
      <c r="C416" s="468"/>
      <c r="D416" s="469"/>
      <c r="E416" s="470"/>
      <c r="F416" s="547"/>
      <c r="G416" s="548"/>
      <c r="H416" s="548"/>
      <c r="I416" s="548"/>
      <c r="J416" s="548"/>
      <c r="K416" s="548"/>
      <c r="L416" s="548"/>
      <c r="M416" s="549"/>
    </row>
    <row r="417" spans="3:13" ht="16.5" customHeight="1">
      <c r="C417" s="462" t="s">
        <v>58</v>
      </c>
      <c r="D417" s="463"/>
      <c r="E417" s="464"/>
      <c r="F417" s="192"/>
      <c r="G417" s="542"/>
      <c r="H417" s="542"/>
      <c r="I417" s="542"/>
      <c r="J417" s="542"/>
      <c r="K417" s="542"/>
      <c r="L417" s="542"/>
      <c r="M417" s="543"/>
    </row>
    <row r="418" spans="3:13" ht="16.5" customHeight="1">
      <c r="C418" s="465"/>
      <c r="D418" s="466"/>
      <c r="E418" s="467"/>
      <c r="F418" s="544"/>
      <c r="G418" s="545"/>
      <c r="H418" s="545"/>
      <c r="I418" s="545"/>
      <c r="J418" s="545"/>
      <c r="K418" s="545"/>
      <c r="L418" s="545"/>
      <c r="M418" s="546"/>
    </row>
    <row r="419" spans="3:13" ht="16.5" customHeight="1">
      <c r="C419" s="465"/>
      <c r="D419" s="466"/>
      <c r="E419" s="467"/>
      <c r="F419" s="544"/>
      <c r="G419" s="545"/>
      <c r="H419" s="545"/>
      <c r="I419" s="545"/>
      <c r="J419" s="545"/>
      <c r="K419" s="545"/>
      <c r="L419" s="545"/>
      <c r="M419" s="546"/>
    </row>
    <row r="420" spans="3:13" ht="16.5" customHeight="1">
      <c r="C420" s="468"/>
      <c r="D420" s="469"/>
      <c r="E420" s="470"/>
      <c r="F420" s="547"/>
      <c r="G420" s="548"/>
      <c r="H420" s="548"/>
      <c r="I420" s="548"/>
      <c r="J420" s="548"/>
      <c r="K420" s="548"/>
      <c r="L420" s="548"/>
      <c r="M420" s="549"/>
    </row>
    <row r="421" spans="3:13" ht="16.5" customHeight="1">
      <c r="C421" s="462" t="s">
        <v>130</v>
      </c>
      <c r="D421" s="490"/>
      <c r="E421" s="491"/>
      <c r="F421" s="550"/>
      <c r="G421" s="9"/>
      <c r="H421" s="9"/>
      <c r="I421" s="9"/>
      <c r="J421" s="9"/>
      <c r="K421" s="9"/>
      <c r="L421" s="9"/>
      <c r="M421" s="89"/>
    </row>
    <row r="422" spans="3:13" ht="16.5" customHeight="1">
      <c r="C422" s="492"/>
      <c r="D422" s="493"/>
      <c r="E422" s="494"/>
      <c r="F422" s="551"/>
      <c r="G422" s="9"/>
      <c r="H422" s="9"/>
      <c r="I422" s="9"/>
      <c r="J422" s="9"/>
      <c r="K422" s="9"/>
      <c r="L422" s="9"/>
      <c r="M422" s="89"/>
    </row>
    <row r="423" spans="3:13" ht="16.5" customHeight="1">
      <c r="C423" s="492"/>
      <c r="D423" s="493"/>
      <c r="E423" s="494"/>
      <c r="F423" s="551"/>
      <c r="G423" s="9"/>
      <c r="H423" s="9"/>
      <c r="I423" s="9"/>
      <c r="J423" s="9"/>
      <c r="K423" s="9"/>
      <c r="L423" s="9"/>
      <c r="M423" s="89"/>
    </row>
    <row r="424" spans="3:13" ht="16.5" customHeight="1">
      <c r="C424" s="495"/>
      <c r="D424" s="496"/>
      <c r="E424" s="497"/>
      <c r="F424" s="224"/>
      <c r="G424" s="9"/>
      <c r="H424" s="9"/>
      <c r="I424" s="9"/>
      <c r="J424" s="9"/>
      <c r="K424" s="9"/>
      <c r="L424" s="9"/>
      <c r="M424" s="89"/>
    </row>
    <row r="425" spans="3:13" ht="16.5" customHeight="1">
      <c r="C425" s="462" t="s">
        <v>59</v>
      </c>
      <c r="D425" s="463"/>
      <c r="E425" s="464"/>
      <c r="F425" s="192"/>
      <c r="G425" s="542"/>
      <c r="H425" s="542"/>
      <c r="I425" s="542"/>
      <c r="J425" s="542"/>
      <c r="K425" s="542"/>
      <c r="L425" s="542"/>
      <c r="M425" s="543"/>
    </row>
    <row r="426" spans="3:13" ht="16.5" customHeight="1">
      <c r="C426" s="465"/>
      <c r="D426" s="466"/>
      <c r="E426" s="467"/>
      <c r="F426" s="544"/>
      <c r="G426" s="545"/>
      <c r="H426" s="545"/>
      <c r="I426" s="545"/>
      <c r="J426" s="545"/>
      <c r="K426" s="545"/>
      <c r="L426" s="545"/>
      <c r="M426" s="546"/>
    </row>
    <row r="427" spans="3:13" ht="16.5" customHeight="1">
      <c r="C427" s="465"/>
      <c r="D427" s="466"/>
      <c r="E427" s="467"/>
      <c r="F427" s="544"/>
      <c r="G427" s="545"/>
      <c r="H427" s="545"/>
      <c r="I427" s="545"/>
      <c r="J427" s="545"/>
      <c r="K427" s="545"/>
      <c r="L427" s="545"/>
      <c r="M427" s="546"/>
    </row>
    <row r="428" spans="3:13" ht="16.5" customHeight="1">
      <c r="C428" s="468"/>
      <c r="D428" s="469"/>
      <c r="E428" s="470"/>
      <c r="F428" s="547"/>
      <c r="G428" s="548"/>
      <c r="H428" s="548"/>
      <c r="I428" s="548"/>
      <c r="J428" s="548"/>
      <c r="K428" s="548"/>
      <c r="L428" s="548"/>
      <c r="M428" s="549"/>
    </row>
    <row r="429" spans="3:13" ht="16.5" customHeight="1">
      <c r="C429" s="462" t="s">
        <v>129</v>
      </c>
      <c r="D429" s="463"/>
      <c r="E429" s="464"/>
      <c r="F429" s="192"/>
      <c r="G429" s="542"/>
      <c r="H429" s="542"/>
      <c r="I429" s="542"/>
      <c r="J429" s="542"/>
      <c r="K429" s="542"/>
      <c r="L429" s="542"/>
      <c r="M429" s="543"/>
    </row>
    <row r="430" spans="3:13" ht="16.5" customHeight="1">
      <c r="C430" s="465"/>
      <c r="D430" s="466"/>
      <c r="E430" s="467"/>
      <c r="F430" s="544"/>
      <c r="G430" s="545"/>
      <c r="H430" s="545"/>
      <c r="I430" s="545"/>
      <c r="J430" s="545"/>
      <c r="K430" s="545"/>
      <c r="L430" s="545"/>
      <c r="M430" s="546"/>
    </row>
    <row r="431" spans="3:13" ht="16.5" customHeight="1">
      <c r="C431" s="465"/>
      <c r="D431" s="466"/>
      <c r="E431" s="467"/>
      <c r="F431" s="544"/>
      <c r="G431" s="545"/>
      <c r="H431" s="545"/>
      <c r="I431" s="545"/>
      <c r="J431" s="545"/>
      <c r="K431" s="545"/>
      <c r="L431" s="545"/>
      <c r="M431" s="546"/>
    </row>
    <row r="432" spans="3:13" ht="16.5" customHeight="1">
      <c r="C432" s="468"/>
      <c r="D432" s="469"/>
      <c r="E432" s="470"/>
      <c r="F432" s="547"/>
      <c r="G432" s="548"/>
      <c r="H432" s="548"/>
      <c r="I432" s="548"/>
      <c r="J432" s="548"/>
      <c r="K432" s="548"/>
      <c r="L432" s="548"/>
      <c r="M432" s="549"/>
    </row>
    <row r="433" spans="1:12" ht="18" customHeight="1"/>
    <row r="434" spans="1:12" ht="18" customHeight="1">
      <c r="A434" s="16" t="s">
        <v>139</v>
      </c>
      <c r="I434" s="69"/>
    </row>
    <row r="435" spans="1:12" ht="18" customHeight="1">
      <c r="C435" s="482" t="s">
        <v>115</v>
      </c>
      <c r="D435" s="483"/>
      <c r="E435" s="94" t="s">
        <v>116</v>
      </c>
      <c r="F435" s="263" t="s">
        <v>117</v>
      </c>
      <c r="G435" s="263"/>
      <c r="H435" s="263" t="s">
        <v>118</v>
      </c>
      <c r="I435" s="263"/>
      <c r="J435" s="263"/>
      <c r="K435" s="263" t="s">
        <v>128</v>
      </c>
      <c r="L435" s="263"/>
    </row>
    <row r="436" spans="1:12" ht="18" customHeight="1">
      <c r="C436" s="455" t="s">
        <v>119</v>
      </c>
      <c r="D436" s="456"/>
      <c r="E436" s="94" t="s">
        <v>127</v>
      </c>
      <c r="F436" s="457" t="s">
        <v>123</v>
      </c>
      <c r="G436" s="457"/>
      <c r="H436" s="457" t="s">
        <v>123</v>
      </c>
      <c r="I436" s="457"/>
      <c r="J436" s="457"/>
      <c r="K436" s="458" t="s">
        <v>123</v>
      </c>
      <c r="L436" s="459"/>
    </row>
    <row r="437" spans="1:12" ht="18" customHeight="1">
      <c r="C437" s="455" t="s">
        <v>120</v>
      </c>
      <c r="D437" s="456"/>
      <c r="E437" s="94" t="s">
        <v>126</v>
      </c>
      <c r="F437" s="457" t="s">
        <v>124</v>
      </c>
      <c r="G437" s="457"/>
      <c r="H437" s="457" t="s">
        <v>124</v>
      </c>
      <c r="I437" s="457"/>
      <c r="J437" s="457"/>
      <c r="K437" s="458" t="s">
        <v>124</v>
      </c>
      <c r="L437" s="459"/>
    </row>
    <row r="438" spans="1:12" ht="18" customHeight="1">
      <c r="C438" s="455" t="s">
        <v>121</v>
      </c>
      <c r="D438" s="456"/>
      <c r="E438" s="94" t="s">
        <v>122</v>
      </c>
      <c r="F438" s="457" t="s">
        <v>125</v>
      </c>
      <c r="G438" s="457"/>
      <c r="H438" s="457" t="s">
        <v>125</v>
      </c>
      <c r="I438" s="457"/>
      <c r="J438" s="457"/>
      <c r="K438" s="458" t="s">
        <v>125</v>
      </c>
      <c r="L438" s="459"/>
    </row>
    <row r="439" spans="1:12" ht="18" customHeight="1">
      <c r="C439" s="453" t="s">
        <v>138</v>
      </c>
      <c r="D439" s="263"/>
      <c r="E439" s="263"/>
      <c r="F439" s="552"/>
      <c r="G439" s="552"/>
      <c r="H439" s="552"/>
      <c r="I439" s="552"/>
      <c r="J439" s="552"/>
      <c r="K439" s="552"/>
      <c r="L439" s="552"/>
    </row>
    <row r="440" spans="1:12" ht="18" customHeight="1">
      <c r="C440" s="263"/>
      <c r="D440" s="263"/>
      <c r="E440" s="263"/>
      <c r="F440" s="552"/>
      <c r="G440" s="552"/>
      <c r="H440" s="552"/>
      <c r="I440" s="552"/>
      <c r="J440" s="552"/>
      <c r="K440" s="552"/>
      <c r="L440" s="552"/>
    </row>
    <row r="441" spans="1:12" ht="18" customHeight="1"/>
    <row r="442" spans="1:12" ht="18" customHeight="1"/>
    <row r="443" spans="1:12" ht="18" customHeight="1"/>
  </sheetData>
  <mergeCells count="886">
    <mergeCell ref="C438:D438"/>
    <mergeCell ref="F438:G438"/>
    <mergeCell ref="H438:J438"/>
    <mergeCell ref="K438:L438"/>
    <mergeCell ref="C439:E440"/>
    <mergeCell ref="F439:L440"/>
    <mergeCell ref="C436:D436"/>
    <mergeCell ref="F436:G436"/>
    <mergeCell ref="H436:J436"/>
    <mergeCell ref="K436:L436"/>
    <mergeCell ref="C437:D437"/>
    <mergeCell ref="F437:G437"/>
    <mergeCell ref="H437:J437"/>
    <mergeCell ref="K437:L437"/>
    <mergeCell ref="C429:E432"/>
    <mergeCell ref="F429:M432"/>
    <mergeCell ref="C435:D435"/>
    <mergeCell ref="F435:G435"/>
    <mergeCell ref="H435:J435"/>
    <mergeCell ref="K435:L435"/>
    <mergeCell ref="C413:E416"/>
    <mergeCell ref="F413:M416"/>
    <mergeCell ref="C417:E420"/>
    <mergeCell ref="F417:M420"/>
    <mergeCell ref="C421:E424"/>
    <mergeCell ref="C425:E428"/>
    <mergeCell ref="F425:M428"/>
    <mergeCell ref="F421:F424"/>
    <mergeCell ref="C407:D408"/>
    <mergeCell ref="E407:E408"/>
    <mergeCell ref="F407:I408"/>
    <mergeCell ref="J407:M408"/>
    <mergeCell ref="C409:D410"/>
    <mergeCell ref="E409:E410"/>
    <mergeCell ref="F409:I410"/>
    <mergeCell ref="J409:M410"/>
    <mergeCell ref="C403:D404"/>
    <mergeCell ref="E403:E404"/>
    <mergeCell ref="F403:I404"/>
    <mergeCell ref="J403:M404"/>
    <mergeCell ref="C405:D406"/>
    <mergeCell ref="E405:E406"/>
    <mergeCell ref="F405:I406"/>
    <mergeCell ref="J405:M406"/>
    <mergeCell ref="C399:D400"/>
    <mergeCell ref="E399:E400"/>
    <mergeCell ref="F399:I400"/>
    <mergeCell ref="J399:M400"/>
    <mergeCell ref="C401:D402"/>
    <mergeCell ref="E401:E402"/>
    <mergeCell ref="F401:I402"/>
    <mergeCell ref="J401:M402"/>
    <mergeCell ref="C395:D396"/>
    <mergeCell ref="E395:E396"/>
    <mergeCell ref="F395:I396"/>
    <mergeCell ref="J395:M396"/>
    <mergeCell ref="C397:D398"/>
    <mergeCell ref="E397:E398"/>
    <mergeCell ref="F397:I398"/>
    <mergeCell ref="J397:M398"/>
    <mergeCell ref="C391:D392"/>
    <mergeCell ref="E391:E392"/>
    <mergeCell ref="F391:I392"/>
    <mergeCell ref="J391:M392"/>
    <mergeCell ref="C393:D394"/>
    <mergeCell ref="E393:E394"/>
    <mergeCell ref="F393:I394"/>
    <mergeCell ref="J393:M394"/>
    <mergeCell ref="C384:D387"/>
    <mergeCell ref="E384:E387"/>
    <mergeCell ref="F384:I387"/>
    <mergeCell ref="J384:M387"/>
    <mergeCell ref="C390:D390"/>
    <mergeCell ref="F390:I390"/>
    <mergeCell ref="J390:M390"/>
    <mergeCell ref="C376:D379"/>
    <mergeCell ref="E376:E379"/>
    <mergeCell ref="F376:I379"/>
    <mergeCell ref="J376:M379"/>
    <mergeCell ref="C380:D383"/>
    <mergeCell ref="E380:E383"/>
    <mergeCell ref="F380:I383"/>
    <mergeCell ref="J380:M383"/>
    <mergeCell ref="C368:D371"/>
    <mergeCell ref="E368:E371"/>
    <mergeCell ref="F368:I371"/>
    <mergeCell ref="J368:M371"/>
    <mergeCell ref="C372:D375"/>
    <mergeCell ref="E372:E375"/>
    <mergeCell ref="F372:I375"/>
    <mergeCell ref="J372:M375"/>
    <mergeCell ref="C360:D363"/>
    <mergeCell ref="E360:E363"/>
    <mergeCell ref="F360:I363"/>
    <mergeCell ref="J360:M363"/>
    <mergeCell ref="C364:D367"/>
    <mergeCell ref="E364:E367"/>
    <mergeCell ref="F364:I367"/>
    <mergeCell ref="J364:M367"/>
    <mergeCell ref="C352:D355"/>
    <mergeCell ref="E352:E355"/>
    <mergeCell ref="F352:I355"/>
    <mergeCell ref="J352:M355"/>
    <mergeCell ref="C356:D359"/>
    <mergeCell ref="E356:E359"/>
    <mergeCell ref="F356:I359"/>
    <mergeCell ref="J356:M359"/>
    <mergeCell ref="C347:D347"/>
    <mergeCell ref="F347:I347"/>
    <mergeCell ref="J347:M347"/>
    <mergeCell ref="C348:D351"/>
    <mergeCell ref="E348:E351"/>
    <mergeCell ref="F348:I351"/>
    <mergeCell ref="J348:M351"/>
    <mergeCell ref="C340:F340"/>
    <mergeCell ref="I340:L340"/>
    <mergeCell ref="C343:E343"/>
    <mergeCell ref="F343:J343"/>
    <mergeCell ref="C344:E344"/>
    <mergeCell ref="F344:J344"/>
    <mergeCell ref="C336:F336"/>
    <mergeCell ref="I336:L336"/>
    <mergeCell ref="C337:F337"/>
    <mergeCell ref="I337:L337"/>
    <mergeCell ref="I338:L338"/>
    <mergeCell ref="C339:F339"/>
    <mergeCell ref="I339:L339"/>
    <mergeCell ref="L331:M331"/>
    <mergeCell ref="C332:F332"/>
    <mergeCell ref="I332:J332"/>
    <mergeCell ref="C335:D335"/>
    <mergeCell ref="G335:H335"/>
    <mergeCell ref="I335:L335"/>
    <mergeCell ref="C327:F327"/>
    <mergeCell ref="I327:J327"/>
    <mergeCell ref="C328:F328"/>
    <mergeCell ref="I328:J328"/>
    <mergeCell ref="C331:F331"/>
    <mergeCell ref="G331:H331"/>
    <mergeCell ref="I331:K331"/>
    <mergeCell ref="C324:F324"/>
    <mergeCell ref="I324:J324"/>
    <mergeCell ref="C325:F325"/>
    <mergeCell ref="I325:J325"/>
    <mergeCell ref="C326:F326"/>
    <mergeCell ref="I326:J326"/>
    <mergeCell ref="L320:M320"/>
    <mergeCell ref="C321:F321"/>
    <mergeCell ref="I321:J321"/>
    <mergeCell ref="D322:F322"/>
    <mergeCell ref="I322:J322"/>
    <mergeCell ref="D323:F323"/>
    <mergeCell ref="I323:J323"/>
    <mergeCell ref="C316:F316"/>
    <mergeCell ref="I316:J316"/>
    <mergeCell ref="C317:F317"/>
    <mergeCell ref="I317:J317"/>
    <mergeCell ref="C320:D320"/>
    <mergeCell ref="G320:H320"/>
    <mergeCell ref="I320:K320"/>
    <mergeCell ref="C313:F313"/>
    <mergeCell ref="I313:J313"/>
    <mergeCell ref="C314:F314"/>
    <mergeCell ref="I314:J314"/>
    <mergeCell ref="C315:F315"/>
    <mergeCell ref="I315:J315"/>
    <mergeCell ref="L307:M307"/>
    <mergeCell ref="C308:F308"/>
    <mergeCell ref="I308:J308"/>
    <mergeCell ref="C312:D312"/>
    <mergeCell ref="G312:H312"/>
    <mergeCell ref="I312:K312"/>
    <mergeCell ref="L312:M312"/>
    <mergeCell ref="C303:F303"/>
    <mergeCell ref="I303:J303"/>
    <mergeCell ref="C304:F304"/>
    <mergeCell ref="I304:J304"/>
    <mergeCell ref="C307:F307"/>
    <mergeCell ref="G307:H307"/>
    <mergeCell ref="I307:K307"/>
    <mergeCell ref="D300:F300"/>
    <mergeCell ref="I300:J300"/>
    <mergeCell ref="C301:F301"/>
    <mergeCell ref="I301:J301"/>
    <mergeCell ref="C302:F302"/>
    <mergeCell ref="I302:J302"/>
    <mergeCell ref="D297:F297"/>
    <mergeCell ref="I297:J297"/>
    <mergeCell ref="D298:F298"/>
    <mergeCell ref="I298:J298"/>
    <mergeCell ref="D299:F299"/>
    <mergeCell ref="I299:J299"/>
    <mergeCell ref="C294:F294"/>
    <mergeCell ref="I294:J294"/>
    <mergeCell ref="D295:F295"/>
    <mergeCell ref="I295:J295"/>
    <mergeCell ref="D296:F296"/>
    <mergeCell ref="I296:J296"/>
    <mergeCell ref="L290:M290"/>
    <mergeCell ref="C291:F291"/>
    <mergeCell ref="I291:J291"/>
    <mergeCell ref="D292:F292"/>
    <mergeCell ref="I292:J292"/>
    <mergeCell ref="D293:F293"/>
    <mergeCell ref="I293:J293"/>
    <mergeCell ref="I284:J284"/>
    <mergeCell ref="I286:J286"/>
    <mergeCell ref="C287:F287"/>
    <mergeCell ref="I287:J287"/>
    <mergeCell ref="C290:D290"/>
    <mergeCell ref="G290:H290"/>
    <mergeCell ref="I290:K290"/>
    <mergeCell ref="C280:F280"/>
    <mergeCell ref="I280:J280"/>
    <mergeCell ref="C281:F281"/>
    <mergeCell ref="I281:J281"/>
    <mergeCell ref="I282:J282"/>
    <mergeCell ref="I283:J283"/>
    <mergeCell ref="L276:M276"/>
    <mergeCell ref="C277:F277"/>
    <mergeCell ref="I277:J277"/>
    <mergeCell ref="C278:F278"/>
    <mergeCell ref="I278:J278"/>
    <mergeCell ref="C279:F279"/>
    <mergeCell ref="I279:J279"/>
    <mergeCell ref="C271:F271"/>
    <mergeCell ref="I271:J271"/>
    <mergeCell ref="C272:F272"/>
    <mergeCell ref="I272:J272"/>
    <mergeCell ref="C276:D276"/>
    <mergeCell ref="G276:H276"/>
    <mergeCell ref="I276:K276"/>
    <mergeCell ref="C268:F268"/>
    <mergeCell ref="I268:J268"/>
    <mergeCell ref="C269:F269"/>
    <mergeCell ref="I269:J269"/>
    <mergeCell ref="C270:F270"/>
    <mergeCell ref="I270:J270"/>
    <mergeCell ref="C265:F265"/>
    <mergeCell ref="I265:J265"/>
    <mergeCell ref="C266:F266"/>
    <mergeCell ref="I266:J266"/>
    <mergeCell ref="C267:F267"/>
    <mergeCell ref="I267:J267"/>
    <mergeCell ref="C262:F262"/>
    <mergeCell ref="I262:J262"/>
    <mergeCell ref="C263:F263"/>
    <mergeCell ref="I263:J263"/>
    <mergeCell ref="C264:F264"/>
    <mergeCell ref="I264:J264"/>
    <mergeCell ref="C257:D257"/>
    <mergeCell ref="F257:M257"/>
    <mergeCell ref="C258:D258"/>
    <mergeCell ref="F258:M258"/>
    <mergeCell ref="C261:D261"/>
    <mergeCell ref="G261:H261"/>
    <mergeCell ref="I261:K261"/>
    <mergeCell ref="L261:M261"/>
    <mergeCell ref="C254:D254"/>
    <mergeCell ref="F254:M254"/>
    <mergeCell ref="C255:D255"/>
    <mergeCell ref="F255:M255"/>
    <mergeCell ref="C256:D256"/>
    <mergeCell ref="F256:M256"/>
    <mergeCell ref="C251:D251"/>
    <mergeCell ref="F251:M251"/>
    <mergeCell ref="C252:D252"/>
    <mergeCell ref="F252:M252"/>
    <mergeCell ref="C253:D253"/>
    <mergeCell ref="F253:M253"/>
    <mergeCell ref="C248:D248"/>
    <mergeCell ref="F248:M248"/>
    <mergeCell ref="C249:D249"/>
    <mergeCell ref="F249:M249"/>
    <mergeCell ref="C250:D250"/>
    <mergeCell ref="F250:M250"/>
    <mergeCell ref="C243:D243"/>
    <mergeCell ref="F243:M243"/>
    <mergeCell ref="C244:D244"/>
    <mergeCell ref="F244:M244"/>
    <mergeCell ref="C245:D245"/>
    <mergeCell ref="F245:M245"/>
    <mergeCell ref="C240:D240"/>
    <mergeCell ref="F240:M240"/>
    <mergeCell ref="C241:D241"/>
    <mergeCell ref="F241:M241"/>
    <mergeCell ref="C242:D242"/>
    <mergeCell ref="F242:M242"/>
    <mergeCell ref="C237:D237"/>
    <mergeCell ref="F237:M237"/>
    <mergeCell ref="C238:D238"/>
    <mergeCell ref="F238:M238"/>
    <mergeCell ref="C239:D239"/>
    <mergeCell ref="F239:M239"/>
    <mergeCell ref="C232:F232"/>
    <mergeCell ref="I232:J232"/>
    <mergeCell ref="C235:D235"/>
    <mergeCell ref="F235:M235"/>
    <mergeCell ref="C236:D236"/>
    <mergeCell ref="F236:M236"/>
    <mergeCell ref="C230:F230"/>
    <mergeCell ref="G230:H230"/>
    <mergeCell ref="I230:J230"/>
    <mergeCell ref="L230:M230"/>
    <mergeCell ref="C231:F231"/>
    <mergeCell ref="G231:H231"/>
    <mergeCell ref="I231:J231"/>
    <mergeCell ref="L231:M231"/>
    <mergeCell ref="C228:F228"/>
    <mergeCell ref="I228:J228"/>
    <mergeCell ref="C229:F229"/>
    <mergeCell ref="G229:H229"/>
    <mergeCell ref="I229:J229"/>
    <mergeCell ref="L229:M229"/>
    <mergeCell ref="C226:F226"/>
    <mergeCell ref="G226:H226"/>
    <mergeCell ref="I226:J226"/>
    <mergeCell ref="L226:M226"/>
    <mergeCell ref="C227:F227"/>
    <mergeCell ref="I227:J227"/>
    <mergeCell ref="C223:F223"/>
    <mergeCell ref="I223:J223"/>
    <mergeCell ref="C224:F224"/>
    <mergeCell ref="I224:J224"/>
    <mergeCell ref="C225:F225"/>
    <mergeCell ref="I225:J225"/>
    <mergeCell ref="C221:F221"/>
    <mergeCell ref="G221:H221"/>
    <mergeCell ref="I221:J221"/>
    <mergeCell ref="L221:M221"/>
    <mergeCell ref="C222:F222"/>
    <mergeCell ref="G222:H222"/>
    <mergeCell ref="I222:J222"/>
    <mergeCell ref="L222:M222"/>
    <mergeCell ref="C219:F219"/>
    <mergeCell ref="G219:H219"/>
    <mergeCell ref="I219:J219"/>
    <mergeCell ref="L219:M219"/>
    <mergeCell ref="C220:F220"/>
    <mergeCell ref="G220:H220"/>
    <mergeCell ref="I220:J220"/>
    <mergeCell ref="L220:M220"/>
    <mergeCell ref="C217:F217"/>
    <mergeCell ref="G217:H217"/>
    <mergeCell ref="I217:J217"/>
    <mergeCell ref="L217:M217"/>
    <mergeCell ref="C218:F218"/>
    <mergeCell ref="G218:H218"/>
    <mergeCell ref="I218:J218"/>
    <mergeCell ref="L218:M218"/>
    <mergeCell ref="C215:F215"/>
    <mergeCell ref="G215:H215"/>
    <mergeCell ref="I215:J215"/>
    <mergeCell ref="L215:M215"/>
    <mergeCell ref="C216:F216"/>
    <mergeCell ref="G216:H216"/>
    <mergeCell ref="I216:J216"/>
    <mergeCell ref="L216:M216"/>
    <mergeCell ref="L212:M212"/>
    <mergeCell ref="C213:F213"/>
    <mergeCell ref="G213:H213"/>
    <mergeCell ref="I213:J213"/>
    <mergeCell ref="L213:M213"/>
    <mergeCell ref="C214:F214"/>
    <mergeCell ref="G214:H214"/>
    <mergeCell ref="I214:J214"/>
    <mergeCell ref="L214:M214"/>
    <mergeCell ref="C208:F208"/>
    <mergeCell ref="I208:J208"/>
    <mergeCell ref="C211:H211"/>
    <mergeCell ref="I211:J211"/>
    <mergeCell ref="C212:D212"/>
    <mergeCell ref="G212:H212"/>
    <mergeCell ref="I212:K212"/>
    <mergeCell ref="C206:F206"/>
    <mergeCell ref="G206:H206"/>
    <mergeCell ref="I206:J206"/>
    <mergeCell ref="L206:M206"/>
    <mergeCell ref="C207:F207"/>
    <mergeCell ref="G207:H207"/>
    <mergeCell ref="I207:J207"/>
    <mergeCell ref="L207:M207"/>
    <mergeCell ref="C204:F204"/>
    <mergeCell ref="G204:H204"/>
    <mergeCell ref="I204:J204"/>
    <mergeCell ref="L204:M204"/>
    <mergeCell ref="C205:F205"/>
    <mergeCell ref="G205:H205"/>
    <mergeCell ref="I205:J205"/>
    <mergeCell ref="L205:M205"/>
    <mergeCell ref="C202:F202"/>
    <mergeCell ref="G202:H202"/>
    <mergeCell ref="I202:J202"/>
    <mergeCell ref="L202:M202"/>
    <mergeCell ref="C203:F203"/>
    <mergeCell ref="G203:H203"/>
    <mergeCell ref="I203:J203"/>
    <mergeCell ref="L203:M203"/>
    <mergeCell ref="C200:F200"/>
    <mergeCell ref="G200:H200"/>
    <mergeCell ref="I200:J200"/>
    <mergeCell ref="L200:M200"/>
    <mergeCell ref="C201:F201"/>
    <mergeCell ref="G201:H201"/>
    <mergeCell ref="I201:J201"/>
    <mergeCell ref="L201:M201"/>
    <mergeCell ref="C198:F198"/>
    <mergeCell ref="G198:H198"/>
    <mergeCell ref="I198:J198"/>
    <mergeCell ref="L198:M198"/>
    <mergeCell ref="C199:F199"/>
    <mergeCell ref="G199:H199"/>
    <mergeCell ref="I199:J199"/>
    <mergeCell ref="L199:M199"/>
    <mergeCell ref="C196:F196"/>
    <mergeCell ref="G196:H196"/>
    <mergeCell ref="I196:J196"/>
    <mergeCell ref="L196:M196"/>
    <mergeCell ref="C197:F197"/>
    <mergeCell ref="G197:H197"/>
    <mergeCell ref="I197:J197"/>
    <mergeCell ref="L197:M197"/>
    <mergeCell ref="C194:F194"/>
    <mergeCell ref="G194:H194"/>
    <mergeCell ref="I194:J194"/>
    <mergeCell ref="L194:M194"/>
    <mergeCell ref="C195:F195"/>
    <mergeCell ref="G195:H195"/>
    <mergeCell ref="I195:J195"/>
    <mergeCell ref="L195:M195"/>
    <mergeCell ref="C192:F192"/>
    <mergeCell ref="G192:H192"/>
    <mergeCell ref="I192:J192"/>
    <mergeCell ref="L192:M192"/>
    <mergeCell ref="C193:F193"/>
    <mergeCell ref="G193:H193"/>
    <mergeCell ref="I193:J193"/>
    <mergeCell ref="L193:M193"/>
    <mergeCell ref="C191:F191"/>
    <mergeCell ref="G191:H191"/>
    <mergeCell ref="I191:J191"/>
    <mergeCell ref="L191:M191"/>
    <mergeCell ref="C188:F188"/>
    <mergeCell ref="G188:H188"/>
    <mergeCell ref="I188:J188"/>
    <mergeCell ref="L188:M188"/>
    <mergeCell ref="C189:F189"/>
    <mergeCell ref="G189:H189"/>
    <mergeCell ref="I189:J189"/>
    <mergeCell ref="L189:M189"/>
    <mergeCell ref="C186:F186"/>
    <mergeCell ref="G186:H186"/>
    <mergeCell ref="I186:J186"/>
    <mergeCell ref="L186:M186"/>
    <mergeCell ref="C187:F187"/>
    <mergeCell ref="G187:H187"/>
    <mergeCell ref="I187:J187"/>
    <mergeCell ref="L187:M187"/>
    <mergeCell ref="C190:F190"/>
    <mergeCell ref="G190:H190"/>
    <mergeCell ref="I190:J190"/>
    <mergeCell ref="L190:M190"/>
    <mergeCell ref="C184:F184"/>
    <mergeCell ref="G184:H184"/>
    <mergeCell ref="I184:J184"/>
    <mergeCell ref="L184:M184"/>
    <mergeCell ref="C185:F185"/>
    <mergeCell ref="G185:H185"/>
    <mergeCell ref="I185:J185"/>
    <mergeCell ref="L185:M185"/>
    <mergeCell ref="C182:F182"/>
    <mergeCell ref="G182:H182"/>
    <mergeCell ref="I182:J182"/>
    <mergeCell ref="L182:M182"/>
    <mergeCell ref="C183:F183"/>
    <mergeCell ref="G183:H183"/>
    <mergeCell ref="I183:J183"/>
    <mergeCell ref="L183:M183"/>
    <mergeCell ref="C180:F180"/>
    <mergeCell ref="G180:H180"/>
    <mergeCell ref="I180:J180"/>
    <mergeCell ref="L180:M180"/>
    <mergeCell ref="C181:F181"/>
    <mergeCell ref="G181:H181"/>
    <mergeCell ref="I181:J181"/>
    <mergeCell ref="L181:M181"/>
    <mergeCell ref="C178:F178"/>
    <mergeCell ref="G178:H178"/>
    <mergeCell ref="I178:J178"/>
    <mergeCell ref="L178:M178"/>
    <mergeCell ref="C179:F179"/>
    <mergeCell ref="G179:H179"/>
    <mergeCell ref="I179:J179"/>
    <mergeCell ref="L179:M179"/>
    <mergeCell ref="C176:F176"/>
    <mergeCell ref="G176:H176"/>
    <mergeCell ref="I176:J176"/>
    <mergeCell ref="L176:M176"/>
    <mergeCell ref="C177:F177"/>
    <mergeCell ref="G177:H177"/>
    <mergeCell ref="I177:J177"/>
    <mergeCell ref="L177:M177"/>
    <mergeCell ref="C174:F174"/>
    <mergeCell ref="G174:H174"/>
    <mergeCell ref="I174:J174"/>
    <mergeCell ref="L174:M174"/>
    <mergeCell ref="C175:F175"/>
    <mergeCell ref="G175:H175"/>
    <mergeCell ref="I175:J175"/>
    <mergeCell ref="L175:M175"/>
    <mergeCell ref="C172:F172"/>
    <mergeCell ref="G172:H172"/>
    <mergeCell ref="I172:J172"/>
    <mergeCell ref="L172:M172"/>
    <mergeCell ref="C173:F173"/>
    <mergeCell ref="G173:H173"/>
    <mergeCell ref="I173:J173"/>
    <mergeCell ref="L173:M173"/>
    <mergeCell ref="C170:F170"/>
    <mergeCell ref="G170:H170"/>
    <mergeCell ref="I170:J170"/>
    <mergeCell ref="L170:M170"/>
    <mergeCell ref="C171:F171"/>
    <mergeCell ref="G171:H171"/>
    <mergeCell ref="I171:J171"/>
    <mergeCell ref="L171:M171"/>
    <mergeCell ref="C168:F168"/>
    <mergeCell ref="G168:H168"/>
    <mergeCell ref="I168:J168"/>
    <mergeCell ref="L168:M168"/>
    <mergeCell ref="C169:F169"/>
    <mergeCell ref="G169:H169"/>
    <mergeCell ref="I169:J169"/>
    <mergeCell ref="L169:M169"/>
    <mergeCell ref="C164:F164"/>
    <mergeCell ref="I164:J164"/>
    <mergeCell ref="C167:D167"/>
    <mergeCell ref="G167:H167"/>
    <mergeCell ref="I167:K167"/>
    <mergeCell ref="L167:M167"/>
    <mergeCell ref="C162:F162"/>
    <mergeCell ref="G162:H162"/>
    <mergeCell ref="I162:J162"/>
    <mergeCell ref="L162:M162"/>
    <mergeCell ref="C163:F163"/>
    <mergeCell ref="G163:H163"/>
    <mergeCell ref="I163:J163"/>
    <mergeCell ref="L163:M163"/>
    <mergeCell ref="C160:F160"/>
    <mergeCell ref="I160:J160"/>
    <mergeCell ref="L160:M160"/>
    <mergeCell ref="C161:F161"/>
    <mergeCell ref="G161:H161"/>
    <mergeCell ref="I161:J161"/>
    <mergeCell ref="L161:M161"/>
    <mergeCell ref="C158:F158"/>
    <mergeCell ref="G158:H158"/>
    <mergeCell ref="I158:J158"/>
    <mergeCell ref="L158:M158"/>
    <mergeCell ref="C159:F159"/>
    <mergeCell ref="I159:J159"/>
    <mergeCell ref="L159:M159"/>
    <mergeCell ref="C156:F156"/>
    <mergeCell ref="I156:J156"/>
    <mergeCell ref="L156:M156"/>
    <mergeCell ref="C157:F157"/>
    <mergeCell ref="I157:J157"/>
    <mergeCell ref="L157:M157"/>
    <mergeCell ref="C154:F154"/>
    <mergeCell ref="G154:H154"/>
    <mergeCell ref="I154:J154"/>
    <mergeCell ref="L154:M154"/>
    <mergeCell ref="C155:F155"/>
    <mergeCell ref="I155:J155"/>
    <mergeCell ref="L155:M155"/>
    <mergeCell ref="C152:F152"/>
    <mergeCell ref="G152:H152"/>
    <mergeCell ref="I152:J152"/>
    <mergeCell ref="L152:M152"/>
    <mergeCell ref="C153:F153"/>
    <mergeCell ref="G153:H153"/>
    <mergeCell ref="I153:J153"/>
    <mergeCell ref="L153:M153"/>
    <mergeCell ref="C150:F150"/>
    <mergeCell ref="G150:H150"/>
    <mergeCell ref="I150:J150"/>
    <mergeCell ref="L150:M150"/>
    <mergeCell ref="C151:F151"/>
    <mergeCell ref="G151:H151"/>
    <mergeCell ref="I151:J151"/>
    <mergeCell ref="L151:M151"/>
    <mergeCell ref="C148:F148"/>
    <mergeCell ref="G148:H148"/>
    <mergeCell ref="I148:J148"/>
    <mergeCell ref="L148:M148"/>
    <mergeCell ref="C149:F149"/>
    <mergeCell ref="G149:H149"/>
    <mergeCell ref="I149:J149"/>
    <mergeCell ref="L149:M149"/>
    <mergeCell ref="C146:F146"/>
    <mergeCell ref="G146:H146"/>
    <mergeCell ref="I146:J146"/>
    <mergeCell ref="L146:M146"/>
    <mergeCell ref="C147:F147"/>
    <mergeCell ref="G147:H147"/>
    <mergeCell ref="I147:J147"/>
    <mergeCell ref="L147:M147"/>
    <mergeCell ref="C144:F144"/>
    <mergeCell ref="G144:H144"/>
    <mergeCell ref="I144:J144"/>
    <mergeCell ref="L144:M144"/>
    <mergeCell ref="C145:F145"/>
    <mergeCell ref="G145:H145"/>
    <mergeCell ref="I145:J145"/>
    <mergeCell ref="L145:M145"/>
    <mergeCell ref="C139:F139"/>
    <mergeCell ref="I139:J139"/>
    <mergeCell ref="C143:D143"/>
    <mergeCell ref="G143:H143"/>
    <mergeCell ref="I143:K143"/>
    <mergeCell ref="L143:M143"/>
    <mergeCell ref="C136:F136"/>
    <mergeCell ref="I136:J136"/>
    <mergeCell ref="C137:F137"/>
    <mergeCell ref="I137:J137"/>
    <mergeCell ref="C138:F138"/>
    <mergeCell ref="I138:J138"/>
    <mergeCell ref="C133:F133"/>
    <mergeCell ref="I133:J133"/>
    <mergeCell ref="C134:F134"/>
    <mergeCell ref="I134:J134"/>
    <mergeCell ref="C135:F135"/>
    <mergeCell ref="I135:J135"/>
    <mergeCell ref="C130:F130"/>
    <mergeCell ref="I130:J130"/>
    <mergeCell ref="C131:F131"/>
    <mergeCell ref="I131:J131"/>
    <mergeCell ref="C132:F132"/>
    <mergeCell ref="I132:J132"/>
    <mergeCell ref="D126:K126"/>
    <mergeCell ref="C128:D128"/>
    <mergeCell ref="G128:H128"/>
    <mergeCell ref="I128:K128"/>
    <mergeCell ref="L128:M128"/>
    <mergeCell ref="C129:F129"/>
    <mergeCell ref="I129:J129"/>
    <mergeCell ref="C123:F123"/>
    <mergeCell ref="I123:J123"/>
    <mergeCell ref="C124:F124"/>
    <mergeCell ref="I124:J124"/>
    <mergeCell ref="C125:F125"/>
    <mergeCell ref="I125:J125"/>
    <mergeCell ref="C120:F120"/>
    <mergeCell ref="I120:J120"/>
    <mergeCell ref="C121:F121"/>
    <mergeCell ref="I121:J121"/>
    <mergeCell ref="C122:F122"/>
    <mergeCell ref="I122:J122"/>
    <mergeCell ref="C117:F117"/>
    <mergeCell ref="I117:J117"/>
    <mergeCell ref="C118:F118"/>
    <mergeCell ref="I118:J118"/>
    <mergeCell ref="C119:F119"/>
    <mergeCell ref="I119:J119"/>
    <mergeCell ref="C114:D114"/>
    <mergeCell ref="G114:H114"/>
    <mergeCell ref="I114:K114"/>
    <mergeCell ref="C115:F115"/>
    <mergeCell ref="I115:J115"/>
    <mergeCell ref="C116:F116"/>
    <mergeCell ref="I116:J116"/>
    <mergeCell ref="C108:H109"/>
    <mergeCell ref="I108:J108"/>
    <mergeCell ref="N108:N109"/>
    <mergeCell ref="O108:O109"/>
    <mergeCell ref="I109:J109"/>
    <mergeCell ref="C110:H111"/>
    <mergeCell ref="I110:J110"/>
    <mergeCell ref="I111:J111"/>
    <mergeCell ref="C104:H105"/>
    <mergeCell ref="I104:J104"/>
    <mergeCell ref="N104:N105"/>
    <mergeCell ref="O104:O105"/>
    <mergeCell ref="I105:J105"/>
    <mergeCell ref="C106:H107"/>
    <mergeCell ref="I106:J106"/>
    <mergeCell ref="N106:N107"/>
    <mergeCell ref="O106:O107"/>
    <mergeCell ref="I107:J107"/>
    <mergeCell ref="C100:H101"/>
    <mergeCell ref="I100:J100"/>
    <mergeCell ref="N100:N101"/>
    <mergeCell ref="O100:O101"/>
    <mergeCell ref="I101:J101"/>
    <mergeCell ref="C102:H103"/>
    <mergeCell ref="I102:J102"/>
    <mergeCell ref="N102:N103"/>
    <mergeCell ref="O102:O103"/>
    <mergeCell ref="I103:J103"/>
    <mergeCell ref="C96:H97"/>
    <mergeCell ref="I96:J96"/>
    <mergeCell ref="N96:N97"/>
    <mergeCell ref="O96:O97"/>
    <mergeCell ref="I97:J97"/>
    <mergeCell ref="C98:H99"/>
    <mergeCell ref="I98:J98"/>
    <mergeCell ref="N98:N99"/>
    <mergeCell ref="O98:O99"/>
    <mergeCell ref="I99:J99"/>
    <mergeCell ref="C92:H93"/>
    <mergeCell ref="I92:J92"/>
    <mergeCell ref="N92:N93"/>
    <mergeCell ref="O92:O93"/>
    <mergeCell ref="I93:J93"/>
    <mergeCell ref="C94:H95"/>
    <mergeCell ref="I94:J94"/>
    <mergeCell ref="N94:N95"/>
    <mergeCell ref="O94:O95"/>
    <mergeCell ref="I95:J95"/>
    <mergeCell ref="C88:H89"/>
    <mergeCell ref="I88:J88"/>
    <mergeCell ref="N88:N89"/>
    <mergeCell ref="O88:O89"/>
    <mergeCell ref="I89:J89"/>
    <mergeCell ref="C90:H91"/>
    <mergeCell ref="I90:J90"/>
    <mergeCell ref="N90:N91"/>
    <mergeCell ref="O90:O91"/>
    <mergeCell ref="I91:J91"/>
    <mergeCell ref="C84:H85"/>
    <mergeCell ref="I84:J84"/>
    <mergeCell ref="N84:N85"/>
    <mergeCell ref="O84:O85"/>
    <mergeCell ref="I85:J85"/>
    <mergeCell ref="C86:H87"/>
    <mergeCell ref="I86:J86"/>
    <mergeCell ref="N86:N87"/>
    <mergeCell ref="O86:O87"/>
    <mergeCell ref="I87:J87"/>
    <mergeCell ref="C82:H83"/>
    <mergeCell ref="I82:K82"/>
    <mergeCell ref="L82:M82"/>
    <mergeCell ref="N82:N83"/>
    <mergeCell ref="O82:O83"/>
    <mergeCell ref="I83:K83"/>
    <mergeCell ref="L83:M83"/>
    <mergeCell ref="C76:H77"/>
    <mergeCell ref="I76:J76"/>
    <mergeCell ref="O76:O77"/>
    <mergeCell ref="I77:J77"/>
    <mergeCell ref="C78:H79"/>
    <mergeCell ref="I78:J78"/>
    <mergeCell ref="I79:J79"/>
    <mergeCell ref="C72:H73"/>
    <mergeCell ref="I72:J72"/>
    <mergeCell ref="O72:O73"/>
    <mergeCell ref="I73:J73"/>
    <mergeCell ref="C74:H75"/>
    <mergeCell ref="I74:J74"/>
    <mergeCell ref="O74:O75"/>
    <mergeCell ref="I75:J75"/>
    <mergeCell ref="C68:H69"/>
    <mergeCell ref="I68:J68"/>
    <mergeCell ref="O68:O69"/>
    <mergeCell ref="I69:J69"/>
    <mergeCell ref="C70:H71"/>
    <mergeCell ref="I70:J70"/>
    <mergeCell ref="O70:O71"/>
    <mergeCell ref="I71:J71"/>
    <mergeCell ref="C64:H65"/>
    <mergeCell ref="I64:J64"/>
    <mergeCell ref="O64:O65"/>
    <mergeCell ref="I65:J65"/>
    <mergeCell ref="C66:H67"/>
    <mergeCell ref="I66:J66"/>
    <mergeCell ref="O66:O67"/>
    <mergeCell ref="I67:J67"/>
    <mergeCell ref="C60:H61"/>
    <mergeCell ref="I60:J60"/>
    <mergeCell ref="O60:O61"/>
    <mergeCell ref="I61:J61"/>
    <mergeCell ref="C62:H63"/>
    <mergeCell ref="I62:J62"/>
    <mergeCell ref="O62:O63"/>
    <mergeCell ref="I63:J63"/>
    <mergeCell ref="C56:H57"/>
    <mergeCell ref="I56:J56"/>
    <mergeCell ref="O56:O57"/>
    <mergeCell ref="I57:J57"/>
    <mergeCell ref="C58:H59"/>
    <mergeCell ref="I58:J58"/>
    <mergeCell ref="O58:O59"/>
    <mergeCell ref="I59:J59"/>
    <mergeCell ref="C52:H53"/>
    <mergeCell ref="I52:J52"/>
    <mergeCell ref="O52:O53"/>
    <mergeCell ref="I53:J53"/>
    <mergeCell ref="C54:H55"/>
    <mergeCell ref="I54:J54"/>
    <mergeCell ref="O54:O55"/>
    <mergeCell ref="I55:J55"/>
    <mergeCell ref="C50:H51"/>
    <mergeCell ref="I50:K50"/>
    <mergeCell ref="L50:M50"/>
    <mergeCell ref="O50:O51"/>
    <mergeCell ref="I51:K51"/>
    <mergeCell ref="L51:M51"/>
    <mergeCell ref="C44:H45"/>
    <mergeCell ref="I44:J44"/>
    <mergeCell ref="O44:O45"/>
    <mergeCell ref="I45:J45"/>
    <mergeCell ref="C46:H47"/>
    <mergeCell ref="I46:J46"/>
    <mergeCell ref="I47:J47"/>
    <mergeCell ref="C40:H41"/>
    <mergeCell ref="I40:J40"/>
    <mergeCell ref="O40:O41"/>
    <mergeCell ref="I41:J41"/>
    <mergeCell ref="C42:H43"/>
    <mergeCell ref="I42:J42"/>
    <mergeCell ref="O42:O43"/>
    <mergeCell ref="I43:J43"/>
    <mergeCell ref="C36:H37"/>
    <mergeCell ref="I36:J36"/>
    <mergeCell ref="O36:O37"/>
    <mergeCell ref="I37:J37"/>
    <mergeCell ref="C38:H39"/>
    <mergeCell ref="I38:J38"/>
    <mergeCell ref="O38:O39"/>
    <mergeCell ref="I39:J39"/>
    <mergeCell ref="C32:H33"/>
    <mergeCell ref="I32:J32"/>
    <mergeCell ref="O32:O33"/>
    <mergeCell ref="I33:J33"/>
    <mergeCell ref="C34:H35"/>
    <mergeCell ref="I34:J34"/>
    <mergeCell ref="O34:O35"/>
    <mergeCell ref="I35:J35"/>
    <mergeCell ref="C28:H29"/>
    <mergeCell ref="I28:J28"/>
    <mergeCell ref="O28:O29"/>
    <mergeCell ref="I29:J29"/>
    <mergeCell ref="C30:H31"/>
    <mergeCell ref="I30:J30"/>
    <mergeCell ref="O30:O31"/>
    <mergeCell ref="I31:J31"/>
    <mergeCell ref="C24:H25"/>
    <mergeCell ref="I24:J24"/>
    <mergeCell ref="O24:O25"/>
    <mergeCell ref="I25:J25"/>
    <mergeCell ref="C26:H27"/>
    <mergeCell ref="I26:J26"/>
    <mergeCell ref="O26:O27"/>
    <mergeCell ref="I27:J27"/>
    <mergeCell ref="C20:H21"/>
    <mergeCell ref="I20:J20"/>
    <mergeCell ref="O20:O21"/>
    <mergeCell ref="I21:J21"/>
    <mergeCell ref="C22:H23"/>
    <mergeCell ref="I22:J22"/>
    <mergeCell ref="O22:O23"/>
    <mergeCell ref="I23:J23"/>
    <mergeCell ref="C18:H19"/>
    <mergeCell ref="I18:K18"/>
    <mergeCell ref="L18:M18"/>
    <mergeCell ref="O18:O19"/>
    <mergeCell ref="I19:K19"/>
    <mergeCell ref="L19:M19"/>
    <mergeCell ref="C12:D12"/>
    <mergeCell ref="G12:M12"/>
    <mergeCell ref="C13:D13"/>
    <mergeCell ref="G13:M13"/>
    <mergeCell ref="C14:D14"/>
    <mergeCell ref="G14:M14"/>
    <mergeCell ref="C7:D7"/>
    <mergeCell ref="G7:M7"/>
    <mergeCell ref="C10:D10"/>
    <mergeCell ref="G10:M10"/>
    <mergeCell ref="C11:D11"/>
    <mergeCell ref="G11:M11"/>
    <mergeCell ref="A1:M1"/>
    <mergeCell ref="J3:K3"/>
    <mergeCell ref="C5:D5"/>
    <mergeCell ref="G5:M5"/>
    <mergeCell ref="C6:D6"/>
    <mergeCell ref="G6:M6"/>
  </mergeCells>
  <phoneticPr fontId="2"/>
  <dataValidations count="2">
    <dataValidation type="list" allowBlank="1" showInputMessage="1" showErrorMessage="1" sqref="I211:J211">
      <formula1>"　,30,50,150,500"</formula1>
    </dataValidation>
    <dataValidation type="list" allowBlank="1" showInputMessage="1" showErrorMessage="1" sqref="N84:N109">
      <formula1>"　,○,×"</formula1>
    </dataValidation>
  </dataValidations>
  <pageMargins left="0.59055118110236227" right="0.59055118110236227" top="0.39370078740157483" bottom="0.39370078740157483" header="0.19685039370078741" footer="0.19685039370078741"/>
  <pageSetup paperSize="9" scale="91" orientation="portrait" r:id="rId1"/>
  <headerFooter alignWithMargins="0">
    <oddHeader>&amp;R&amp;"HGS創英角ｺﾞｼｯｸUB,ｳﾙﾄﾗﾎﾞｰﾙﾄﾞ"【別紙１】</oddHeader>
    <oddFooter>&amp;C&amp;P/&amp;N</oddFooter>
  </headerFooter>
  <rowBreaks count="9" manualBreakCount="9">
    <brk id="48" max="13" man="1"/>
    <brk id="80" max="13" man="1"/>
    <brk id="126" max="13" man="1"/>
    <brk id="165" max="13" man="1"/>
    <brk id="209" max="13" man="1"/>
    <brk id="259" max="13" man="1"/>
    <brk id="309" max="13" man="1"/>
    <brk id="345" max="13" man="1"/>
    <brk id="388" max="1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opLeftCell="A16" workbookViewId="0">
      <selection activeCell="E27" sqref="E27"/>
    </sheetView>
  </sheetViews>
  <sheetFormatPr defaultRowHeight="13.5"/>
  <cols>
    <col min="2" max="6" width="12.625" customWidth="1"/>
    <col min="258" max="262" width="12.625" customWidth="1"/>
    <col min="514" max="518" width="12.625" customWidth="1"/>
    <col min="770" max="774" width="12.625" customWidth="1"/>
    <col min="1026" max="1030" width="12.625" customWidth="1"/>
    <col min="1282" max="1286" width="12.625" customWidth="1"/>
    <col min="1538" max="1542" width="12.625" customWidth="1"/>
    <col min="1794" max="1798" width="12.625" customWidth="1"/>
    <col min="2050" max="2054" width="12.625" customWidth="1"/>
    <col min="2306" max="2310" width="12.625" customWidth="1"/>
    <col min="2562" max="2566" width="12.625" customWidth="1"/>
    <col min="2818" max="2822" width="12.625" customWidth="1"/>
    <col min="3074" max="3078" width="12.625" customWidth="1"/>
    <col min="3330" max="3334" width="12.625" customWidth="1"/>
    <col min="3586" max="3590" width="12.625" customWidth="1"/>
    <col min="3842" max="3846" width="12.625" customWidth="1"/>
    <col min="4098" max="4102" width="12.625" customWidth="1"/>
    <col min="4354" max="4358" width="12.625" customWidth="1"/>
    <col min="4610" max="4614" width="12.625" customWidth="1"/>
    <col min="4866" max="4870" width="12.625" customWidth="1"/>
    <col min="5122" max="5126" width="12.625" customWidth="1"/>
    <col min="5378" max="5382" width="12.625" customWidth="1"/>
    <col min="5634" max="5638" width="12.625" customWidth="1"/>
    <col min="5890" max="5894" width="12.625" customWidth="1"/>
    <col min="6146" max="6150" width="12.625" customWidth="1"/>
    <col min="6402" max="6406" width="12.625" customWidth="1"/>
    <col min="6658" max="6662" width="12.625" customWidth="1"/>
    <col min="6914" max="6918" width="12.625" customWidth="1"/>
    <col min="7170" max="7174" width="12.625" customWidth="1"/>
    <col min="7426" max="7430" width="12.625" customWidth="1"/>
    <col min="7682" max="7686" width="12.625" customWidth="1"/>
    <col min="7938" max="7942" width="12.625" customWidth="1"/>
    <col min="8194" max="8198" width="12.625" customWidth="1"/>
    <col min="8450" max="8454" width="12.625" customWidth="1"/>
    <col min="8706" max="8710" width="12.625" customWidth="1"/>
    <col min="8962" max="8966" width="12.625" customWidth="1"/>
    <col min="9218" max="9222" width="12.625" customWidth="1"/>
    <col min="9474" max="9478" width="12.625" customWidth="1"/>
    <col min="9730" max="9734" width="12.625" customWidth="1"/>
    <col min="9986" max="9990" width="12.625" customWidth="1"/>
    <col min="10242" max="10246" width="12.625" customWidth="1"/>
    <col min="10498" max="10502" width="12.625" customWidth="1"/>
    <col min="10754" max="10758" width="12.625" customWidth="1"/>
    <col min="11010" max="11014" width="12.625" customWidth="1"/>
    <col min="11266" max="11270" width="12.625" customWidth="1"/>
    <col min="11522" max="11526" width="12.625" customWidth="1"/>
    <col min="11778" max="11782" width="12.625" customWidth="1"/>
    <col min="12034" max="12038" width="12.625" customWidth="1"/>
    <col min="12290" max="12294" width="12.625" customWidth="1"/>
    <col min="12546" max="12550" width="12.625" customWidth="1"/>
    <col min="12802" max="12806" width="12.625" customWidth="1"/>
    <col min="13058" max="13062" width="12.625" customWidth="1"/>
    <col min="13314" max="13318" width="12.625" customWidth="1"/>
    <col min="13570" max="13574" width="12.625" customWidth="1"/>
    <col min="13826" max="13830" width="12.625" customWidth="1"/>
    <col min="14082" max="14086" width="12.625" customWidth="1"/>
    <col min="14338" max="14342" width="12.625" customWidth="1"/>
    <col min="14594" max="14598" width="12.625" customWidth="1"/>
    <col min="14850" max="14854" width="12.625" customWidth="1"/>
    <col min="15106" max="15110" width="12.625" customWidth="1"/>
    <col min="15362" max="15366" width="12.625" customWidth="1"/>
    <col min="15618" max="15622" width="12.625" customWidth="1"/>
    <col min="15874" max="15878" width="12.625" customWidth="1"/>
    <col min="16130" max="16134" width="12.625" customWidth="1"/>
  </cols>
  <sheetData>
    <row r="1" spans="1:6" ht="24.95" customHeight="1">
      <c r="B1" t="s">
        <v>516</v>
      </c>
    </row>
    <row r="2" spans="1:6" ht="24.95" customHeight="1">
      <c r="A2" t="s">
        <v>524</v>
      </c>
    </row>
    <row r="3" spans="1:6" ht="24.95" customHeight="1">
      <c r="A3" s="147"/>
      <c r="B3" s="148"/>
      <c r="C3" s="148" t="s">
        <v>517</v>
      </c>
      <c r="D3" s="148" t="s">
        <v>518</v>
      </c>
      <c r="E3" s="148" t="s">
        <v>519</v>
      </c>
      <c r="F3" s="148" t="s">
        <v>64</v>
      </c>
    </row>
    <row r="4" spans="1:6" ht="24.95" customHeight="1">
      <c r="A4" s="554" t="s">
        <v>520</v>
      </c>
      <c r="B4" s="147" t="s">
        <v>521</v>
      </c>
      <c r="C4" s="149">
        <v>8671</v>
      </c>
      <c r="D4" s="149">
        <v>9798</v>
      </c>
      <c r="E4" s="149">
        <v>2713</v>
      </c>
      <c r="F4" s="149">
        <f t="shared" ref="F4:F9" si="0">SUM(C4:E4)</f>
        <v>21182</v>
      </c>
    </row>
    <row r="5" spans="1:6" ht="24.95" customHeight="1">
      <c r="A5" s="554"/>
      <c r="B5" s="147" t="s">
        <v>522</v>
      </c>
      <c r="C5" s="149">
        <f>C4*1200</f>
        <v>10405200</v>
      </c>
      <c r="D5" s="149">
        <f>D4*1000</f>
        <v>9798000</v>
      </c>
      <c r="E5" s="149">
        <f>E4*700</f>
        <v>1899100</v>
      </c>
      <c r="F5" s="149">
        <f t="shared" si="0"/>
        <v>22102300</v>
      </c>
    </row>
    <row r="6" spans="1:6" ht="24.95" customHeight="1">
      <c r="A6" s="554" t="s">
        <v>523</v>
      </c>
      <c r="B6" s="147" t="s">
        <v>521</v>
      </c>
      <c r="C6" s="149">
        <v>737</v>
      </c>
      <c r="D6" s="149">
        <v>872</v>
      </c>
      <c r="E6" s="149">
        <v>365</v>
      </c>
      <c r="F6" s="149">
        <f t="shared" si="0"/>
        <v>1974</v>
      </c>
    </row>
    <row r="7" spans="1:6" ht="24.95" customHeight="1" thickBot="1">
      <c r="A7" s="555"/>
      <c r="B7" s="150" t="s">
        <v>522</v>
      </c>
      <c r="C7" s="151">
        <f>C6*1000</f>
        <v>737000</v>
      </c>
      <c r="D7" s="151">
        <f>D6*800</f>
        <v>697600</v>
      </c>
      <c r="E7" s="151">
        <f>E6*500</f>
        <v>182500</v>
      </c>
      <c r="F7" s="151">
        <f t="shared" si="0"/>
        <v>1617100</v>
      </c>
    </row>
    <row r="8" spans="1:6" ht="24.95" customHeight="1">
      <c r="A8" s="556" t="s">
        <v>64</v>
      </c>
      <c r="B8" s="152" t="s">
        <v>521</v>
      </c>
      <c r="C8" s="153">
        <f t="shared" ref="C8:E9" si="1">C4+C6</f>
        <v>9408</v>
      </c>
      <c r="D8" s="153">
        <f t="shared" si="1"/>
        <v>10670</v>
      </c>
      <c r="E8" s="153">
        <f t="shared" si="1"/>
        <v>3078</v>
      </c>
      <c r="F8" s="154">
        <f t="shared" si="0"/>
        <v>23156</v>
      </c>
    </row>
    <row r="9" spans="1:6" ht="24.95" customHeight="1" thickBot="1">
      <c r="A9" s="557"/>
      <c r="B9" s="155" t="s">
        <v>522</v>
      </c>
      <c r="C9" s="156">
        <f t="shared" si="1"/>
        <v>11142200</v>
      </c>
      <c r="D9" s="156">
        <f t="shared" si="1"/>
        <v>10495600</v>
      </c>
      <c r="E9" s="156">
        <f t="shared" si="1"/>
        <v>2081600</v>
      </c>
      <c r="F9" s="157">
        <f t="shared" si="0"/>
        <v>23719400</v>
      </c>
    </row>
    <row r="10" spans="1:6" ht="24.95" customHeight="1"/>
    <row r="11" spans="1:6" ht="24.95" customHeight="1">
      <c r="A11" t="s">
        <v>529</v>
      </c>
    </row>
    <row r="12" spans="1:6" ht="24.95" customHeight="1">
      <c r="A12" s="147"/>
      <c r="B12" s="148"/>
      <c r="C12" s="148" t="s">
        <v>517</v>
      </c>
      <c r="D12" s="148" t="s">
        <v>518</v>
      </c>
      <c r="E12" s="148" t="s">
        <v>519</v>
      </c>
      <c r="F12" s="148" t="s">
        <v>64</v>
      </c>
    </row>
    <row r="13" spans="1:6" ht="24.95" customHeight="1">
      <c r="A13" s="554" t="s">
        <v>520</v>
      </c>
      <c r="B13" s="147" t="s">
        <v>521</v>
      </c>
      <c r="C13" s="149">
        <v>9505</v>
      </c>
      <c r="D13" s="149">
        <v>10397</v>
      </c>
      <c r="E13" s="149">
        <v>2948</v>
      </c>
      <c r="F13" s="149">
        <f t="shared" ref="F13:F18" si="2">SUM(C13:E13)</f>
        <v>22850</v>
      </c>
    </row>
    <row r="14" spans="1:6" ht="24.95" customHeight="1">
      <c r="A14" s="554"/>
      <c r="B14" s="147" t="s">
        <v>522</v>
      </c>
      <c r="C14" s="149">
        <f>C13*1200</f>
        <v>11406000</v>
      </c>
      <c r="D14" s="149">
        <f>D13*1000</f>
        <v>10397000</v>
      </c>
      <c r="E14" s="149">
        <f>E13*700</f>
        <v>2063600</v>
      </c>
      <c r="F14" s="149">
        <f t="shared" si="2"/>
        <v>23866600</v>
      </c>
    </row>
    <row r="15" spans="1:6" ht="24.95" customHeight="1">
      <c r="A15" s="554" t="s">
        <v>523</v>
      </c>
      <c r="B15" s="147" t="s">
        <v>521</v>
      </c>
      <c r="C15" s="149">
        <v>1830</v>
      </c>
      <c r="D15" s="149">
        <v>1331</v>
      </c>
      <c r="E15" s="149">
        <v>934</v>
      </c>
      <c r="F15" s="149">
        <f t="shared" si="2"/>
        <v>4095</v>
      </c>
    </row>
    <row r="16" spans="1:6" ht="24.95" customHeight="1" thickBot="1">
      <c r="A16" s="555"/>
      <c r="B16" s="150" t="s">
        <v>522</v>
      </c>
      <c r="C16" s="151">
        <f>C15*1000</f>
        <v>1830000</v>
      </c>
      <c r="D16" s="151">
        <f>D15*800</f>
        <v>1064800</v>
      </c>
      <c r="E16" s="151">
        <f>E15*500</f>
        <v>467000</v>
      </c>
      <c r="F16" s="151">
        <f t="shared" si="2"/>
        <v>3361800</v>
      </c>
    </row>
    <row r="17" spans="1:10" ht="24.95" customHeight="1">
      <c r="A17" s="556" t="s">
        <v>64</v>
      </c>
      <c r="B17" s="152" t="s">
        <v>521</v>
      </c>
      <c r="C17" s="153">
        <f t="shared" ref="C17:E18" si="3">C13+C15</f>
        <v>11335</v>
      </c>
      <c r="D17" s="153">
        <f t="shared" si="3"/>
        <v>11728</v>
      </c>
      <c r="E17" s="153">
        <f t="shared" si="3"/>
        <v>3882</v>
      </c>
      <c r="F17" s="154">
        <f t="shared" si="2"/>
        <v>26945</v>
      </c>
    </row>
    <row r="18" spans="1:10" ht="24.95" customHeight="1" thickBot="1">
      <c r="A18" s="557"/>
      <c r="B18" s="155" t="s">
        <v>522</v>
      </c>
      <c r="C18" s="156">
        <f t="shared" si="3"/>
        <v>13236000</v>
      </c>
      <c r="D18" s="156">
        <f t="shared" si="3"/>
        <v>11461800</v>
      </c>
      <c r="E18" s="156">
        <f t="shared" si="3"/>
        <v>2530600</v>
      </c>
      <c r="F18" s="157">
        <f t="shared" si="2"/>
        <v>27228400</v>
      </c>
    </row>
    <row r="19" spans="1:10" ht="24.95" customHeight="1"/>
    <row r="20" spans="1:10" ht="24.95" customHeight="1">
      <c r="A20" s="146" t="s">
        <v>525</v>
      </c>
      <c r="B20" s="146"/>
      <c r="C20" s="158">
        <f>F9</f>
        <v>23719400</v>
      </c>
      <c r="D20" s="159" t="s">
        <v>526</v>
      </c>
      <c r="E20" s="158">
        <f>F18</f>
        <v>27228400</v>
      </c>
      <c r="F20" s="159" t="s">
        <v>527</v>
      </c>
      <c r="G20" s="160">
        <v>2</v>
      </c>
      <c r="H20" s="159" t="s">
        <v>528</v>
      </c>
      <c r="I20" s="553">
        <f>ROUNDDOWN((C20+E20)*1/2,-3)</f>
        <v>25473000</v>
      </c>
      <c r="J20" s="553"/>
    </row>
    <row r="21" spans="1:10" ht="24.95" customHeight="1"/>
    <row r="22" spans="1:10" ht="24.95" customHeight="1">
      <c r="A22" t="s">
        <v>530</v>
      </c>
    </row>
    <row r="23" spans="1:10" ht="24.95" customHeight="1">
      <c r="A23" s="147"/>
      <c r="B23" s="148"/>
      <c r="C23" s="148" t="s">
        <v>517</v>
      </c>
      <c r="D23" s="148" t="s">
        <v>518</v>
      </c>
      <c r="E23" s="148" t="s">
        <v>519</v>
      </c>
      <c r="F23" s="148" t="s">
        <v>64</v>
      </c>
    </row>
    <row r="24" spans="1:10" ht="24.95" customHeight="1">
      <c r="A24" s="554" t="s">
        <v>520</v>
      </c>
      <c r="B24" s="147" t="s">
        <v>521</v>
      </c>
      <c r="C24" s="149">
        <v>16193</v>
      </c>
      <c r="D24" s="149">
        <v>17081</v>
      </c>
      <c r="E24" s="149">
        <v>4976</v>
      </c>
      <c r="F24" s="149">
        <f t="shared" ref="F24:F29" si="4">SUM(C24:E24)</f>
        <v>38250</v>
      </c>
    </row>
    <row r="25" spans="1:10" ht="24.95" customHeight="1">
      <c r="A25" s="554"/>
      <c r="B25" s="147" t="s">
        <v>522</v>
      </c>
      <c r="C25" s="149">
        <f>C24*1200</f>
        <v>19431600</v>
      </c>
      <c r="D25" s="149">
        <f>D24*1000</f>
        <v>17081000</v>
      </c>
      <c r="E25" s="149">
        <f>E24*700</f>
        <v>3483200</v>
      </c>
      <c r="F25" s="149">
        <f t="shared" si="4"/>
        <v>39995800</v>
      </c>
    </row>
    <row r="26" spans="1:10" ht="24.95" customHeight="1">
      <c r="A26" s="554" t="s">
        <v>523</v>
      </c>
      <c r="B26" s="147" t="s">
        <v>521</v>
      </c>
      <c r="C26" s="149">
        <v>1767</v>
      </c>
      <c r="D26" s="149">
        <v>985</v>
      </c>
      <c r="E26" s="149">
        <v>1114</v>
      </c>
      <c r="F26" s="149">
        <f t="shared" si="4"/>
        <v>3866</v>
      </c>
    </row>
    <row r="27" spans="1:10" ht="24.95" customHeight="1" thickBot="1">
      <c r="A27" s="555"/>
      <c r="B27" s="150" t="s">
        <v>522</v>
      </c>
      <c r="C27" s="151">
        <f>C26*1000</f>
        <v>1767000</v>
      </c>
      <c r="D27" s="151">
        <f>D26*800</f>
        <v>788000</v>
      </c>
      <c r="E27" s="151">
        <f>E26*500</f>
        <v>557000</v>
      </c>
      <c r="F27" s="151">
        <f t="shared" si="4"/>
        <v>3112000</v>
      </c>
    </row>
    <row r="28" spans="1:10" ht="24.95" customHeight="1">
      <c r="A28" s="556" t="s">
        <v>64</v>
      </c>
      <c r="B28" s="152" t="s">
        <v>521</v>
      </c>
      <c r="C28" s="153">
        <f t="shared" ref="C28:E29" si="5">C24+C26</f>
        <v>17960</v>
      </c>
      <c r="D28" s="153">
        <f t="shared" si="5"/>
        <v>18066</v>
      </c>
      <c r="E28" s="153">
        <f t="shared" si="5"/>
        <v>6090</v>
      </c>
      <c r="F28" s="154">
        <f t="shared" si="4"/>
        <v>42116</v>
      </c>
    </row>
    <row r="29" spans="1:10" ht="24.95" customHeight="1" thickBot="1">
      <c r="A29" s="557"/>
      <c r="B29" s="155" t="s">
        <v>522</v>
      </c>
      <c r="C29" s="156">
        <f t="shared" si="5"/>
        <v>21198600</v>
      </c>
      <c r="D29" s="156">
        <f t="shared" si="5"/>
        <v>17869000</v>
      </c>
      <c r="E29" s="156">
        <f t="shared" si="5"/>
        <v>4040200</v>
      </c>
      <c r="F29" s="157">
        <f t="shared" si="4"/>
        <v>43107800</v>
      </c>
    </row>
    <row r="30" spans="1:10" ht="24.95" customHeight="1"/>
    <row r="31" spans="1:10" ht="24.95" customHeight="1"/>
    <row r="32" spans="1:10" ht="24.95" customHeight="1"/>
    <row r="33" ht="24.95" customHeight="1"/>
    <row r="34" ht="24.95" customHeight="1"/>
    <row r="35" ht="24.95" customHeight="1"/>
    <row r="36" ht="24.95" customHeight="1"/>
    <row r="37" ht="24.95" customHeight="1"/>
    <row r="38" ht="24.95" customHeight="1"/>
    <row r="39" ht="24.95" customHeight="1"/>
    <row r="40" ht="24.95" customHeight="1"/>
  </sheetData>
  <mergeCells count="10">
    <mergeCell ref="I20:J20"/>
    <mergeCell ref="A24:A25"/>
    <mergeCell ref="A26:A27"/>
    <mergeCell ref="A28:A29"/>
    <mergeCell ref="A4:A5"/>
    <mergeCell ref="A6:A7"/>
    <mergeCell ref="A8:A9"/>
    <mergeCell ref="A13:A14"/>
    <mergeCell ref="A15:A16"/>
    <mergeCell ref="A17:A18"/>
  </mergeCells>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事業報告書</vt:lpstr>
      <vt:lpstr>【R1年度】記入例</vt:lpstr>
      <vt:lpstr>自主資料31</vt:lpstr>
      <vt:lpstr>【R1年度】記入例!Print_Area</vt:lpstr>
      <vt:lpstr>事業報告書!Print_Area</vt:lpstr>
    </vt:vector>
  </TitlesOfParts>
  <Company>電算室</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稔</dc:creator>
  <cp:lastModifiedBy>USER</cp:lastModifiedBy>
  <cp:lastPrinted>2020-05-31T01:45:12Z</cp:lastPrinted>
  <dcterms:created xsi:type="dcterms:W3CDTF">2007-06-11T12:07:05Z</dcterms:created>
  <dcterms:modified xsi:type="dcterms:W3CDTF">2020-08-12T05:02:13Z</dcterms:modified>
</cp:coreProperties>
</file>