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srvinffl010\090_財務部\公有資産マネジメント課\共有\非公開\3施設計画・保全係\11 公共施設白書\R5\05_完成（公表）\web更新用\分割データ\"/>
    </mc:Choice>
  </mc:AlternateContent>
  <bookViews>
    <workbookView xWindow="0" yWindow="0" windowWidth="28800" windowHeight="12180" tabRatio="639"/>
  </bookViews>
  <sheets>
    <sheet name="表紙＆目次＆凡例" sheetId="1" r:id="rId1"/>
    <sheet name="(1)公共施設" sheetId="2" r:id="rId2"/>
  </sheets>
  <externalReferences>
    <externalReference r:id="rId3"/>
    <externalReference r:id="rId4"/>
    <externalReference r:id="rId5"/>
    <externalReference r:id="rId6"/>
    <externalReference r:id="rId7"/>
  </externalReferences>
  <definedNames>
    <definedName name="_Fill" hidden="1">#REF!</definedName>
    <definedName name="_xlnm._FilterDatabase" localSheetId="1" hidden="1">'(1)公共施設'!$A$5:$T$779</definedName>
    <definedName name="_Key1" hidden="1">'[1]０９'!$E$36</definedName>
    <definedName name="_Key2" hidden="1">'[2]０７'!$BN$7:$BN$35</definedName>
    <definedName name="_Order1" hidden="1">1</definedName>
    <definedName name="_Order2" hidden="1">1</definedName>
    <definedName name="_Sort" hidden="1">'[1]０９'!$B$36:$BP$40</definedName>
    <definedName name="\a">'[3]３７'!$BQ$9:$BQ$11</definedName>
    <definedName name="\b">'[3]３７'!$BQ$13</definedName>
    <definedName name="a" hidden="1">#REF!</definedName>
    <definedName name="aaaaaaa" hidden="1">#REF!</definedName>
    <definedName name="ｋ" hidden="1">#REF!</definedName>
    <definedName name="_xlnm.Print_Area" localSheetId="1">'(1)公共施設'!$A$1:$T$779</definedName>
    <definedName name="_xlnm.Print_Area" localSheetId="0">'表紙＆目次＆凡例'!$A$1:$AH$86</definedName>
    <definedName name="_xlnm.Print_Area">'[4]１７'!$A$1:$I$72</definedName>
    <definedName name="PRINT_AREA_MI">'[5]１２'!$B$7:$BK$15</definedName>
    <definedName name="_xlnm.Print_Titles" localSheetId="1">'(1)公共施設'!$5:$5</definedName>
  </definedNames>
  <calcPr calcId="152511"/>
</workbook>
</file>

<file path=xl/calcChain.xml><?xml version="1.0" encoding="utf-8"?>
<calcChain xmlns="http://schemas.openxmlformats.org/spreadsheetml/2006/main">
  <c r="J275" i="2" l="1"/>
  <c r="J6" i="2" l="1"/>
  <c r="J255" i="2" l="1"/>
  <c r="J256" i="2"/>
  <c r="J247" i="2"/>
  <c r="J269" i="2"/>
  <c r="J270" i="2" l="1"/>
  <c r="J299" i="2"/>
  <c r="J252" i="2" l="1"/>
  <c r="J271" i="2" l="1"/>
  <c r="J296" i="2"/>
  <c r="J7" i="2" l="1"/>
  <c r="J65" i="2"/>
  <c r="J316" i="2"/>
  <c r="J317" i="2"/>
  <c r="J253" i="2"/>
  <c r="J293" i="2"/>
  <c r="J308" i="2"/>
  <c r="J282" i="2"/>
  <c r="J304" i="2"/>
  <c r="J305" i="2"/>
  <c r="J303" i="2"/>
  <c r="J265" i="2"/>
  <c r="J246" i="2"/>
  <c r="J254" i="2"/>
  <c r="J12" i="2" l="1"/>
  <c r="J249" i="2" l="1"/>
  <c r="J96" i="2"/>
  <c r="J15" i="2"/>
  <c r="J441" i="2" l="1"/>
  <c r="J426" i="2" l="1"/>
  <c r="J463" i="2" l="1"/>
  <c r="J325" i="2"/>
  <c r="J309" i="2"/>
  <c r="J289" i="2"/>
  <c r="J286" i="2"/>
  <c r="J283" i="2"/>
  <c r="J281" i="2"/>
  <c r="J272" i="2"/>
  <c r="J251" i="2"/>
  <c r="J245" i="2"/>
  <c r="J243" i="2"/>
  <c r="J242" i="2"/>
  <c r="J215" i="2"/>
  <c r="J165" i="2"/>
  <c r="J164" i="2"/>
  <c r="J106" i="2"/>
  <c r="J105" i="2"/>
  <c r="J104" i="2"/>
  <c r="J85" i="2"/>
  <c r="J84" i="2"/>
  <c r="J77" i="2"/>
  <c r="J64" i="2"/>
  <c r="J48" i="2"/>
  <c r="J47" i="2"/>
  <c r="J41" i="2"/>
  <c r="J33" i="2"/>
  <c r="J31" i="2"/>
  <c r="J26" i="2"/>
  <c r="J25" i="2"/>
  <c r="J24" i="2"/>
  <c r="J23" i="2"/>
  <c r="J22" i="2"/>
  <c r="J21" i="2"/>
  <c r="J20" i="2"/>
  <c r="J19" i="2"/>
  <c r="J17" i="2"/>
  <c r="J16" i="2"/>
  <c r="J14" i="2"/>
  <c r="J11" i="2"/>
  <c r="J9" i="2"/>
  <c r="J8" i="2"/>
</calcChain>
</file>

<file path=xl/sharedStrings.xml><?xml version="1.0" encoding="utf-8"?>
<sst xmlns="http://schemas.openxmlformats.org/spreadsheetml/2006/main" count="7013" uniqueCount="2067">
  <si>
    <t>郡 山 市 公 共 施 設 白 書</t>
    <rPh sb="0" eb="1">
      <t>グン</t>
    </rPh>
    <rPh sb="2" eb="3">
      <t>ヤマ</t>
    </rPh>
    <rPh sb="4" eb="5">
      <t>シ</t>
    </rPh>
    <rPh sb="6" eb="7">
      <t>コウ</t>
    </rPh>
    <rPh sb="8" eb="9">
      <t>トモ</t>
    </rPh>
    <rPh sb="10" eb="11">
      <t>シ</t>
    </rPh>
    <rPh sb="12" eb="13">
      <t>セツ</t>
    </rPh>
    <rPh sb="14" eb="15">
      <t>シロ</t>
    </rPh>
    <rPh sb="16" eb="17">
      <t>ショ</t>
    </rPh>
    <phoneticPr fontId="13"/>
  </si>
  <si>
    <t>（ 資 料 編 ）</t>
    <rPh sb="2" eb="3">
      <t>シ</t>
    </rPh>
    <rPh sb="4" eb="5">
      <t>リョウ</t>
    </rPh>
    <rPh sb="6" eb="7">
      <t>ヘン</t>
    </rPh>
    <phoneticPr fontId="13"/>
  </si>
  <si>
    <t>郡　山　市</t>
    <rPh sb="0" eb="1">
      <t>グン</t>
    </rPh>
    <rPh sb="2" eb="3">
      <t>ヤマ</t>
    </rPh>
    <rPh sb="4" eb="5">
      <t>シ</t>
    </rPh>
    <phoneticPr fontId="13"/>
  </si>
  <si>
    <t>資料編　目次</t>
    <rPh sb="0" eb="3">
      <t>シリョウヘン</t>
    </rPh>
    <rPh sb="4" eb="6">
      <t>モクジ</t>
    </rPh>
    <phoneticPr fontId="13"/>
  </si>
  <si>
    <t>１．公共施設等リスト</t>
    <rPh sb="2" eb="4">
      <t>コウキョウ</t>
    </rPh>
    <rPh sb="4" eb="6">
      <t>シセツ</t>
    </rPh>
    <rPh sb="6" eb="7">
      <t>トウ</t>
    </rPh>
    <phoneticPr fontId="13"/>
  </si>
  <si>
    <t>(1)　公共施設</t>
    <rPh sb="4" eb="8">
      <t>コウキョウシセツ</t>
    </rPh>
    <phoneticPr fontId="13"/>
  </si>
  <si>
    <t>(2)　インフラ施設</t>
    <rPh sb="8" eb="10">
      <t>シセツ</t>
    </rPh>
    <phoneticPr fontId="13"/>
  </si>
  <si>
    <t>　①　公園</t>
    <rPh sb="3" eb="5">
      <t>コウエン</t>
    </rPh>
    <phoneticPr fontId="13"/>
  </si>
  <si>
    <t>　②　公園以外</t>
    <rPh sb="3" eb="5">
      <t>コウエン</t>
    </rPh>
    <rPh sb="5" eb="7">
      <t>イガイ</t>
    </rPh>
    <phoneticPr fontId="13"/>
  </si>
  <si>
    <t>(3)　参考資料（広域消防組合施設）</t>
    <rPh sb="4" eb="6">
      <t>サンコウ</t>
    </rPh>
    <rPh sb="6" eb="8">
      <t>シリョウ</t>
    </rPh>
    <rPh sb="9" eb="11">
      <t>コウイキ</t>
    </rPh>
    <rPh sb="11" eb="13">
      <t>ショウボウ</t>
    </rPh>
    <rPh sb="13" eb="15">
      <t>クミアイ</t>
    </rPh>
    <rPh sb="15" eb="17">
      <t>シセツ</t>
    </rPh>
    <phoneticPr fontId="13"/>
  </si>
  <si>
    <t>≪　凡　例　≫</t>
    <rPh sb="2" eb="3">
      <t>ボン</t>
    </rPh>
    <rPh sb="4" eb="5">
      <t>レイ</t>
    </rPh>
    <phoneticPr fontId="13"/>
  </si>
  <si>
    <t>１．掲載対象及びデータについて</t>
    <rPh sb="2" eb="4">
      <t>ケイサイ</t>
    </rPh>
    <rPh sb="4" eb="6">
      <t>タイショウ</t>
    </rPh>
    <rPh sb="6" eb="7">
      <t>オヨ</t>
    </rPh>
    <phoneticPr fontId="13"/>
  </si>
  <si>
    <t>(2)　複合施設は各施設ごとに記載し、施設の複合状況を複合化状況の欄に記載</t>
    <rPh sb="4" eb="6">
      <t>フクゴウ</t>
    </rPh>
    <rPh sb="6" eb="8">
      <t>シセツ</t>
    </rPh>
    <rPh sb="9" eb="12">
      <t>カクシセツ</t>
    </rPh>
    <rPh sb="15" eb="17">
      <t>キサイ</t>
    </rPh>
    <rPh sb="19" eb="21">
      <t>シセツ</t>
    </rPh>
    <rPh sb="22" eb="24">
      <t>フクゴウ</t>
    </rPh>
    <rPh sb="24" eb="26">
      <t>ジョウキョウ</t>
    </rPh>
    <rPh sb="27" eb="30">
      <t>フクゴウカ</t>
    </rPh>
    <rPh sb="30" eb="32">
      <t>ジョウキョウ</t>
    </rPh>
    <rPh sb="33" eb="34">
      <t>ラン</t>
    </rPh>
    <rPh sb="35" eb="37">
      <t>キサイ</t>
    </rPh>
    <phoneticPr fontId="13"/>
  </si>
  <si>
    <t>(3)　データの端数は四捨五入により処理しているため、合計値が合わない場合があります。</t>
    <rPh sb="8" eb="10">
      <t>ハスウ</t>
    </rPh>
    <rPh sb="11" eb="15">
      <t>シシャゴニュウ</t>
    </rPh>
    <rPh sb="18" eb="20">
      <t>ショリ</t>
    </rPh>
    <rPh sb="27" eb="30">
      <t>ゴウケイチ</t>
    </rPh>
    <rPh sb="31" eb="32">
      <t>ア</t>
    </rPh>
    <rPh sb="35" eb="37">
      <t>バアイ</t>
    </rPh>
    <phoneticPr fontId="13"/>
  </si>
  <si>
    <t>(4)　該当する事項のない項目はグレーのセルで表示しています。</t>
    <rPh sb="4" eb="6">
      <t>ガイトウ</t>
    </rPh>
    <rPh sb="8" eb="10">
      <t>ジコウ</t>
    </rPh>
    <rPh sb="13" eb="15">
      <t>コウモク</t>
    </rPh>
    <rPh sb="23" eb="25">
      <t>ヒョウジ</t>
    </rPh>
    <phoneticPr fontId="13"/>
  </si>
  <si>
    <t>２．用語</t>
    <rPh sb="2" eb="4">
      <t>ヨウゴ</t>
    </rPh>
    <phoneticPr fontId="13"/>
  </si>
  <si>
    <t>施設類型</t>
    <rPh sb="0" eb="2">
      <t>シセツ</t>
    </rPh>
    <rPh sb="2" eb="4">
      <t>ルイケイ</t>
    </rPh>
    <phoneticPr fontId="13"/>
  </si>
  <si>
    <t>建物名</t>
    <rPh sb="0" eb="2">
      <t>タテモノ</t>
    </rPh>
    <rPh sb="2" eb="3">
      <t>メイ</t>
    </rPh>
    <phoneticPr fontId="13"/>
  </si>
  <si>
    <t>施設設置条例等に定める施設の名称</t>
    <rPh sb="0" eb="2">
      <t>シセツ</t>
    </rPh>
    <rPh sb="2" eb="4">
      <t>セッチ</t>
    </rPh>
    <rPh sb="4" eb="6">
      <t>ジョウレイ</t>
    </rPh>
    <rPh sb="6" eb="7">
      <t>トウ</t>
    </rPh>
    <rPh sb="8" eb="9">
      <t>サダ</t>
    </rPh>
    <rPh sb="11" eb="13">
      <t>シセツ</t>
    </rPh>
    <rPh sb="14" eb="16">
      <t>メイショウ</t>
    </rPh>
    <phoneticPr fontId="13"/>
  </si>
  <si>
    <t>行政管区</t>
    <rPh sb="0" eb="2">
      <t>ギョウセイ</t>
    </rPh>
    <rPh sb="2" eb="4">
      <t>カンク</t>
    </rPh>
    <phoneticPr fontId="13"/>
  </si>
  <si>
    <t>所在地</t>
    <rPh sb="0" eb="3">
      <t>ショザイチ</t>
    </rPh>
    <phoneticPr fontId="13"/>
  </si>
  <si>
    <t>登記上の住所地（住居表示とは異なる場合があります。）</t>
    <rPh sb="0" eb="3">
      <t>トウキジョウ</t>
    </rPh>
    <rPh sb="4" eb="6">
      <t>ジュウショ</t>
    </rPh>
    <rPh sb="6" eb="7">
      <t>チ</t>
    </rPh>
    <rPh sb="8" eb="10">
      <t>ジュウキョ</t>
    </rPh>
    <rPh sb="10" eb="12">
      <t>ヒョウジ</t>
    </rPh>
    <rPh sb="14" eb="15">
      <t>コト</t>
    </rPh>
    <rPh sb="17" eb="19">
      <t>バアイ</t>
    </rPh>
    <phoneticPr fontId="13"/>
  </si>
  <si>
    <t>構造</t>
    <rPh sb="0" eb="2">
      <t>コウゾウ</t>
    </rPh>
    <phoneticPr fontId="13"/>
  </si>
  <si>
    <t>建物の構造について、次のいずれかを記載
複数棟ある場合は、主体となる棟の構造を記載</t>
    <rPh sb="0" eb="2">
      <t>タテモノ</t>
    </rPh>
    <rPh sb="3" eb="5">
      <t>コウゾウ</t>
    </rPh>
    <rPh sb="10" eb="11">
      <t>ツギ</t>
    </rPh>
    <rPh sb="17" eb="19">
      <t>キサイ</t>
    </rPh>
    <rPh sb="20" eb="22">
      <t>フクスウ</t>
    </rPh>
    <rPh sb="22" eb="23">
      <t>ムネ</t>
    </rPh>
    <rPh sb="25" eb="27">
      <t>バアイ</t>
    </rPh>
    <rPh sb="29" eb="31">
      <t>シュタイ</t>
    </rPh>
    <rPh sb="34" eb="35">
      <t>ムネ</t>
    </rPh>
    <rPh sb="36" eb="38">
      <t>コウゾウ</t>
    </rPh>
    <rPh sb="39" eb="41">
      <t>キサイ</t>
    </rPh>
    <phoneticPr fontId="13"/>
  </si>
  <si>
    <t>ＲＣ造</t>
    <rPh sb="2" eb="3">
      <t>ゾウ</t>
    </rPh>
    <phoneticPr fontId="13"/>
  </si>
  <si>
    <t>鉄筋コンクリート造</t>
    <rPh sb="0" eb="2">
      <t>テッキン</t>
    </rPh>
    <rPh sb="8" eb="9">
      <t>ヅクリ</t>
    </rPh>
    <phoneticPr fontId="13"/>
  </si>
  <si>
    <t>Ｗ造</t>
    <rPh sb="1" eb="2">
      <t>ヅクリ</t>
    </rPh>
    <phoneticPr fontId="13"/>
  </si>
  <si>
    <t>木造</t>
    <rPh sb="0" eb="2">
      <t>モクゾウ</t>
    </rPh>
    <phoneticPr fontId="13"/>
  </si>
  <si>
    <t>ＳＲＣ造</t>
    <rPh sb="3" eb="4">
      <t>ヅクリ</t>
    </rPh>
    <phoneticPr fontId="13"/>
  </si>
  <si>
    <t>鉄骨鉄筋コンクリート造</t>
    <rPh sb="0" eb="2">
      <t>テッコツ</t>
    </rPh>
    <rPh sb="2" eb="4">
      <t>テッキン</t>
    </rPh>
    <rPh sb="10" eb="11">
      <t>ヅクリ</t>
    </rPh>
    <phoneticPr fontId="13"/>
  </si>
  <si>
    <t>ＣＢ造</t>
    <rPh sb="2" eb="3">
      <t>ヅクリ</t>
    </rPh>
    <phoneticPr fontId="13"/>
  </si>
  <si>
    <t>コンクリートブロック造</t>
    <rPh sb="10" eb="11">
      <t>ヅクリ</t>
    </rPh>
    <phoneticPr fontId="13"/>
  </si>
  <si>
    <t>Ｓ造・ＳＬ造</t>
    <rPh sb="1" eb="2">
      <t>ゾウ</t>
    </rPh>
    <rPh sb="5" eb="6">
      <t>ヅクリ</t>
    </rPh>
    <phoneticPr fontId="13"/>
  </si>
  <si>
    <t>鉄骨造・軽量鉄骨造</t>
    <rPh sb="0" eb="2">
      <t>テッコツ</t>
    </rPh>
    <rPh sb="4" eb="6">
      <t>ケイリョウ</t>
    </rPh>
    <rPh sb="6" eb="9">
      <t>テッコツゾウ</t>
    </rPh>
    <phoneticPr fontId="13"/>
  </si>
  <si>
    <t>ＰＣ造</t>
    <rPh sb="2" eb="3">
      <t>ヅクリ</t>
    </rPh>
    <phoneticPr fontId="13"/>
  </si>
  <si>
    <t>プレキャストコンクリート造</t>
    <rPh sb="12" eb="13">
      <t>ヅクリ</t>
    </rPh>
    <phoneticPr fontId="13"/>
  </si>
  <si>
    <t>主体建築年度</t>
    <rPh sb="0" eb="2">
      <t>シュタイ</t>
    </rPh>
    <rPh sb="2" eb="4">
      <t>ケンチク</t>
    </rPh>
    <rPh sb="4" eb="6">
      <t>ネンド</t>
    </rPh>
    <phoneticPr fontId="13"/>
  </si>
  <si>
    <t>施設を構成している建物の棟のうち、主体となる棟の建築年度</t>
    <rPh sb="0" eb="2">
      <t>シセツ</t>
    </rPh>
    <rPh sb="3" eb="5">
      <t>コウセイ</t>
    </rPh>
    <rPh sb="9" eb="11">
      <t>タテモノ</t>
    </rPh>
    <rPh sb="12" eb="13">
      <t>ムネ</t>
    </rPh>
    <rPh sb="17" eb="19">
      <t>シュタイ</t>
    </rPh>
    <rPh sb="22" eb="23">
      <t>ムネ</t>
    </rPh>
    <rPh sb="24" eb="26">
      <t>ケンチク</t>
    </rPh>
    <rPh sb="26" eb="28">
      <t>ネンド</t>
    </rPh>
    <phoneticPr fontId="13"/>
  </si>
  <si>
    <t>最古建築年度</t>
    <rPh sb="0" eb="2">
      <t>サイコ</t>
    </rPh>
    <rPh sb="2" eb="4">
      <t>ケンチク</t>
    </rPh>
    <rPh sb="4" eb="6">
      <t>ネンド</t>
    </rPh>
    <phoneticPr fontId="13"/>
  </si>
  <si>
    <t>施設を構成している建物の棟のうち、最も古い棟の建築年度</t>
    <rPh sb="0" eb="2">
      <t>シセツ</t>
    </rPh>
    <rPh sb="3" eb="5">
      <t>コウセイ</t>
    </rPh>
    <rPh sb="9" eb="11">
      <t>タテモノ</t>
    </rPh>
    <rPh sb="12" eb="13">
      <t>ムネ</t>
    </rPh>
    <rPh sb="17" eb="18">
      <t>モット</t>
    </rPh>
    <rPh sb="19" eb="20">
      <t>フル</t>
    </rPh>
    <rPh sb="21" eb="22">
      <t>ムネ</t>
    </rPh>
    <rPh sb="23" eb="25">
      <t>ケンチク</t>
    </rPh>
    <rPh sb="25" eb="27">
      <t>ネンド</t>
    </rPh>
    <phoneticPr fontId="13"/>
  </si>
  <si>
    <t>合計面積</t>
    <rPh sb="0" eb="2">
      <t>ゴウケイ</t>
    </rPh>
    <rPh sb="2" eb="4">
      <t>メンセキ</t>
    </rPh>
    <phoneticPr fontId="13"/>
  </si>
  <si>
    <t>施設を構成している建物の棟の合計延床面積（借上等による棟の面積を除きます。）
複合施設は各施設の専用面積を記載（共用部分は主要な施設に含む。）</t>
    <rPh sb="0" eb="2">
      <t>シセツ</t>
    </rPh>
    <rPh sb="3" eb="5">
      <t>コウセイ</t>
    </rPh>
    <rPh sb="9" eb="11">
      <t>タテモノ</t>
    </rPh>
    <rPh sb="12" eb="13">
      <t>ムネ</t>
    </rPh>
    <rPh sb="14" eb="16">
      <t>ゴウケイ</t>
    </rPh>
    <rPh sb="16" eb="18">
      <t>ノベユカ</t>
    </rPh>
    <rPh sb="18" eb="20">
      <t>メンセキ</t>
    </rPh>
    <rPh sb="21" eb="23">
      <t>カリア</t>
    </rPh>
    <rPh sb="23" eb="24">
      <t>トウ</t>
    </rPh>
    <rPh sb="27" eb="28">
      <t>ムネ</t>
    </rPh>
    <rPh sb="29" eb="31">
      <t>メンセキ</t>
    </rPh>
    <rPh sb="32" eb="33">
      <t>ノゾ</t>
    </rPh>
    <rPh sb="39" eb="41">
      <t>フクゴウ</t>
    </rPh>
    <rPh sb="41" eb="43">
      <t>シセツ</t>
    </rPh>
    <rPh sb="44" eb="47">
      <t>カクシセツ</t>
    </rPh>
    <rPh sb="48" eb="50">
      <t>センヨウ</t>
    </rPh>
    <rPh sb="50" eb="52">
      <t>メンセキ</t>
    </rPh>
    <rPh sb="53" eb="55">
      <t>キサイ</t>
    </rPh>
    <rPh sb="56" eb="58">
      <t>キョウヨウ</t>
    </rPh>
    <rPh sb="58" eb="60">
      <t>ブブン</t>
    </rPh>
    <rPh sb="61" eb="63">
      <t>シュヨウ</t>
    </rPh>
    <rPh sb="64" eb="66">
      <t>シセツ</t>
    </rPh>
    <rPh sb="67" eb="68">
      <t>フク</t>
    </rPh>
    <phoneticPr fontId="13"/>
  </si>
  <si>
    <t>所有区分</t>
    <rPh sb="0" eb="2">
      <t>ショユウ</t>
    </rPh>
    <rPh sb="2" eb="4">
      <t>クブン</t>
    </rPh>
    <phoneticPr fontId="13"/>
  </si>
  <si>
    <t>建物の所有について、次のいずれかを記載</t>
    <rPh sb="0" eb="2">
      <t>タテモノ</t>
    </rPh>
    <rPh sb="3" eb="5">
      <t>ショユウ</t>
    </rPh>
    <rPh sb="10" eb="11">
      <t>ツギ</t>
    </rPh>
    <rPh sb="17" eb="19">
      <t>キサイ</t>
    </rPh>
    <phoneticPr fontId="13"/>
  </si>
  <si>
    <t>市</t>
    <rPh sb="0" eb="1">
      <t>シ</t>
    </rPh>
    <phoneticPr fontId="13"/>
  </si>
  <si>
    <t>市所有建築物</t>
    <rPh sb="0" eb="1">
      <t>シ</t>
    </rPh>
    <rPh sb="1" eb="3">
      <t>ショユウ</t>
    </rPh>
    <rPh sb="3" eb="6">
      <t>ケンチクブツ</t>
    </rPh>
    <phoneticPr fontId="13"/>
  </si>
  <si>
    <t>借</t>
    <rPh sb="0" eb="1">
      <t>カ</t>
    </rPh>
    <phoneticPr fontId="13"/>
  </si>
  <si>
    <t>市以外が所有する建物等を借用</t>
    <rPh sb="0" eb="1">
      <t>シ</t>
    </rPh>
    <rPh sb="1" eb="3">
      <t>イガイ</t>
    </rPh>
    <rPh sb="4" eb="6">
      <t>ショユウ</t>
    </rPh>
    <rPh sb="8" eb="10">
      <t>タテモノ</t>
    </rPh>
    <rPh sb="10" eb="11">
      <t>トウ</t>
    </rPh>
    <rPh sb="12" eb="14">
      <t>シャクヨウ</t>
    </rPh>
    <phoneticPr fontId="13"/>
  </si>
  <si>
    <t>リ</t>
    <phoneticPr fontId="13"/>
  </si>
  <si>
    <t>リース契約による建物</t>
    <rPh sb="3" eb="5">
      <t>ケイヤク</t>
    </rPh>
    <rPh sb="8" eb="10">
      <t>タテモノ</t>
    </rPh>
    <phoneticPr fontId="13"/>
  </si>
  <si>
    <t>他</t>
    <rPh sb="0" eb="1">
      <t>ホカ</t>
    </rPh>
    <phoneticPr fontId="13"/>
  </si>
  <si>
    <t>市以外が所有する建物等の入居部分のみ所有等、その他の手法により調達した建物等</t>
    <rPh sb="0" eb="1">
      <t>シ</t>
    </rPh>
    <rPh sb="1" eb="3">
      <t>イガイ</t>
    </rPh>
    <rPh sb="4" eb="6">
      <t>ショユウ</t>
    </rPh>
    <rPh sb="8" eb="10">
      <t>タテモノ</t>
    </rPh>
    <rPh sb="10" eb="11">
      <t>トウ</t>
    </rPh>
    <rPh sb="12" eb="14">
      <t>ニュウキョ</t>
    </rPh>
    <rPh sb="14" eb="16">
      <t>ブブン</t>
    </rPh>
    <rPh sb="18" eb="20">
      <t>ショユウ</t>
    </rPh>
    <rPh sb="20" eb="21">
      <t>トウ</t>
    </rPh>
    <rPh sb="24" eb="25">
      <t>タ</t>
    </rPh>
    <rPh sb="26" eb="28">
      <t>シュホウ</t>
    </rPh>
    <rPh sb="31" eb="33">
      <t>チョウタツ</t>
    </rPh>
    <rPh sb="35" eb="37">
      <t>タテモノ</t>
    </rPh>
    <rPh sb="37" eb="38">
      <t>トウ</t>
    </rPh>
    <phoneticPr fontId="13"/>
  </si>
  <si>
    <t>最大階層</t>
    <rPh sb="0" eb="2">
      <t>サイダイ</t>
    </rPh>
    <rPh sb="2" eb="4">
      <t>カイソウ</t>
    </rPh>
    <phoneticPr fontId="13"/>
  </si>
  <si>
    <t>施設を構成している建物の棟のうち、最も大きい階層</t>
    <rPh sb="0" eb="2">
      <t>シセツ</t>
    </rPh>
    <rPh sb="3" eb="5">
      <t>コウセイ</t>
    </rPh>
    <rPh sb="9" eb="11">
      <t>タテモノ</t>
    </rPh>
    <rPh sb="12" eb="13">
      <t>ムネ</t>
    </rPh>
    <rPh sb="17" eb="18">
      <t>モット</t>
    </rPh>
    <rPh sb="19" eb="20">
      <t>オオ</t>
    </rPh>
    <rPh sb="22" eb="24">
      <t>カイソウ</t>
    </rPh>
    <phoneticPr fontId="13"/>
  </si>
  <si>
    <t>耐震化状況</t>
    <rPh sb="0" eb="3">
      <t>タイシンカ</t>
    </rPh>
    <rPh sb="3" eb="5">
      <t>ジョウキョウ</t>
    </rPh>
    <phoneticPr fontId="13"/>
  </si>
  <si>
    <t>建物の状況について、次のいずれかを記載（耐震化対象建物は「郡山市耐震改修促進計画」の基準によります。）</t>
    <rPh sb="0" eb="2">
      <t>タテモノ</t>
    </rPh>
    <rPh sb="3" eb="5">
      <t>ジョウキョウ</t>
    </rPh>
    <rPh sb="10" eb="11">
      <t>ツギ</t>
    </rPh>
    <rPh sb="17" eb="19">
      <t>キサイ</t>
    </rPh>
    <rPh sb="20" eb="23">
      <t>タイシンカ</t>
    </rPh>
    <rPh sb="23" eb="25">
      <t>タイショウ</t>
    </rPh>
    <rPh sb="25" eb="27">
      <t>タテモノ</t>
    </rPh>
    <rPh sb="29" eb="32">
      <t>コオリヤマシ</t>
    </rPh>
    <rPh sb="32" eb="34">
      <t>タイシン</t>
    </rPh>
    <rPh sb="34" eb="36">
      <t>カイシュウ</t>
    </rPh>
    <rPh sb="36" eb="38">
      <t>ソクシン</t>
    </rPh>
    <rPh sb="38" eb="40">
      <t>ケイカク</t>
    </rPh>
    <rPh sb="42" eb="44">
      <t>キジュン</t>
    </rPh>
    <phoneticPr fontId="13"/>
  </si>
  <si>
    <t>○</t>
    <phoneticPr fontId="13"/>
  </si>
  <si>
    <t>対象となる全ての棟が耐震化済</t>
    <rPh sb="0" eb="2">
      <t>タイショウ</t>
    </rPh>
    <rPh sb="5" eb="6">
      <t>スベ</t>
    </rPh>
    <rPh sb="8" eb="9">
      <t>ムネ</t>
    </rPh>
    <rPh sb="10" eb="13">
      <t>タイシンカ</t>
    </rPh>
    <rPh sb="13" eb="14">
      <t>スミ</t>
    </rPh>
    <phoneticPr fontId="13"/>
  </si>
  <si>
    <t>△</t>
    <phoneticPr fontId="13"/>
  </si>
  <si>
    <t>対象となる棟のうち耐震化対応のものが１棟以上ある場合</t>
    <rPh sb="0" eb="2">
      <t>タイショウ</t>
    </rPh>
    <rPh sb="5" eb="6">
      <t>ムネ</t>
    </rPh>
    <rPh sb="9" eb="12">
      <t>タイシンカ</t>
    </rPh>
    <rPh sb="12" eb="14">
      <t>タイオウ</t>
    </rPh>
    <rPh sb="19" eb="20">
      <t>ムネ</t>
    </rPh>
    <rPh sb="20" eb="22">
      <t>イジョウ</t>
    </rPh>
    <rPh sb="24" eb="26">
      <t>バアイ</t>
    </rPh>
    <phoneticPr fontId="13"/>
  </si>
  <si>
    <t>×</t>
    <phoneticPr fontId="13"/>
  </si>
  <si>
    <t>-</t>
    <phoneticPr fontId="13"/>
  </si>
  <si>
    <t>対象となる棟がない場合</t>
    <rPh sb="0" eb="2">
      <t>タイショウ</t>
    </rPh>
    <rPh sb="5" eb="6">
      <t>ムネ</t>
    </rPh>
    <rPh sb="9" eb="11">
      <t>バアイ</t>
    </rPh>
    <phoneticPr fontId="13"/>
  </si>
  <si>
    <t>避難所</t>
    <rPh sb="0" eb="3">
      <t>ヒナンジョ</t>
    </rPh>
    <phoneticPr fontId="13"/>
  </si>
  <si>
    <t>ランニングコスト</t>
    <phoneticPr fontId="13"/>
  </si>
  <si>
    <t>施設稼働率</t>
    <rPh sb="0" eb="2">
      <t>シセツ</t>
    </rPh>
    <rPh sb="2" eb="4">
      <t>カドウ</t>
    </rPh>
    <rPh sb="4" eb="5">
      <t>リツ</t>
    </rPh>
    <phoneticPr fontId="13"/>
  </si>
  <si>
    <t>土地面積</t>
    <rPh sb="0" eb="2">
      <t>トチ</t>
    </rPh>
    <rPh sb="2" eb="4">
      <t>メンセキ</t>
    </rPh>
    <phoneticPr fontId="13"/>
  </si>
  <si>
    <t>施設を設置する土地の合計面積（借地や法定外公共物は除き、基金の土地を含む。）
隣接する複数施設の土地をまとめて管理しており分割不可能な場合は、管理上の施設にまとめて記載
ただし、公園（親水広場を除く）については供用面積を記載</t>
    <rPh sb="0" eb="2">
      <t>シセツ</t>
    </rPh>
    <rPh sb="3" eb="5">
      <t>セッチ</t>
    </rPh>
    <rPh sb="7" eb="9">
      <t>トチ</t>
    </rPh>
    <rPh sb="10" eb="12">
      <t>ゴウケイ</t>
    </rPh>
    <rPh sb="12" eb="14">
      <t>メンセキ</t>
    </rPh>
    <rPh sb="15" eb="17">
      <t>シャクチ</t>
    </rPh>
    <rPh sb="18" eb="20">
      <t>ホウテイ</t>
    </rPh>
    <rPh sb="20" eb="21">
      <t>ガイ</t>
    </rPh>
    <rPh sb="21" eb="23">
      <t>コウキョウ</t>
    </rPh>
    <rPh sb="23" eb="24">
      <t>ブツ</t>
    </rPh>
    <rPh sb="25" eb="26">
      <t>ノゾ</t>
    </rPh>
    <rPh sb="28" eb="30">
      <t>キキン</t>
    </rPh>
    <rPh sb="31" eb="33">
      <t>トチ</t>
    </rPh>
    <rPh sb="34" eb="35">
      <t>フク</t>
    </rPh>
    <rPh sb="39" eb="41">
      <t>リンセツ</t>
    </rPh>
    <rPh sb="43" eb="45">
      <t>フクスウ</t>
    </rPh>
    <rPh sb="45" eb="47">
      <t>シセツ</t>
    </rPh>
    <rPh sb="48" eb="50">
      <t>トチ</t>
    </rPh>
    <rPh sb="55" eb="57">
      <t>カンリ</t>
    </rPh>
    <rPh sb="61" eb="63">
      <t>ブンカツ</t>
    </rPh>
    <rPh sb="63" eb="66">
      <t>フカノウ</t>
    </rPh>
    <rPh sb="67" eb="69">
      <t>バアイ</t>
    </rPh>
    <rPh sb="71" eb="73">
      <t>カンリ</t>
    </rPh>
    <rPh sb="73" eb="74">
      <t>ジョウ</t>
    </rPh>
    <rPh sb="75" eb="77">
      <t>シセツ</t>
    </rPh>
    <rPh sb="82" eb="84">
      <t>キサイ</t>
    </rPh>
    <rPh sb="89" eb="91">
      <t>コウエン</t>
    </rPh>
    <rPh sb="105" eb="107">
      <t>キョウヨウ</t>
    </rPh>
    <rPh sb="107" eb="109">
      <t>メンセキ</t>
    </rPh>
    <rPh sb="110" eb="112">
      <t>キサイ</t>
    </rPh>
    <phoneticPr fontId="13"/>
  </si>
  <si>
    <t>公園種別
（公園のみ）</t>
    <rPh sb="0" eb="2">
      <t>コウエン</t>
    </rPh>
    <rPh sb="2" eb="4">
      <t>シュベツ</t>
    </rPh>
    <rPh sb="6" eb="8">
      <t>コウエン</t>
    </rPh>
    <phoneticPr fontId="13"/>
  </si>
  <si>
    <t>公園の種類を記載（都市公園については都市公園の種類）</t>
    <rPh sb="0" eb="2">
      <t>コウエン</t>
    </rPh>
    <rPh sb="3" eb="5">
      <t>シュルイ</t>
    </rPh>
    <rPh sb="6" eb="8">
      <t>キサイ</t>
    </rPh>
    <rPh sb="9" eb="11">
      <t>トシ</t>
    </rPh>
    <rPh sb="11" eb="13">
      <t>コウエン</t>
    </rPh>
    <rPh sb="18" eb="20">
      <t>トシ</t>
    </rPh>
    <rPh sb="20" eb="22">
      <t>コウエン</t>
    </rPh>
    <rPh sb="23" eb="25">
      <t>シュルイ</t>
    </rPh>
    <phoneticPr fontId="13"/>
  </si>
  <si>
    <t>遊具等設置
（公園のみ）</t>
    <rPh sb="0" eb="2">
      <t>ユウグ</t>
    </rPh>
    <rPh sb="2" eb="3">
      <t>トウ</t>
    </rPh>
    <rPh sb="3" eb="5">
      <t>セッチ</t>
    </rPh>
    <rPh sb="7" eb="9">
      <t>コウエン</t>
    </rPh>
    <phoneticPr fontId="13"/>
  </si>
  <si>
    <t>遊具や四阿等の工作物(固定資産台帳に登録されているもの)の設置の有無</t>
    <rPh sb="0" eb="2">
      <t>ユウグ</t>
    </rPh>
    <rPh sb="3" eb="5">
      <t>アズマヤ</t>
    </rPh>
    <rPh sb="5" eb="6">
      <t>トウ</t>
    </rPh>
    <rPh sb="7" eb="10">
      <t>コウサクブツ</t>
    </rPh>
    <rPh sb="29" eb="31">
      <t>セッチ</t>
    </rPh>
    <rPh sb="32" eb="34">
      <t>ウム</t>
    </rPh>
    <phoneticPr fontId="13"/>
  </si>
  <si>
    <t>複合化状況
（公共施設のみ）</t>
    <rPh sb="0" eb="3">
      <t>フクゴウカ</t>
    </rPh>
    <rPh sb="3" eb="5">
      <t>ジョウキョウ</t>
    </rPh>
    <rPh sb="7" eb="9">
      <t>コウキョウ</t>
    </rPh>
    <rPh sb="9" eb="11">
      <t>シセツ</t>
    </rPh>
    <phoneticPr fontId="13"/>
  </si>
  <si>
    <t>施設の複合化状況及び専有面積を記載し、複合施設が他類型の場合は≪≫に施設類型を記載。（共用部分の面積は主要な施設に含みます。）</t>
    <phoneticPr fontId="13"/>
  </si>
  <si>
    <t>備考</t>
    <rPh sb="0" eb="2">
      <t>ビコウ</t>
    </rPh>
    <phoneticPr fontId="13"/>
  </si>
  <si>
    <t>備考及び屋外施設（競技場面積及び設置設備等）について記載</t>
    <rPh sb="0" eb="2">
      <t>ビコウ</t>
    </rPh>
    <rPh sb="2" eb="3">
      <t>オヨ</t>
    </rPh>
    <rPh sb="4" eb="6">
      <t>オクガイ</t>
    </rPh>
    <rPh sb="6" eb="8">
      <t>シセツ</t>
    </rPh>
    <rPh sb="26" eb="28">
      <t>キサイ</t>
    </rPh>
    <phoneticPr fontId="13"/>
  </si>
  <si>
    <t>（１）公共施設</t>
    <rPh sb="3" eb="5">
      <t>コウキョウ</t>
    </rPh>
    <rPh sb="5" eb="7">
      <t>シセツ</t>
    </rPh>
    <phoneticPr fontId="13"/>
  </si>
  <si>
    <t>NO</t>
    <phoneticPr fontId="13"/>
  </si>
  <si>
    <t>施設
類型</t>
    <rPh sb="0" eb="2">
      <t>シセツ</t>
    </rPh>
    <rPh sb="3" eb="5">
      <t>ルイケイ</t>
    </rPh>
    <phoneticPr fontId="13"/>
  </si>
  <si>
    <t>行政
管区</t>
    <rPh sb="0" eb="2">
      <t>ギョウセイ</t>
    </rPh>
    <rPh sb="3" eb="5">
      <t>カンク</t>
    </rPh>
    <phoneticPr fontId="13"/>
  </si>
  <si>
    <t>主体
建築
年度</t>
    <rPh sb="0" eb="2">
      <t>シュタイ</t>
    </rPh>
    <rPh sb="3" eb="5">
      <t>ケンチク</t>
    </rPh>
    <rPh sb="6" eb="8">
      <t>ネンド</t>
    </rPh>
    <phoneticPr fontId="13"/>
  </si>
  <si>
    <t>最古
建築
年度</t>
    <rPh sb="0" eb="2">
      <t>サイコ</t>
    </rPh>
    <rPh sb="3" eb="5">
      <t>ケンチク</t>
    </rPh>
    <rPh sb="6" eb="8">
      <t>ネンド</t>
    </rPh>
    <phoneticPr fontId="13"/>
  </si>
  <si>
    <t>合計
面積
(㎡)</t>
    <rPh sb="0" eb="2">
      <t>ゴウケイ</t>
    </rPh>
    <rPh sb="3" eb="5">
      <t>メンセキ</t>
    </rPh>
    <phoneticPr fontId="13"/>
  </si>
  <si>
    <t>所有
区分</t>
    <rPh sb="0" eb="2">
      <t>ショユウ</t>
    </rPh>
    <rPh sb="3" eb="5">
      <t>クブン</t>
    </rPh>
    <phoneticPr fontId="13"/>
  </si>
  <si>
    <t>最大
階層</t>
    <rPh sb="0" eb="2">
      <t>サイダイ</t>
    </rPh>
    <rPh sb="3" eb="5">
      <t>カイソウ</t>
    </rPh>
    <phoneticPr fontId="13"/>
  </si>
  <si>
    <t>避難
所</t>
    <rPh sb="0" eb="2">
      <t>ヒナン</t>
    </rPh>
    <rPh sb="3" eb="4">
      <t>ショ</t>
    </rPh>
    <phoneticPr fontId="13"/>
  </si>
  <si>
    <t>ランニングコスト
(円/㎡)</t>
    <rPh sb="10" eb="11">
      <t>エン</t>
    </rPh>
    <phoneticPr fontId="13"/>
  </si>
  <si>
    <t>施設
稼働率
(％)</t>
    <rPh sb="0" eb="2">
      <t>シセツ</t>
    </rPh>
    <rPh sb="3" eb="5">
      <t>カドウ</t>
    </rPh>
    <rPh sb="5" eb="6">
      <t>リツ</t>
    </rPh>
    <phoneticPr fontId="13"/>
  </si>
  <si>
    <t>土地
面積（㎡）</t>
    <rPh sb="0" eb="2">
      <t>トチ</t>
    </rPh>
    <rPh sb="3" eb="5">
      <t>メンセキ</t>
    </rPh>
    <phoneticPr fontId="13"/>
  </si>
  <si>
    <t>複合化状況</t>
    <rPh sb="0" eb="3">
      <t>フクゴウカ</t>
    </rPh>
    <rPh sb="3" eb="5">
      <t>ジョウキョウ</t>
    </rPh>
    <phoneticPr fontId="13"/>
  </si>
  <si>
    <t>備考
（屋外施設 等）</t>
    <rPh sb="0" eb="2">
      <t>ビコウ</t>
    </rPh>
    <rPh sb="4" eb="6">
      <t>オクガイ</t>
    </rPh>
    <rPh sb="6" eb="8">
      <t>シセツ</t>
    </rPh>
    <rPh sb="9" eb="10">
      <t>トウ</t>
    </rPh>
    <phoneticPr fontId="6"/>
  </si>
  <si>
    <t>１ 集会施設</t>
  </si>
  <si>
    <t>片平ふれあいセンター</t>
  </si>
  <si>
    <t>片平</t>
  </si>
  <si>
    <t>片平町字町南7-2</t>
  </si>
  <si>
    <t>RC造</t>
  </si>
  <si>
    <t>市</t>
    <rPh sb="0" eb="1">
      <t>シ</t>
    </rPh>
    <phoneticPr fontId="23"/>
  </si>
  <si>
    <t>○</t>
  </si>
  <si>
    <t/>
  </si>
  <si>
    <t>河内ふれあいセンター</t>
    <phoneticPr fontId="22"/>
  </si>
  <si>
    <t>逢瀬</t>
  </si>
  <si>
    <t>逢瀬町河内字西荒井156</t>
  </si>
  <si>
    <t>喜久田ふれあいセンター</t>
  </si>
  <si>
    <t>喜久田</t>
  </si>
  <si>
    <t>喜久田町堀之内字下河原1</t>
  </si>
  <si>
    <t>S造・SL造</t>
  </si>
  <si>
    <t>緑ケ丘ふれあいセンター</t>
    <phoneticPr fontId="23"/>
  </si>
  <si>
    <t>旧市内</t>
  </si>
  <si>
    <t>緑ケ丘東三丁目1-21</t>
  </si>
  <si>
    <t>※土地面積は、東第2分団第2班（緑ヶ丘）車庫詰所を含む。</t>
    <rPh sb="1" eb="3">
      <t>トチ</t>
    </rPh>
    <rPh sb="3" eb="5">
      <t>メンセキ</t>
    </rPh>
    <rPh sb="25" eb="26">
      <t>フク</t>
    </rPh>
    <phoneticPr fontId="6"/>
  </si>
  <si>
    <t>富田西ふれあいセンター</t>
  </si>
  <si>
    <t>富田</t>
  </si>
  <si>
    <t>富田町字大十内85-22</t>
  </si>
  <si>
    <t>※富田西地域公民館を兼ねる。</t>
    <rPh sb="4" eb="6">
      <t>チイキ</t>
    </rPh>
    <phoneticPr fontId="22"/>
  </si>
  <si>
    <t>三穂田ふれあいセンター</t>
  </si>
  <si>
    <t>三穂田</t>
  </si>
  <si>
    <t>三穂田町富岡字鹿ノ崎11-1</t>
  </si>
  <si>
    <t>中田ふれあいセンター</t>
  </si>
  <si>
    <t>中田</t>
  </si>
  <si>
    <t>中田町下枝字大平355-1</t>
  </si>
  <si>
    <t>中田ふれあいセンター別棟和室</t>
  </si>
  <si>
    <t>中田町下枝字大平343</t>
  </si>
  <si>
    <t>W造</t>
  </si>
  <si>
    <t>-</t>
  </si>
  <si>
    <t>西田ふれあいセンター</t>
  </si>
  <si>
    <t>西田</t>
  </si>
  <si>
    <t>西田町三町目字桜内259</t>
  </si>
  <si>
    <t>西田ふれあいセンター：1,584.2㎡
西田公民館：77.6㎡
西田行政センター：240.0㎡≪庁舎等≫
中央図書館西田分館：96.0㎡≪図書館≫</t>
  </si>
  <si>
    <t>大槻ふれあいセンター</t>
  </si>
  <si>
    <t>大槻</t>
  </si>
  <si>
    <t>大槻町字中前田56-1</t>
  </si>
  <si>
    <t>※土地面積は、大槻ふれあいセンター防災倉庫を含む。</t>
    <rPh sb="1" eb="3">
      <t>トチ</t>
    </rPh>
    <rPh sb="3" eb="5">
      <t>メンセキ</t>
    </rPh>
    <rPh sb="22" eb="23">
      <t>フク</t>
    </rPh>
    <phoneticPr fontId="23"/>
  </si>
  <si>
    <t>逢瀬コミュニティセンター</t>
  </si>
  <si>
    <t>逢瀬町多田野字南原3</t>
  </si>
  <si>
    <t>逢瀬コミュニティセンター：965.2㎡
逢瀬公民館：1,106.8㎡
逢瀬行政センター：221.3㎡≪庁舎等≫
中央図書館逢瀬分館：56.0㎡≪図書館≫</t>
  </si>
  <si>
    <t>※土地面積は、農産加工センターを含む。</t>
    <rPh sb="1" eb="3">
      <t>トチ</t>
    </rPh>
    <rPh sb="3" eb="5">
      <t>メンセキ</t>
    </rPh>
    <rPh sb="7" eb="9">
      <t>ノウサン</t>
    </rPh>
    <rPh sb="9" eb="11">
      <t>カコウ</t>
    </rPh>
    <rPh sb="16" eb="17">
      <t>フク</t>
    </rPh>
    <phoneticPr fontId="23"/>
  </si>
  <si>
    <t>湖南コミュニティセンター</t>
    <phoneticPr fontId="22"/>
  </si>
  <si>
    <t>湖南</t>
  </si>
  <si>
    <t>湖南町舟津字舟津850-1</t>
  </si>
  <si>
    <t>湖南コミュニティセンター：414.3㎡
湖南公民館月形分館：専有スペースなし
湖南行政センター月形連絡所：49.5㎡≪庁舎等≫</t>
  </si>
  <si>
    <t>富久山コミュニティ消防センター</t>
  </si>
  <si>
    <t>富久山</t>
  </si>
  <si>
    <t>八山田三丁目173</t>
  </si>
  <si>
    <t>白岩コミュニティ消防センター</t>
  </si>
  <si>
    <t>白岩町字柿ノ口21</t>
  </si>
  <si>
    <t>白岩コミュニティ消防センター：253.0㎡
東第４分団第１班（白岩西部）：115.5㎡≪防災施設≫
※中央公民館白岩分館を兼ねる。</t>
    <phoneticPr fontId="22"/>
  </si>
  <si>
    <t>咲田消防センター</t>
  </si>
  <si>
    <t>咲田二丁目161-2</t>
  </si>
  <si>
    <t>咲田消防センター：104.4㎡
中央第２分団第１班（咲田）：59.6㎡≪防災施設≫</t>
  </si>
  <si>
    <t>麓山消防センター</t>
  </si>
  <si>
    <t>麓山一丁目196-1</t>
  </si>
  <si>
    <t>麓山消防センター：159.4㎡
中央第２分団第２班（麓山）：55.9㎡≪防災施設≫</t>
  </si>
  <si>
    <t>向舘消防センター</t>
  </si>
  <si>
    <t>富田町字舘南9-2</t>
  </si>
  <si>
    <t>向舘消防センター：112.7㎡
西第１分団第１班（向舘）：66.2㎡≪防災施設≫</t>
  </si>
  <si>
    <t>安積消防センター</t>
  </si>
  <si>
    <t>安積</t>
  </si>
  <si>
    <t>安積町長久保一丁目16-37</t>
  </si>
  <si>
    <t>安積消防センター：102.3㎡
安積第２分団第２班（長久保）：73.5㎡≪防災施設≫</t>
  </si>
  <si>
    <t>熱海消防センター</t>
  </si>
  <si>
    <t>熱海</t>
  </si>
  <si>
    <t>熱海町熱海四丁目110</t>
  </si>
  <si>
    <t>熱海消防センター：181.8㎡
熱海第１分団第１班（熱海）：65.0㎡≪防災施設≫
※熱海公民館熱海分館を兼ねる。</t>
    <phoneticPr fontId="22"/>
  </si>
  <si>
    <t>黒木消防センター</t>
  </si>
  <si>
    <t>中田町黒木字大坂343-3</t>
  </si>
  <si>
    <t>黒木消防センター：110.2㎡
中田第２分団第３班（黒木）：50.7㎡≪防災施設≫</t>
  </si>
  <si>
    <t>労働福祉会館</t>
  </si>
  <si>
    <t>虎丸町7-7</t>
  </si>
  <si>
    <t>さんかくプラザ（男女共同参画センター）</t>
    <phoneticPr fontId="23"/>
  </si>
  <si>
    <t>麓山二丁目236-1</t>
  </si>
  <si>
    <t>郡山市民交流プラザ</t>
    <phoneticPr fontId="22"/>
  </si>
  <si>
    <t>駅前二丁目403</t>
  </si>
  <si>
    <t>その他</t>
  </si>
  <si>
    <t>他</t>
  </si>
  <si>
    <t>※土地面積は、郡山市民サービスセンターに含む。</t>
    <rPh sb="1" eb="3">
      <t>トチ</t>
    </rPh>
    <rPh sb="3" eb="5">
      <t>メンセキ</t>
    </rPh>
    <rPh sb="20" eb="21">
      <t>フク</t>
    </rPh>
    <phoneticPr fontId="22"/>
  </si>
  <si>
    <t>ミューカルがくと館（音楽・文化交流館）</t>
    <phoneticPr fontId="23"/>
  </si>
  <si>
    <t>開成一丁目1-1</t>
  </si>
  <si>
    <t>福祉センター</t>
    <rPh sb="0" eb="2">
      <t>フクシ</t>
    </rPh>
    <phoneticPr fontId="23"/>
  </si>
  <si>
    <t>朝日一丁目29-9</t>
  </si>
  <si>
    <t>SRC造</t>
  </si>
  <si>
    <t>郡山市民ふれあいプラザ</t>
    <phoneticPr fontId="22"/>
  </si>
  <si>
    <t>サニー・ランド湖南</t>
    <phoneticPr fontId="23"/>
  </si>
  <si>
    <t>湖南町福良字台畠8588</t>
  </si>
  <si>
    <t>市民福祉センター（サニー・ランド湖南）：1,004.1㎡
湖南デイ・サービスセンター：393.8㎡≪その他施設≫</t>
  </si>
  <si>
    <t>中央老人福祉センター</t>
    <rPh sb="0" eb="2">
      <t>チュウオウ</t>
    </rPh>
    <rPh sb="2" eb="4">
      <t>ロウジン</t>
    </rPh>
    <rPh sb="4" eb="6">
      <t>フクシ</t>
    </rPh>
    <phoneticPr fontId="23"/>
  </si>
  <si>
    <t>※土地面積は、福祉センターに含む。</t>
    <rPh sb="1" eb="3">
      <t>トチ</t>
    </rPh>
    <rPh sb="3" eb="5">
      <t>メンセキ</t>
    </rPh>
    <rPh sb="14" eb="15">
      <t>フク</t>
    </rPh>
    <phoneticPr fontId="22"/>
  </si>
  <si>
    <t>老人福祉センタ－寿楽荘</t>
  </si>
  <si>
    <t>熱海町熱海五丁目16</t>
  </si>
  <si>
    <t>×</t>
  </si>
  <si>
    <t>逢瀬町河内字西午房沢11-2</t>
  </si>
  <si>
    <t>西田地域交流センター</t>
  </si>
  <si>
    <t>西田町三町目字仁王ケ作19-2</t>
  </si>
  <si>
    <t>三穂田地域交流センター</t>
    <phoneticPr fontId="23"/>
  </si>
  <si>
    <t>三穂田町富岡字吉室内106-1</t>
  </si>
  <si>
    <t>田村地域交流センター</t>
  </si>
  <si>
    <t>田村</t>
  </si>
  <si>
    <t>田村町田母神字松ノ木68-1</t>
  </si>
  <si>
    <t>中田地域交流センター</t>
  </si>
  <si>
    <t>中田町中津川字町田前179-1</t>
  </si>
  <si>
    <t>日和田地域交流センター</t>
  </si>
  <si>
    <t>日和田</t>
  </si>
  <si>
    <t>日和田町字広野入5-1</t>
  </si>
  <si>
    <t>日和田地域交流センター：891.7㎡
日和田行政センター：457.1㎡≪庁舎等≫</t>
  </si>
  <si>
    <t>サン・サン・グリーン湖南</t>
    <phoneticPr fontId="22"/>
  </si>
  <si>
    <t>湖南町福良字台畠8584</t>
  </si>
  <si>
    <t>※湖南公民館福良分館を兼ねる。</t>
    <phoneticPr fontId="22"/>
  </si>
  <si>
    <t>農村交流センター</t>
    <phoneticPr fontId="22"/>
  </si>
  <si>
    <t>※土地面積は、片平ふれあいセンターに含む。</t>
    <rPh sb="1" eb="3">
      <t>トチ</t>
    </rPh>
    <rPh sb="3" eb="5">
      <t>メンセキ</t>
    </rPh>
    <rPh sb="7" eb="9">
      <t>カタヒラ</t>
    </rPh>
    <rPh sb="18" eb="19">
      <t>フク</t>
    </rPh>
    <phoneticPr fontId="23"/>
  </si>
  <si>
    <t>農村生活中核施設黒石荘</t>
    <phoneticPr fontId="22"/>
  </si>
  <si>
    <t>中田町柳橋字町向51</t>
  </si>
  <si>
    <t>※中田公民館柳橋分館を兼ねる。</t>
    <phoneticPr fontId="22"/>
  </si>
  <si>
    <t>※土地面積は、柳橋歌舞伎収蔵庫を含む。</t>
    <rPh sb="1" eb="3">
      <t>トチ</t>
    </rPh>
    <rPh sb="3" eb="5">
      <t>メンセキ</t>
    </rPh>
    <rPh sb="16" eb="17">
      <t>フク</t>
    </rPh>
    <phoneticPr fontId="23"/>
  </si>
  <si>
    <t>東部勤労者研修センター</t>
    <phoneticPr fontId="22"/>
  </si>
  <si>
    <t>田村町金屋字下タ川原167</t>
  </si>
  <si>
    <t>東部体育館：1,542.7㎡
東部勤労者研修センター：390.7㎡≪集会施設≫</t>
    <phoneticPr fontId="22"/>
  </si>
  <si>
    <t>野鳥の森学習館</t>
  </si>
  <si>
    <t>菜根四丁目81</t>
  </si>
  <si>
    <t>中央公民館</t>
  </si>
  <si>
    <t>麓山一丁目247-1</t>
  </si>
  <si>
    <t>中央公民館：2,271.8㎡
勤労青少年ホーム：2,879.2㎡</t>
    <phoneticPr fontId="22"/>
  </si>
  <si>
    <t>※土地面積は、公会堂に含む。</t>
    <rPh sb="1" eb="3">
      <t>トチ</t>
    </rPh>
    <rPh sb="3" eb="5">
      <t>メンセキ</t>
    </rPh>
    <rPh sb="7" eb="10">
      <t>コウカイドウ</t>
    </rPh>
    <rPh sb="11" eb="12">
      <t>フク</t>
    </rPh>
    <phoneticPr fontId="6"/>
  </si>
  <si>
    <t>中央公民館金透分室</t>
  </si>
  <si>
    <t>堂前町46</t>
  </si>
  <si>
    <t>中央公民館金透分室：415.3㎡
金透記念館：312.2㎡≪歴史・シンボル施設≫</t>
    <phoneticPr fontId="23"/>
  </si>
  <si>
    <t>中央公民館堤下分室</t>
  </si>
  <si>
    <t>堤下町2-11</t>
  </si>
  <si>
    <t>小原田地域公民館</t>
  </si>
  <si>
    <t>小原田四丁目118</t>
  </si>
  <si>
    <t>○</t>
    <phoneticPr fontId="22"/>
  </si>
  <si>
    <t>芳賀地域公民館</t>
  </si>
  <si>
    <t>芳賀二丁目6-1</t>
  </si>
  <si>
    <t>開成地域公民館</t>
  </si>
  <si>
    <t>開成三丁目260-3</t>
  </si>
  <si>
    <t>名倉地域公民館</t>
  </si>
  <si>
    <t>字名倉248-3</t>
  </si>
  <si>
    <t>桑野地域公民館</t>
  </si>
  <si>
    <t>久留米地域公民館</t>
  </si>
  <si>
    <t>久留米三丁目44-3</t>
  </si>
  <si>
    <t>桃見台地域公民館</t>
  </si>
  <si>
    <t>大島地域公民館</t>
  </si>
  <si>
    <t>桑野五丁目5-1</t>
  </si>
  <si>
    <t>薫地域公民館</t>
  </si>
  <si>
    <t>鶴見坦二丁目124-2</t>
  </si>
  <si>
    <t>赤木地域公民館</t>
  </si>
  <si>
    <t>赤木町33</t>
  </si>
  <si>
    <t>東部地域公民館</t>
  </si>
  <si>
    <t>阿久津町字久保24-1</t>
  </si>
  <si>
    <t>橘地域公民館</t>
  </si>
  <si>
    <t>本町一丁目320-5</t>
  </si>
  <si>
    <t>中央公民館針生分館</t>
  </si>
  <si>
    <t>大槻町字笹ノ台71</t>
  </si>
  <si>
    <t>中央公民館白岩分館</t>
    <phoneticPr fontId="22"/>
  </si>
  <si>
    <t>白岩コミュニティ消防センター：253.0㎡
東第４分団第１班（白岩西部）：115.5㎡≪防災施設≫
※白岩コミュニティ消防センターが兼ねる。</t>
    <rPh sb="51" eb="53">
      <t>シライワ</t>
    </rPh>
    <rPh sb="59" eb="61">
      <t>ショウボウ</t>
    </rPh>
    <phoneticPr fontId="22"/>
  </si>
  <si>
    <t>※土地面積は、白岩コミュニティ消防センターに含む。</t>
    <rPh sb="1" eb="3">
      <t>トチ</t>
    </rPh>
    <rPh sb="3" eb="5">
      <t>メンセキ</t>
    </rPh>
    <rPh sb="22" eb="23">
      <t>フク</t>
    </rPh>
    <phoneticPr fontId="22"/>
  </si>
  <si>
    <t>富田公民館</t>
    <phoneticPr fontId="22"/>
  </si>
  <si>
    <t>富田公民館：542.4㎡
富田行政センター：181.5㎡≪庁舎等≫
中央図書館富田分館：26.0㎡≪図書館≫</t>
    <phoneticPr fontId="22"/>
  </si>
  <si>
    <t>富田公民館町内分室</t>
  </si>
  <si>
    <t>富田町字町内4-2</t>
  </si>
  <si>
    <t>富田東地域公民館</t>
  </si>
  <si>
    <t>富田町字天神林40-1</t>
  </si>
  <si>
    <t>大成地域公民館</t>
  </si>
  <si>
    <t>鳴神二丁目55-2</t>
  </si>
  <si>
    <t>小山田地域公民館</t>
  </si>
  <si>
    <t>大槻町字六角50-1</t>
  </si>
  <si>
    <t>大槻東地域公民館</t>
  </si>
  <si>
    <t>御前南二丁目93</t>
  </si>
  <si>
    <t>安積公民館</t>
    <phoneticPr fontId="22"/>
  </si>
  <si>
    <t>安積町荒井字南赤坂265</t>
  </si>
  <si>
    <t>※安積総合学習センターが兼ねる。</t>
    <phoneticPr fontId="22"/>
  </si>
  <si>
    <t>※土地面積は、安積総合学習センターに含む。</t>
    <rPh sb="1" eb="3">
      <t>トチ</t>
    </rPh>
    <rPh sb="3" eb="5">
      <t>メンセキ</t>
    </rPh>
    <rPh sb="7" eb="8">
      <t>アン</t>
    </rPh>
    <rPh sb="8" eb="9">
      <t>セキ</t>
    </rPh>
    <rPh sb="9" eb="11">
      <t>ソウゴウ</t>
    </rPh>
    <rPh sb="11" eb="13">
      <t>ガクシュウ</t>
    </rPh>
    <rPh sb="18" eb="19">
      <t>フク</t>
    </rPh>
    <phoneticPr fontId="6"/>
  </si>
  <si>
    <t>安積公民館安積分室</t>
  </si>
  <si>
    <t>安積一丁目30</t>
  </si>
  <si>
    <t>柴宮地域公民館</t>
  </si>
  <si>
    <t>安積町荒井字前田24-1</t>
  </si>
  <si>
    <t>※土地面積は、西第3分団第3班（矢地内）車庫詰所を含む。</t>
    <rPh sb="1" eb="3">
      <t>トチ</t>
    </rPh>
    <rPh sb="3" eb="5">
      <t>メンセキ</t>
    </rPh>
    <rPh sb="25" eb="26">
      <t>フク</t>
    </rPh>
    <phoneticPr fontId="23"/>
  </si>
  <si>
    <t>安積南地域公民館</t>
  </si>
  <si>
    <t>安積町笹川字吉田40-81</t>
  </si>
  <si>
    <t>永盛地域公民館</t>
  </si>
  <si>
    <t>安積公民館笹川分館</t>
  </si>
  <si>
    <t>安積町笹川字篠川59-7</t>
  </si>
  <si>
    <t>安積公民館牛庭分館</t>
  </si>
  <si>
    <t>安積町牛庭四丁目112</t>
  </si>
  <si>
    <t>三穂田公民館</t>
  </si>
  <si>
    <t>三穂田町八幡字東屋敷6</t>
  </si>
  <si>
    <t>三穂田公民館：860.8㎡
中央図書館三穂田分館：95.0㎡≪図書館≫</t>
  </si>
  <si>
    <t>※土地面積は、旧三穂田行政センタ－和室を含む。</t>
    <rPh sb="1" eb="3">
      <t>トチ</t>
    </rPh>
    <rPh sb="3" eb="5">
      <t>メンセキ</t>
    </rPh>
    <rPh sb="20" eb="21">
      <t>フク</t>
    </rPh>
    <phoneticPr fontId="23"/>
  </si>
  <si>
    <t>三穂田公民館芦ノ口分館</t>
  </si>
  <si>
    <t>三穂田町山口字芦ノ口131</t>
  </si>
  <si>
    <t>三穂田公民館富岡分館</t>
  </si>
  <si>
    <t>三穂田町富岡字本郷65</t>
  </si>
  <si>
    <t>三穂田公民館鍋山分館</t>
  </si>
  <si>
    <t>三穂田町鍋山字清水尻3,4,5,8-2</t>
  </si>
  <si>
    <t>逢瀬公民館</t>
    <phoneticPr fontId="22"/>
  </si>
  <si>
    <t>逢瀬コミュニティセンター：965.2㎡
逢瀬公民館：1,106.8㎡
逢瀬行政センター：221.3㎡≪庁舎等≫
中央図書館逢瀬分館：56.0㎡≪図書館≫</t>
    <phoneticPr fontId="22"/>
  </si>
  <si>
    <t>※土地面積は、逢瀬コミュニティセンターに含む。</t>
    <rPh sb="1" eb="3">
      <t>トチ</t>
    </rPh>
    <rPh sb="3" eb="5">
      <t>メンセキ</t>
    </rPh>
    <rPh sb="7" eb="9">
      <t>オウセ</t>
    </rPh>
    <rPh sb="20" eb="21">
      <t>フク</t>
    </rPh>
    <phoneticPr fontId="23"/>
  </si>
  <si>
    <t>逢瀬公民館久保田分室</t>
  </si>
  <si>
    <t>逢瀬町多田野字久保田54</t>
  </si>
  <si>
    <t>喜久田公民館畑田分室</t>
  </si>
  <si>
    <t>喜久田町堀之内字畑田23-5</t>
  </si>
  <si>
    <t>日和田公民館</t>
  </si>
  <si>
    <t>日和田町字小堰23-4</t>
  </si>
  <si>
    <t>日和田公民館：1,661.5㎡
中央図書館日和田分館：67.0㎡≪図書館≫</t>
  </si>
  <si>
    <t>※土地面積は、日和田駅自転車等駐車場を含む。</t>
    <rPh sb="1" eb="3">
      <t>トチ</t>
    </rPh>
    <rPh sb="3" eb="5">
      <t>メンセキ</t>
    </rPh>
    <rPh sb="19" eb="20">
      <t>フク</t>
    </rPh>
    <phoneticPr fontId="23"/>
  </si>
  <si>
    <t>日和田公民館高倉分館</t>
  </si>
  <si>
    <t>日和田町高倉字町裏34-2</t>
  </si>
  <si>
    <t>日和田公民館高倉分館：185.2㎡
日和田公民館高倉体育館：442.5㎡≪スポーツ施設≫</t>
    <phoneticPr fontId="22"/>
  </si>
  <si>
    <t>日和田公民館宮下分館</t>
  </si>
  <si>
    <t>日和田町字黒沢100-1</t>
  </si>
  <si>
    <t>日和田公民館久留米分館</t>
  </si>
  <si>
    <t>日和田町字北野26-96</t>
  </si>
  <si>
    <t>日和田公民館梅沢分館</t>
  </si>
  <si>
    <t>日和田町梅沢字新屋敷72-4</t>
  </si>
  <si>
    <t>日和田公民館八丁目分館</t>
  </si>
  <si>
    <t>日和田町八丁目字仲頃29-7</t>
  </si>
  <si>
    <t>富久山公民館</t>
    <phoneticPr fontId="22"/>
  </si>
  <si>
    <t>富久山町福原字泉崎181-1</t>
  </si>
  <si>
    <t>※富久山総合学習センターが兼ねる。</t>
    <phoneticPr fontId="22"/>
  </si>
  <si>
    <t>※土地面積は、富久山総合学習センターに含む。</t>
    <rPh sb="1" eb="3">
      <t>トチ</t>
    </rPh>
    <rPh sb="3" eb="5">
      <t>メンセキ</t>
    </rPh>
    <rPh sb="7" eb="8">
      <t>トミ</t>
    </rPh>
    <rPh sb="8" eb="9">
      <t>ヒサ</t>
    </rPh>
    <rPh sb="9" eb="10">
      <t>ヤマ</t>
    </rPh>
    <rPh sb="10" eb="12">
      <t>ソウゴウ</t>
    </rPh>
    <rPh sb="12" eb="14">
      <t>ガクシュウ</t>
    </rPh>
    <rPh sb="19" eb="20">
      <t>フク</t>
    </rPh>
    <phoneticPr fontId="6"/>
  </si>
  <si>
    <t>行徳地域公民館</t>
  </si>
  <si>
    <t>富久山町久保田字桝形43-2</t>
  </si>
  <si>
    <t>富久山公民館久保田分館</t>
  </si>
  <si>
    <t>富久山町久保田字山王舘9</t>
  </si>
  <si>
    <t>富久山公民館福原分館</t>
  </si>
  <si>
    <t>八山田地域公民館</t>
    <rPh sb="0" eb="1">
      <t>ヤツ</t>
    </rPh>
    <rPh sb="1" eb="3">
      <t>ヤマダ</t>
    </rPh>
    <rPh sb="3" eb="5">
      <t>チイキ</t>
    </rPh>
    <rPh sb="5" eb="8">
      <t>コウミンカン</t>
    </rPh>
    <phoneticPr fontId="23"/>
  </si>
  <si>
    <t>八山田五丁目410</t>
  </si>
  <si>
    <t>富久山公民館小泉分館</t>
  </si>
  <si>
    <t>富久山町北小泉字前田1</t>
  </si>
  <si>
    <t>湖南公民館</t>
  </si>
  <si>
    <t>湖南町福良字家老9390-4</t>
  </si>
  <si>
    <t>湖南公民館福良分館</t>
    <phoneticPr fontId="22"/>
  </si>
  <si>
    <t>※サン・サン・グリーン湖南が兼ねる。</t>
    <phoneticPr fontId="22"/>
  </si>
  <si>
    <t>※土地面積は、サン・サン・グリーン湖南に含む。</t>
    <rPh sb="1" eb="3">
      <t>トチ</t>
    </rPh>
    <rPh sb="3" eb="5">
      <t>メンセキ</t>
    </rPh>
    <rPh sb="17" eb="19">
      <t>コナン</t>
    </rPh>
    <rPh sb="20" eb="21">
      <t>フク</t>
    </rPh>
    <phoneticPr fontId="23"/>
  </si>
  <si>
    <t>熱海公民館</t>
  </si>
  <si>
    <t>熱海公民館安子島分館</t>
  </si>
  <si>
    <t>熱海町安子島字桜畑196</t>
  </si>
  <si>
    <t>熱海公民館高玉分館</t>
  </si>
  <si>
    <t>熱海町高玉字南梨子平60</t>
  </si>
  <si>
    <t>熱海公民館玉川分館</t>
  </si>
  <si>
    <t>熱海町玉川字横川147</t>
  </si>
  <si>
    <t>熱海公民館中山分館</t>
  </si>
  <si>
    <t>熱海町中山字早稲田1-2</t>
  </si>
  <si>
    <t>熱海公民館熱海分館</t>
    <phoneticPr fontId="22"/>
  </si>
  <si>
    <t>熱海消防センター：181.8㎡
熱海第１分団第１班（熱海）：65.0㎡≪防災施設≫
※熱海消防センターが兼ねる。</t>
    <rPh sb="45" eb="47">
      <t>ショウボウ</t>
    </rPh>
    <phoneticPr fontId="22"/>
  </si>
  <si>
    <t>田村公民館</t>
  </si>
  <si>
    <t>田村町岩作字穂多礼40-3</t>
  </si>
  <si>
    <t>田村公民館：1,495.5㎡
中央図書館田村分館：135.0㎡≪図書館≫</t>
  </si>
  <si>
    <t>高瀬地域公民館</t>
  </si>
  <si>
    <t>田村町上行合字宮耕地93-1</t>
  </si>
  <si>
    <t>高瀬地域公民館：486.2㎡
田村行政センター高瀬連絡所：41.4㎡≪庁舎等≫</t>
  </si>
  <si>
    <t>二瀬地域公民館</t>
  </si>
  <si>
    <t>田村町栃本字市穀4-2</t>
  </si>
  <si>
    <t>二瀬地域公民館：472.4㎡
田村行政センター二瀬連絡所：52.8㎡≪庁舎等≫</t>
  </si>
  <si>
    <t>田村公民館谷田川分館</t>
  </si>
  <si>
    <t>田村町谷田川字表前57-1</t>
  </si>
  <si>
    <t>田村公民館田母神分館</t>
  </si>
  <si>
    <t>田村町田母神字古作10</t>
  </si>
  <si>
    <t>西田公民館高野分館</t>
  </si>
  <si>
    <t>西田町丹伊田字西荒井258</t>
  </si>
  <si>
    <t>西田公民館根木屋分館</t>
  </si>
  <si>
    <t>西田町根木屋字成宮134-2</t>
  </si>
  <si>
    <t>中田公民館宮城分館</t>
  </si>
  <si>
    <t>中田町高倉字三渡42-1</t>
  </si>
  <si>
    <t>中田公民館牛縊分館</t>
  </si>
  <si>
    <t>中田町牛縊本郷字亀石71</t>
  </si>
  <si>
    <t>中田公民館柳橋分館</t>
    <phoneticPr fontId="22"/>
  </si>
  <si>
    <t>※農村生活中核施設黒石荘が兼ねる。</t>
    <phoneticPr fontId="22"/>
  </si>
  <si>
    <t>中田公民館中津川分館</t>
  </si>
  <si>
    <t>中田町中津川字町33</t>
  </si>
  <si>
    <t>中田公民館下枝分館</t>
  </si>
  <si>
    <t>中田町下枝字久保202</t>
  </si>
  <si>
    <t>勤労青少年ホーム</t>
    <phoneticPr fontId="22"/>
  </si>
  <si>
    <t>安積総合学習センター</t>
    <phoneticPr fontId="22"/>
  </si>
  <si>
    <t>※安積公民館を兼ねる。</t>
    <phoneticPr fontId="22"/>
  </si>
  <si>
    <t>富久山総合学習センター</t>
    <phoneticPr fontId="22"/>
  </si>
  <si>
    <t>※富久山公民館を兼ねる。</t>
    <phoneticPr fontId="22"/>
  </si>
  <si>
    <t>喜久田地域交流センター</t>
    <phoneticPr fontId="22"/>
  </si>
  <si>
    <t>※土地面積は、喜久田ふれあいセンターに含む。</t>
    <rPh sb="1" eb="3">
      <t>トチ</t>
    </rPh>
    <rPh sb="3" eb="5">
      <t>メンセキ</t>
    </rPh>
    <rPh sb="7" eb="10">
      <t>キクタ</t>
    </rPh>
    <rPh sb="19" eb="20">
      <t>フク</t>
    </rPh>
    <phoneticPr fontId="23"/>
  </si>
  <si>
    <t>清水台地域公民館</t>
    <phoneticPr fontId="22"/>
  </si>
  <si>
    <t>緑ケ丘地域公民館</t>
    <phoneticPr fontId="23"/>
  </si>
  <si>
    <t>※土地面積は、緑ケ丘ふれあいセンターに含む。</t>
    <rPh sb="1" eb="3">
      <t>トチ</t>
    </rPh>
    <rPh sb="3" eb="5">
      <t>メンセキ</t>
    </rPh>
    <rPh sb="19" eb="20">
      <t>フク</t>
    </rPh>
    <phoneticPr fontId="6"/>
  </si>
  <si>
    <t>富田西地域公民館</t>
    <rPh sb="3" eb="5">
      <t>チイキ</t>
    </rPh>
    <phoneticPr fontId="22"/>
  </si>
  <si>
    <t>※富田西ふれあいセンターが兼ねる。</t>
    <rPh sb="3" eb="4">
      <t>ニシ</t>
    </rPh>
    <phoneticPr fontId="22"/>
  </si>
  <si>
    <t>※土地面積は、富田西ふれあいセンターに含む。</t>
    <rPh sb="1" eb="3">
      <t>トチ</t>
    </rPh>
    <rPh sb="3" eb="5">
      <t>メンセキ</t>
    </rPh>
    <rPh sb="7" eb="9">
      <t>トミタ</t>
    </rPh>
    <rPh sb="9" eb="10">
      <t>ニシ</t>
    </rPh>
    <rPh sb="19" eb="20">
      <t>フク</t>
    </rPh>
    <phoneticPr fontId="22"/>
  </si>
  <si>
    <t>大槻公民館</t>
    <phoneticPr fontId="22"/>
  </si>
  <si>
    <t>※土地面積は、大槻ふれあいセンターに含む。</t>
    <rPh sb="1" eb="3">
      <t>トチ</t>
    </rPh>
    <rPh sb="3" eb="5">
      <t>メンセキ</t>
    </rPh>
    <rPh sb="18" eb="19">
      <t>フク</t>
    </rPh>
    <phoneticPr fontId="23"/>
  </si>
  <si>
    <t>安積公民館日出山分館</t>
    <phoneticPr fontId="22"/>
  </si>
  <si>
    <t>安積町日出山三丁目123</t>
  </si>
  <si>
    <t>借</t>
  </si>
  <si>
    <t>安積公民館荒井分館</t>
  </si>
  <si>
    <t>安積町荒井字東屋敷10-3</t>
  </si>
  <si>
    <t>安積公民館成田分館</t>
  </si>
  <si>
    <t>安積町成田字西田96-1</t>
  </si>
  <si>
    <t>三穂田公民館鹿ノ崎分室</t>
    <phoneticPr fontId="22"/>
  </si>
  <si>
    <t>※土地面積は、三穂田ふれあいセンターに含む。</t>
    <rPh sb="1" eb="3">
      <t>トチ</t>
    </rPh>
    <rPh sb="3" eb="5">
      <t>メンセキ</t>
    </rPh>
    <rPh sb="19" eb="20">
      <t>フク</t>
    </rPh>
    <phoneticPr fontId="22"/>
  </si>
  <si>
    <t>三穂田公民館下守屋分館</t>
  </si>
  <si>
    <t>三穂田町下守屋字竹ノ内71-2</t>
  </si>
  <si>
    <t>逢瀬公民館河内分館</t>
    <phoneticPr fontId="22"/>
  </si>
  <si>
    <t>※土地面積は、河内ふれあいセンターに含む。</t>
    <rPh sb="1" eb="3">
      <t>トチ</t>
    </rPh>
    <rPh sb="3" eb="5">
      <t>メンセキ</t>
    </rPh>
    <rPh sb="18" eb="19">
      <t>フク</t>
    </rPh>
    <phoneticPr fontId="22"/>
  </si>
  <si>
    <t>片平公民館</t>
    <phoneticPr fontId="22"/>
  </si>
  <si>
    <t>喜久田公民館</t>
    <phoneticPr fontId="22"/>
  </si>
  <si>
    <t>喜久田公民館堀之内分館</t>
  </si>
  <si>
    <t>喜久田町堀之内字堀内43-4</t>
  </si>
  <si>
    <t>喜久田公民館早稲原分館</t>
  </si>
  <si>
    <t>喜久田町早稲原字町141</t>
  </si>
  <si>
    <t>喜久田公民館前田沢分館</t>
  </si>
  <si>
    <t>喜久田町前田沢一丁目41</t>
  </si>
  <si>
    <t>喜久田公民館西原分館</t>
  </si>
  <si>
    <t>喜久田町字行人作田7-128</t>
  </si>
  <si>
    <t>湖南公民館中野分館</t>
  </si>
  <si>
    <t>湖南町中野字堰内2530</t>
  </si>
  <si>
    <t>湖南公民館三代分館</t>
  </si>
  <si>
    <t>湖南町三代字寺の前328-1</t>
  </si>
  <si>
    <t>湖南公民館赤津分館</t>
  </si>
  <si>
    <t>湖南町赤津字北町4626-3</t>
  </si>
  <si>
    <t>湖南公民館月形分館</t>
    <phoneticPr fontId="22"/>
  </si>
  <si>
    <t>湖南コミュニティセンター：414.3㎡
湖南公民館月形分館：専有スペースなし
湖南行政センター月形連絡所：49.5㎡≪庁舎等≫</t>
    <phoneticPr fontId="22"/>
  </si>
  <si>
    <t>※土地面積は、湖南コミュニティセンターに含む。</t>
    <rPh sb="1" eb="3">
      <t>トチ</t>
    </rPh>
    <rPh sb="3" eb="5">
      <t>メンセキ</t>
    </rPh>
    <rPh sb="20" eb="21">
      <t>フク</t>
    </rPh>
    <phoneticPr fontId="22"/>
  </si>
  <si>
    <t>熱海公民館上伊豆島分館</t>
  </si>
  <si>
    <t>熱海町上伊豆島字中川原63-64</t>
  </si>
  <si>
    <t>熱海公民館石筵分館</t>
  </si>
  <si>
    <t>熱海町石筵字原田311-1</t>
  </si>
  <si>
    <t>田村公民館御代田分館</t>
  </si>
  <si>
    <t>田村町御代田字内手2-1</t>
  </si>
  <si>
    <t>西田公民館</t>
    <phoneticPr fontId="22"/>
  </si>
  <si>
    <t>西田ふれあいセンター：1,584.2㎡
西田公民館：77.6㎡
西田行政センター：240.0㎡≪庁舎等≫
中央図書館西田分館：96.0㎡≪図書館≫</t>
    <phoneticPr fontId="22"/>
  </si>
  <si>
    <t>※土地面積は、西田ふれあいセンターに含む。</t>
    <rPh sb="1" eb="3">
      <t>トチ</t>
    </rPh>
    <rPh sb="3" eb="5">
      <t>メンセキ</t>
    </rPh>
    <rPh sb="7" eb="9">
      <t>ニシダ</t>
    </rPh>
    <rPh sb="18" eb="19">
      <t>フク</t>
    </rPh>
    <phoneticPr fontId="23"/>
  </si>
  <si>
    <t>西田公民館木村分館</t>
  </si>
  <si>
    <t>西田町木村字川端57</t>
  </si>
  <si>
    <t>西田公民館鬼生田分館</t>
  </si>
  <si>
    <t>西田町鬼生田字町323</t>
  </si>
  <si>
    <t>中田公民館</t>
    <phoneticPr fontId="22"/>
  </si>
  <si>
    <t>中田ふれあいセンター：464.0㎡
中田公民館：44.0㎡
中田行政センター：262.6㎡≪庁舎等≫
中央図書館中田分館：80.0㎡≪図書館≫</t>
    <phoneticPr fontId="22"/>
  </si>
  <si>
    <t>※土地面積は、中田ふれあいセンターに含む。</t>
    <rPh sb="1" eb="3">
      <t>トチ</t>
    </rPh>
    <rPh sb="3" eb="5">
      <t>メンセキ</t>
    </rPh>
    <rPh sb="18" eb="19">
      <t>フク</t>
    </rPh>
    <phoneticPr fontId="23"/>
  </si>
  <si>
    <t>中田公民館海老根分館</t>
  </si>
  <si>
    <t>中田公民館木目沢分館</t>
  </si>
  <si>
    <t>中田町木目沢字道内8</t>
  </si>
  <si>
    <t>三穂田公民館川田分館</t>
  </si>
  <si>
    <t>三穂田町川田字元前田1番地</t>
  </si>
  <si>
    <t>２ 歴史・シンボル施設</t>
  </si>
  <si>
    <t>郡山公会堂</t>
  </si>
  <si>
    <t>※土地面積は、中央公民館、歴史資料館を含む。</t>
    <rPh sb="1" eb="3">
      <t>トチ</t>
    </rPh>
    <rPh sb="3" eb="5">
      <t>メンセキ</t>
    </rPh>
    <rPh sb="7" eb="9">
      <t>チュウオウ</t>
    </rPh>
    <rPh sb="9" eb="12">
      <t>コウミンカン</t>
    </rPh>
    <rPh sb="13" eb="15">
      <t>レキシ</t>
    </rPh>
    <rPh sb="15" eb="18">
      <t>シリョウカン</t>
    </rPh>
    <rPh sb="19" eb="20">
      <t>フク</t>
    </rPh>
    <phoneticPr fontId="23"/>
  </si>
  <si>
    <t>開成館</t>
  </si>
  <si>
    <t>開成三丁目182-1</t>
  </si>
  <si>
    <t>安積開拓入植者住宅（旧小山家）</t>
  </si>
  <si>
    <t>開成三丁目66-4</t>
  </si>
  <si>
    <t>安積開拓入植者住宅（旧坪内家）</t>
  </si>
  <si>
    <t>開成三丁目3-7</t>
  </si>
  <si>
    <t>開成三丁目66</t>
  </si>
  <si>
    <t>※土地面積は安積開拓入植者住宅（旧小山家）、（旧坪内家）を含む。</t>
    <rPh sb="1" eb="3">
      <t>トチ</t>
    </rPh>
    <rPh sb="3" eb="5">
      <t>メンセキ</t>
    </rPh>
    <rPh sb="6" eb="8">
      <t>アサカ</t>
    </rPh>
    <rPh sb="8" eb="10">
      <t>カイタク</t>
    </rPh>
    <rPh sb="10" eb="13">
      <t>ニュウショクシャ</t>
    </rPh>
    <rPh sb="13" eb="15">
      <t>ジュウタク</t>
    </rPh>
    <rPh sb="16" eb="17">
      <t>キュウ</t>
    </rPh>
    <rPh sb="17" eb="20">
      <t>コヤマケ</t>
    </rPh>
    <rPh sb="23" eb="24">
      <t>キュウ</t>
    </rPh>
    <rPh sb="24" eb="27">
      <t>ツボウチケ</t>
    </rPh>
    <rPh sb="29" eb="30">
      <t>フク</t>
    </rPh>
    <phoneticPr fontId="23"/>
  </si>
  <si>
    <t>久米正雄記念館</t>
    <phoneticPr fontId="22"/>
  </si>
  <si>
    <t>豊田町68</t>
  </si>
  <si>
    <t>文学資料館</t>
  </si>
  <si>
    <t>豊田町67-1</t>
  </si>
  <si>
    <t>歴史資料館</t>
  </si>
  <si>
    <t>※土地面積は、公会堂に含む。</t>
    <rPh sb="1" eb="3">
      <t>トチ</t>
    </rPh>
    <rPh sb="3" eb="5">
      <t>メンセキ</t>
    </rPh>
    <rPh sb="7" eb="10">
      <t>コウカイドウ</t>
    </rPh>
    <rPh sb="11" eb="12">
      <t>フク</t>
    </rPh>
    <phoneticPr fontId="23"/>
  </si>
  <si>
    <t>金透記念館</t>
    <phoneticPr fontId="22"/>
  </si>
  <si>
    <t>※土地面積は、中央公民館金透分室に含む。</t>
    <rPh sb="1" eb="3">
      <t>トチ</t>
    </rPh>
    <rPh sb="3" eb="5">
      <t>メンセキ</t>
    </rPh>
    <rPh sb="7" eb="9">
      <t>チュウオウ</t>
    </rPh>
    <rPh sb="9" eb="12">
      <t>コウミンカン</t>
    </rPh>
    <rPh sb="12" eb="13">
      <t>キン</t>
    </rPh>
    <rPh sb="13" eb="14">
      <t>トオル</t>
    </rPh>
    <rPh sb="14" eb="16">
      <t>ブンシツ</t>
    </rPh>
    <rPh sb="17" eb="18">
      <t>フク</t>
    </rPh>
    <phoneticPr fontId="22"/>
  </si>
  <si>
    <t>民俗資料収納庫</t>
  </si>
  <si>
    <t>横川町字大谷地60-1、61-1</t>
  </si>
  <si>
    <t>柳橋歌舞伎収蔵庫</t>
  </si>
  <si>
    <t>※土地面積は、農村生活中核施設黒石荘に含む。</t>
    <rPh sb="1" eb="3">
      <t>トチ</t>
    </rPh>
    <rPh sb="3" eb="5">
      <t>メンセキ</t>
    </rPh>
    <rPh sb="19" eb="20">
      <t>フク</t>
    </rPh>
    <phoneticPr fontId="23"/>
  </si>
  <si>
    <t>旧福良小学校収納庫</t>
  </si>
  <si>
    <t>湖南町福良字浦町前8387-1</t>
  </si>
  <si>
    <t>※土地面積は、旧福良小学校に含む。</t>
    <rPh sb="1" eb="3">
      <t>トチ</t>
    </rPh>
    <rPh sb="3" eb="5">
      <t>メンセキ</t>
    </rPh>
    <rPh sb="7" eb="8">
      <t>キュウ</t>
    </rPh>
    <rPh sb="8" eb="10">
      <t>フクラ</t>
    </rPh>
    <rPh sb="10" eb="13">
      <t>ショウガッコウ</t>
    </rPh>
    <rPh sb="14" eb="15">
      <t>フク</t>
    </rPh>
    <phoneticPr fontId="23"/>
  </si>
  <si>
    <t>３ 図書館</t>
  </si>
  <si>
    <t>中央図書館</t>
  </si>
  <si>
    <t>希望ケ丘図書館</t>
    <phoneticPr fontId="23"/>
  </si>
  <si>
    <t>希望ケ丘57-4</t>
  </si>
  <si>
    <t>安積図書館</t>
  </si>
  <si>
    <t>安積一丁目38</t>
  </si>
  <si>
    <t>安積図書館：2,094.5㎡
安積行政センター：324.0㎡≪庁舎等≫</t>
  </si>
  <si>
    <t>富久山図書館</t>
  </si>
  <si>
    <t>富久山図書館：2,078.7㎡
富久山行政センター：388.1㎡≪庁舎等≫</t>
  </si>
  <si>
    <t>※土地面積は、富久山行政センター防災倉庫を含む。</t>
    <rPh sb="1" eb="3">
      <t>トチ</t>
    </rPh>
    <rPh sb="3" eb="5">
      <t>メンセキ</t>
    </rPh>
    <rPh sb="21" eb="22">
      <t>フク</t>
    </rPh>
    <phoneticPr fontId="23"/>
  </si>
  <si>
    <t>中央図書館緑ケ丘分館</t>
    <phoneticPr fontId="23"/>
  </si>
  <si>
    <t>中央図書館富田分館</t>
    <phoneticPr fontId="22"/>
  </si>
  <si>
    <t>※土地面積は、富田公民館に含む。</t>
    <rPh sb="1" eb="3">
      <t>トチ</t>
    </rPh>
    <rPh sb="3" eb="5">
      <t>メンセキ</t>
    </rPh>
    <rPh sb="13" eb="14">
      <t>フク</t>
    </rPh>
    <phoneticPr fontId="22"/>
  </si>
  <si>
    <t>中央図書館大槻分館</t>
    <phoneticPr fontId="22"/>
  </si>
  <si>
    <t>中央図書館三穂田分館</t>
    <phoneticPr fontId="22"/>
  </si>
  <si>
    <t>※土地面積は、三穂田公民館に含む。</t>
    <rPh sb="1" eb="3">
      <t>トチ</t>
    </rPh>
    <rPh sb="3" eb="5">
      <t>メンセキ</t>
    </rPh>
    <rPh sb="7" eb="8">
      <t>サン</t>
    </rPh>
    <rPh sb="8" eb="9">
      <t>ホ</t>
    </rPh>
    <rPh sb="9" eb="10">
      <t>タ</t>
    </rPh>
    <rPh sb="10" eb="13">
      <t>コウミンカン</t>
    </rPh>
    <rPh sb="14" eb="15">
      <t>フク</t>
    </rPh>
    <phoneticPr fontId="23"/>
  </si>
  <si>
    <t>中央図書館逢瀬分館</t>
    <phoneticPr fontId="22"/>
  </si>
  <si>
    <t>中央図書館片平分館</t>
    <phoneticPr fontId="22"/>
  </si>
  <si>
    <t>中央図書館喜久田分館</t>
    <phoneticPr fontId="22"/>
  </si>
  <si>
    <t>中央図書館日和田分館</t>
    <phoneticPr fontId="22"/>
  </si>
  <si>
    <t>※土地面積は、日和田公民館に含む。</t>
    <rPh sb="1" eb="3">
      <t>トチ</t>
    </rPh>
    <rPh sb="3" eb="5">
      <t>メンセキ</t>
    </rPh>
    <rPh sb="7" eb="10">
      <t>ヒワダ</t>
    </rPh>
    <rPh sb="10" eb="13">
      <t>コウミンカン</t>
    </rPh>
    <rPh sb="14" eb="15">
      <t>フク</t>
    </rPh>
    <phoneticPr fontId="23"/>
  </si>
  <si>
    <t>中央図書館湖南分館</t>
    <phoneticPr fontId="22"/>
  </si>
  <si>
    <t>※土地面積は、湖南公民館に含む。</t>
    <rPh sb="1" eb="3">
      <t>トチ</t>
    </rPh>
    <rPh sb="3" eb="5">
      <t>メンセキ</t>
    </rPh>
    <rPh sb="7" eb="9">
      <t>コナン</t>
    </rPh>
    <rPh sb="9" eb="12">
      <t>コウミンカン</t>
    </rPh>
    <rPh sb="13" eb="14">
      <t>フク</t>
    </rPh>
    <phoneticPr fontId="23"/>
  </si>
  <si>
    <t>中央図書館熱海分館</t>
    <phoneticPr fontId="22"/>
  </si>
  <si>
    <t>中央図書館田村分館</t>
    <phoneticPr fontId="22"/>
  </si>
  <si>
    <t>※土地面積は、田村公民館に含む。</t>
    <rPh sb="1" eb="3">
      <t>トチ</t>
    </rPh>
    <rPh sb="3" eb="5">
      <t>メンセキ</t>
    </rPh>
    <rPh sb="7" eb="9">
      <t>タムラ</t>
    </rPh>
    <rPh sb="9" eb="12">
      <t>コウミンカン</t>
    </rPh>
    <rPh sb="13" eb="14">
      <t>フク</t>
    </rPh>
    <phoneticPr fontId="23"/>
  </si>
  <si>
    <t>中央図書館西田分館</t>
    <phoneticPr fontId="22"/>
  </si>
  <si>
    <t>中央図書館中田分館</t>
    <phoneticPr fontId="22"/>
  </si>
  <si>
    <t>４ スポーツ施設</t>
  </si>
  <si>
    <t>宝来屋　郡山総合体育館（総合体育館）</t>
    <rPh sb="0" eb="1">
      <t>タカラ</t>
    </rPh>
    <rPh sb="1" eb="2">
      <t>ライ</t>
    </rPh>
    <rPh sb="2" eb="3">
      <t>ヤ</t>
    </rPh>
    <rPh sb="4" eb="6">
      <t>コオリヤマ</t>
    </rPh>
    <rPh sb="6" eb="8">
      <t>ソウゴウ</t>
    </rPh>
    <rPh sb="8" eb="11">
      <t>タイイクカン</t>
    </rPh>
    <rPh sb="12" eb="14">
      <t>ソウゴウ</t>
    </rPh>
    <phoneticPr fontId="22"/>
  </si>
  <si>
    <t>豊田町56-1</t>
  </si>
  <si>
    <t>郡山ヒロセ開成山陸上競技場（開成山陸上競技場）</t>
    <rPh sb="0" eb="2">
      <t>コオリヤマ</t>
    </rPh>
    <rPh sb="5" eb="7">
      <t>カイセイ</t>
    </rPh>
    <rPh sb="7" eb="8">
      <t>ザン</t>
    </rPh>
    <rPh sb="8" eb="10">
      <t>リクジョウ</t>
    </rPh>
    <rPh sb="10" eb="13">
      <t>キョウギジョウ</t>
    </rPh>
    <phoneticPr fontId="22"/>
  </si>
  <si>
    <t>開成一丁目4</t>
  </si>
  <si>
    <t>※土地面積は、開成山陸上競技場補助競技場、開成山野球場、開成山屋内水泳場、開成山弓道場を含む。
（屋外施設）
競技場面積：24,000㎡
第３種公認陸上競技場
１周400m、８レーン（全天候型）</t>
    <rPh sb="1" eb="3">
      <t>トチ</t>
    </rPh>
    <rPh sb="3" eb="5">
      <t>メンセキ</t>
    </rPh>
    <rPh sb="7" eb="9">
      <t>カイセイ</t>
    </rPh>
    <rPh sb="9" eb="10">
      <t>ザン</t>
    </rPh>
    <rPh sb="10" eb="12">
      <t>リクジョウ</t>
    </rPh>
    <rPh sb="12" eb="14">
      <t>キョウギ</t>
    </rPh>
    <rPh sb="14" eb="15">
      <t>ジョウ</t>
    </rPh>
    <rPh sb="15" eb="17">
      <t>ホジョ</t>
    </rPh>
    <rPh sb="17" eb="19">
      <t>キョウギ</t>
    </rPh>
    <rPh sb="19" eb="20">
      <t>ジョウ</t>
    </rPh>
    <rPh sb="21" eb="23">
      <t>カイセイ</t>
    </rPh>
    <rPh sb="23" eb="24">
      <t>ザン</t>
    </rPh>
    <rPh sb="24" eb="27">
      <t>ヤキュウジョウ</t>
    </rPh>
    <rPh sb="28" eb="30">
      <t>カイセイ</t>
    </rPh>
    <rPh sb="30" eb="31">
      <t>ザン</t>
    </rPh>
    <rPh sb="31" eb="33">
      <t>オクナイ</t>
    </rPh>
    <rPh sb="33" eb="36">
      <t>スイエイジョウ</t>
    </rPh>
    <rPh sb="37" eb="39">
      <t>カイセイ</t>
    </rPh>
    <rPh sb="39" eb="40">
      <t>ザン</t>
    </rPh>
    <rPh sb="40" eb="42">
      <t>キュウドウ</t>
    </rPh>
    <rPh sb="42" eb="43">
      <t>ジョウ</t>
    </rPh>
    <rPh sb="44" eb="45">
      <t>フク</t>
    </rPh>
    <phoneticPr fontId="23"/>
  </si>
  <si>
    <t>開成山陸上競技場補助競技場</t>
  </si>
  <si>
    <t>開成一丁目4</t>
    <phoneticPr fontId="22"/>
  </si>
  <si>
    <t>※土地面積は、開成山陸上競技場に含む。
（屋外施設）
競技場面積：12,000㎡
1周300m６レーン</t>
    <rPh sb="1" eb="3">
      <t>トチ</t>
    </rPh>
    <rPh sb="3" eb="5">
      <t>メンセキ</t>
    </rPh>
    <rPh sb="7" eb="9">
      <t>カイセイ</t>
    </rPh>
    <rPh sb="9" eb="10">
      <t>ザン</t>
    </rPh>
    <rPh sb="10" eb="12">
      <t>リクジョウ</t>
    </rPh>
    <rPh sb="12" eb="15">
      <t>キョウギジョウ</t>
    </rPh>
    <rPh sb="16" eb="17">
      <t>フク</t>
    </rPh>
    <phoneticPr fontId="23"/>
  </si>
  <si>
    <t>ヨーク開成山スタジアム（開成山野球場）</t>
    <rPh sb="3" eb="5">
      <t>カイセイ</t>
    </rPh>
    <rPh sb="5" eb="6">
      <t>ザン</t>
    </rPh>
    <phoneticPr fontId="23"/>
  </si>
  <si>
    <t>※土地面積は、開成山陸上競技場に含む。
（屋外施設）
競技場面積：19,710㎡
センター122m、左翼100.7m、右翼101m
夜間照明有</t>
    <phoneticPr fontId="23"/>
  </si>
  <si>
    <t>郡山しんきん開成山プール（開成山屋内水泳場）</t>
    <rPh sb="0" eb="2">
      <t>コオリヤマ</t>
    </rPh>
    <rPh sb="6" eb="8">
      <t>カイセイ</t>
    </rPh>
    <rPh sb="8" eb="9">
      <t>ザン</t>
    </rPh>
    <rPh sb="16" eb="18">
      <t>オクナイ</t>
    </rPh>
    <phoneticPr fontId="22"/>
  </si>
  <si>
    <t>旧市内</t>
    <phoneticPr fontId="22"/>
  </si>
  <si>
    <t>※土地面積は、開成山陸上競技場に含む。</t>
    <phoneticPr fontId="23"/>
  </si>
  <si>
    <t>開成山弓道場</t>
  </si>
  <si>
    <t>※土地面積は、開成山陸上競技場に含む。
（屋外施設）
競技場面積：6,389㎡
遠的６人立
近的12人立</t>
    <phoneticPr fontId="23"/>
  </si>
  <si>
    <t>日和田野球場</t>
  </si>
  <si>
    <t>日和田町字山ノ井72-2</t>
  </si>
  <si>
    <t>CB造</t>
  </si>
  <si>
    <t>（屋外施設）
競技場面積：19,300㎡
センター100m
両翼90m</t>
  </si>
  <si>
    <t>郡山庭球場</t>
  </si>
  <si>
    <t>富田町字山前3-1</t>
  </si>
  <si>
    <t>（屋外施設）
競技場面積：33,710㎡
全天候型16面（夜間照明コート10面）</t>
    <phoneticPr fontId="22"/>
  </si>
  <si>
    <t>西部庭球場</t>
  </si>
  <si>
    <t>待池台一丁目6</t>
  </si>
  <si>
    <t>（屋外施設）
競技場面積：4,006㎡
ハードコート４面</t>
  </si>
  <si>
    <t>丸守少年運動広場</t>
  </si>
  <si>
    <t>熱海町安子島字輪ノ内1</t>
  </si>
  <si>
    <t>（屋外施設）
競技場面積：10,743㎡
ゲートボール</t>
  </si>
  <si>
    <t>多田野運動広場</t>
  </si>
  <si>
    <t>逢瀬町多田野字柳河原66</t>
  </si>
  <si>
    <t>PC造</t>
  </si>
  <si>
    <t>（屋外施設）
競技場面積：8,821㎡
ソフトボール１面</t>
  </si>
  <si>
    <t>白岩運動広場</t>
  </si>
  <si>
    <t>白岩町字堺之内18</t>
  </si>
  <si>
    <t>（屋外施設）
競技場面積：4,611㎡
ゲートボール</t>
  </si>
  <si>
    <t>安積スポーツ広場</t>
  </si>
  <si>
    <t>安積町成田字北山崎18-3</t>
  </si>
  <si>
    <t>（屋外施設）
競技場面積：12,934㎡
ソフトボール１面
又はサッカー１面</t>
  </si>
  <si>
    <t>三穂田スポーツ広場</t>
  </si>
  <si>
    <t>三穂田町駒屋字赤場40</t>
  </si>
  <si>
    <t>（屋外施設）
競技場面積：28,763㎡
野球１面
ソフトボール２面
夜間照明</t>
    <phoneticPr fontId="23"/>
  </si>
  <si>
    <t>逢瀬スポーツ広場</t>
  </si>
  <si>
    <t>逢瀬町多田野字竹柄沢1-1</t>
  </si>
  <si>
    <t>（屋外施設）
競技場面積：31,445㎡
野球２面
又はサッカー１面
夜間照明</t>
    <rPh sb="26" eb="27">
      <t>マタ</t>
    </rPh>
    <phoneticPr fontId="23"/>
  </si>
  <si>
    <t>片平スポーツ広場</t>
  </si>
  <si>
    <t>片平町字小林1</t>
  </si>
  <si>
    <t>（屋外施設）
競技場面積：19,955㎡
ソフトボール２面
サッカー２面</t>
  </si>
  <si>
    <t>西部スポーツ広場</t>
  </si>
  <si>
    <t>待池台一丁目7</t>
  </si>
  <si>
    <t>※土地面積は、西部第二体育館に含む。
（屋外施設）
競技場面積：22,694㎡
ソフトボール２面
サッカー１面（天然芝）</t>
    <rPh sb="1" eb="3">
      <t>トチ</t>
    </rPh>
    <rPh sb="3" eb="5">
      <t>メンセキ</t>
    </rPh>
    <rPh sb="7" eb="9">
      <t>セイブ</t>
    </rPh>
    <rPh sb="9" eb="11">
      <t>ダイニ</t>
    </rPh>
    <rPh sb="11" eb="14">
      <t>タイイクカン</t>
    </rPh>
    <rPh sb="15" eb="16">
      <t>フク</t>
    </rPh>
    <rPh sb="54" eb="55">
      <t>メン</t>
    </rPh>
    <rPh sb="56" eb="59">
      <t>テンネンシバ</t>
    </rPh>
    <phoneticPr fontId="23"/>
  </si>
  <si>
    <t>喜久田スポーツ広場</t>
  </si>
  <si>
    <t>喜久田町堀之内字下河原22-3</t>
  </si>
  <si>
    <t>（屋外施設）
競技場面積：28,747㎡
野球１面
ソフトボール２面
夜間照明</t>
  </si>
  <si>
    <t>日和田スポーツ広場</t>
  </si>
  <si>
    <t>日和田町字菖蒲池52-13</t>
  </si>
  <si>
    <t>（屋外施設）
競技場面積：26,445㎡
野球１面
ソフトボール１面
夜間照明</t>
  </si>
  <si>
    <t>富久山スポーツ広場</t>
  </si>
  <si>
    <t>富久山町福原字古舘6-1</t>
  </si>
  <si>
    <t>（屋外施設）
競技場面積：28,906㎡
ソフトボール2面
又はサッカー1面
夜間照明</t>
    <rPh sb="30" eb="31">
      <t>マタ</t>
    </rPh>
    <phoneticPr fontId="23"/>
  </si>
  <si>
    <t>湖南スポーツ広場</t>
  </si>
  <si>
    <t>湖南町三代西ノ内200-1</t>
  </si>
  <si>
    <t>（屋外施設）
競技場面積：15,641㎡
野球１面
ソフトボール１面
夜間照明</t>
  </si>
  <si>
    <t>田村スポーツ広場</t>
  </si>
  <si>
    <t>田村町守山字権現壇1-5</t>
  </si>
  <si>
    <t>（屋外施設）
競技場面積：26,353㎡
野球２面
ソフトボール４面
夜間照明</t>
  </si>
  <si>
    <t>東部スポーツ広場</t>
  </si>
  <si>
    <t>田村町金屋字下夕川原167-2</t>
  </si>
  <si>
    <t>PC造</t>
    <phoneticPr fontId="23"/>
  </si>
  <si>
    <t>※土地面積は、東部体育館に含む。
（屋外施設）
競技場面積：7,710㎡
フットサル２面
夜間照明</t>
    <rPh sb="1" eb="3">
      <t>トチ</t>
    </rPh>
    <rPh sb="3" eb="5">
      <t>メンセキ</t>
    </rPh>
    <rPh sb="7" eb="9">
      <t>トウブ</t>
    </rPh>
    <rPh sb="9" eb="12">
      <t>タイイクカン</t>
    </rPh>
    <rPh sb="13" eb="14">
      <t>フク</t>
    </rPh>
    <phoneticPr fontId="23"/>
  </si>
  <si>
    <t>中田スポーツ広場</t>
  </si>
  <si>
    <t>中田町下枝字沢目木19-2</t>
  </si>
  <si>
    <t>（屋外施設）
競技場面積：43,301㎡
野球１面
ソフトボール２面
サッカー１面
夜間照明</t>
  </si>
  <si>
    <t>ふるさとの森スポーツパーク野球場</t>
    <phoneticPr fontId="22"/>
  </si>
  <si>
    <t>田村町小川字石淵167</t>
  </si>
  <si>
    <t>※土地面積は、ふるさとの森スポーツパーク体育館に含む。
（屋外施設）
競技場面積：15,017㎡
センター120m
両翼90m</t>
    <rPh sb="20" eb="23">
      <t>タイイクカン</t>
    </rPh>
    <phoneticPr fontId="23"/>
  </si>
  <si>
    <t>ふるさとの森スポーツパークソフトボール場</t>
    <phoneticPr fontId="22"/>
  </si>
  <si>
    <t>田村町小川字石淵168</t>
  </si>
  <si>
    <t>※土地面積は、ふるさとの森スポーツパーク体育館に含む。
（屋外施設）
競技場面積：27,978㎡
ソフトボール２面
センター68m、両翼68m</t>
    <rPh sb="20" eb="23">
      <t>タイイクカン</t>
    </rPh>
    <phoneticPr fontId="23"/>
  </si>
  <si>
    <t>ふるさとの森スポーツパークスポーツ広場</t>
    <phoneticPr fontId="22"/>
  </si>
  <si>
    <t>田村町小川字石淵169</t>
  </si>
  <si>
    <t>※土地面積は、ふるさとの森スポーツパーク体育館に含む。
（屋外施設）
競技場面積：14,256㎡
ソフトボール２面
サッカー場１面</t>
    <rPh sb="20" eb="23">
      <t>タイイクカン</t>
    </rPh>
    <phoneticPr fontId="23"/>
  </si>
  <si>
    <t>磐梯熱海スポーツパーク多目的グラウンド</t>
    <phoneticPr fontId="22"/>
  </si>
  <si>
    <t>熱海町高玉字南泥布沢2-7</t>
  </si>
  <si>
    <t>※土地面積は、磐梯熱海スポーツパーク体育館に含む。
（屋外施設）
競技場面積：9,310㎡
野球１面
ソフトボール１面
人工芝
夜間照明</t>
    <rPh sb="1" eb="3">
      <t>トチ</t>
    </rPh>
    <rPh sb="3" eb="5">
      <t>メンセキ</t>
    </rPh>
    <rPh sb="7" eb="11">
      <t>バンダイアタミ</t>
    </rPh>
    <rPh sb="18" eb="21">
      <t>タイイクカン</t>
    </rPh>
    <rPh sb="22" eb="23">
      <t>フク</t>
    </rPh>
    <phoneticPr fontId="23"/>
  </si>
  <si>
    <t>（屋外施設）
競技場面積：26,350㎡
芝生サッカー（ラグビー）コート１面</t>
    <phoneticPr fontId="23"/>
  </si>
  <si>
    <t>磐梯熱海スポーツパーク郡山スケート場</t>
    <phoneticPr fontId="22"/>
  </si>
  <si>
    <t>（屋外施設）
競技場面積：39,000㎡
１周400mリンク
夜間照明有</t>
    <phoneticPr fontId="23"/>
  </si>
  <si>
    <t>西部サッカー場</t>
  </si>
  <si>
    <t>大槻町字横山26</t>
  </si>
  <si>
    <t>（屋外施設）
競技場面積：42,338㎡
天然芝サッカーコート２面</t>
    <rPh sb="21" eb="24">
      <t>テンネンシバ</t>
    </rPh>
    <phoneticPr fontId="22"/>
  </si>
  <si>
    <t>郡山相撲場</t>
  </si>
  <si>
    <t>大槻町字漆棒95</t>
  </si>
  <si>
    <t>熱海フットボールセンター</t>
    <rPh sb="0" eb="2">
      <t>アタミ</t>
    </rPh>
    <phoneticPr fontId="22"/>
  </si>
  <si>
    <t>熱海</t>
    <phoneticPr fontId="22"/>
  </si>
  <si>
    <t>熱海町熱海二丁目15-3</t>
    <rPh sb="0" eb="2">
      <t>アタミ</t>
    </rPh>
    <rPh sb="2" eb="3">
      <t>マチ</t>
    </rPh>
    <rPh sb="3" eb="5">
      <t>アタミ</t>
    </rPh>
    <phoneticPr fontId="22"/>
  </si>
  <si>
    <t>市</t>
    <rPh sb="0" eb="1">
      <t>シ</t>
    </rPh>
    <phoneticPr fontId="22"/>
  </si>
  <si>
    <t>（屋外施設）
競技場面積：7,140㎡
人工芝サッカーコート１面
夜間照明有</t>
    <rPh sb="1" eb="3">
      <t>オクガイ</t>
    </rPh>
    <rPh sb="3" eb="5">
      <t>シセツ</t>
    </rPh>
    <rPh sb="7" eb="10">
      <t>キョウギジョウ</t>
    </rPh>
    <rPh sb="10" eb="12">
      <t>メンセキ</t>
    </rPh>
    <rPh sb="20" eb="22">
      <t>ジンコウ</t>
    </rPh>
    <rPh sb="22" eb="23">
      <t>シバ</t>
    </rPh>
    <rPh sb="31" eb="32">
      <t>メン</t>
    </rPh>
    <rPh sb="33" eb="35">
      <t>ヤカン</t>
    </rPh>
    <rPh sb="35" eb="37">
      <t>ショウメイ</t>
    </rPh>
    <rPh sb="37" eb="38">
      <t>アリ</t>
    </rPh>
    <phoneticPr fontId="22"/>
  </si>
  <si>
    <t>喜久田公民館喜久田体育館</t>
  </si>
  <si>
    <t>喜久田町堀之内字上ノ台9</t>
  </si>
  <si>
    <t>※土地面積は、喜久田中学校に含む。</t>
    <rPh sb="1" eb="3">
      <t>トチ</t>
    </rPh>
    <rPh sb="3" eb="5">
      <t>メンセキ</t>
    </rPh>
    <rPh sb="7" eb="10">
      <t>キクタ</t>
    </rPh>
    <rPh sb="10" eb="13">
      <t>チュウガッコウ</t>
    </rPh>
    <rPh sb="14" eb="15">
      <t>フク</t>
    </rPh>
    <phoneticPr fontId="23"/>
  </si>
  <si>
    <t>日和田公民館文化体育館</t>
  </si>
  <si>
    <t>日和田町日向134</t>
  </si>
  <si>
    <t>日和田公民館高倉体育館</t>
    <phoneticPr fontId="22"/>
  </si>
  <si>
    <t>※土地面積は、日和田公民館高倉分館に含む。</t>
    <rPh sb="1" eb="3">
      <t>トチ</t>
    </rPh>
    <rPh sb="3" eb="5">
      <t>メンセキ</t>
    </rPh>
    <rPh sb="7" eb="10">
      <t>ヒワダ</t>
    </rPh>
    <rPh sb="10" eb="13">
      <t>コウミンカン</t>
    </rPh>
    <rPh sb="13" eb="15">
      <t>タカクラ</t>
    </rPh>
    <rPh sb="15" eb="17">
      <t>ブンカン</t>
    </rPh>
    <rPh sb="18" eb="19">
      <t>フク</t>
    </rPh>
    <phoneticPr fontId="23"/>
  </si>
  <si>
    <t>東部体育館</t>
  </si>
  <si>
    <t>※土地面積は、東部スポーツ広場を含む。</t>
    <rPh sb="1" eb="3">
      <t>トチ</t>
    </rPh>
    <rPh sb="3" eb="5">
      <t>メンセキ</t>
    </rPh>
    <rPh sb="7" eb="9">
      <t>トウブ</t>
    </rPh>
    <rPh sb="13" eb="15">
      <t>ヒロバ</t>
    </rPh>
    <rPh sb="16" eb="17">
      <t>フク</t>
    </rPh>
    <phoneticPr fontId="23"/>
  </si>
  <si>
    <t>西部体育館</t>
  </si>
  <si>
    <t>大槻町字漆棒48</t>
  </si>
  <si>
    <t>西部第二体育館</t>
  </si>
  <si>
    <t>※土地面積は、西部スポーツ広場を含む。</t>
    <rPh sb="1" eb="3">
      <t>トチ</t>
    </rPh>
    <rPh sb="3" eb="5">
      <t>メンセキ</t>
    </rPh>
    <rPh sb="7" eb="9">
      <t>セイブ</t>
    </rPh>
    <rPh sb="13" eb="15">
      <t>ヒロバ</t>
    </rPh>
    <rPh sb="16" eb="17">
      <t>フク</t>
    </rPh>
    <phoneticPr fontId="23"/>
  </si>
  <si>
    <t>逢瀬体育館</t>
  </si>
  <si>
    <t>逢瀬町多田野字長倉山5</t>
  </si>
  <si>
    <t>※土地面積は、逢瀬中学校に含む。</t>
    <rPh sb="1" eb="3">
      <t>トチ</t>
    </rPh>
    <rPh sb="3" eb="5">
      <t>メンセキ</t>
    </rPh>
    <rPh sb="7" eb="9">
      <t>オウセ</t>
    </rPh>
    <rPh sb="9" eb="12">
      <t>チュウガッコウ</t>
    </rPh>
    <rPh sb="13" eb="14">
      <t>フク</t>
    </rPh>
    <phoneticPr fontId="23"/>
  </si>
  <si>
    <t>ふるさとの森スポーツパーク体育館</t>
    <phoneticPr fontId="22"/>
  </si>
  <si>
    <t>田村町小川字石淵166</t>
  </si>
  <si>
    <t>※土地面積は、ふるさとの森スポーツパーク野球場、ソフトボール場、スポーツ広場を含む。</t>
    <rPh sb="1" eb="3">
      <t>トチ</t>
    </rPh>
    <rPh sb="3" eb="5">
      <t>メンセキ</t>
    </rPh>
    <rPh sb="12" eb="13">
      <t>モリ</t>
    </rPh>
    <rPh sb="20" eb="23">
      <t>ヤキュウジョウ</t>
    </rPh>
    <rPh sb="39" eb="40">
      <t>フク</t>
    </rPh>
    <phoneticPr fontId="23"/>
  </si>
  <si>
    <t>磐梯熱海スポーツパーク体育館</t>
    <phoneticPr fontId="22"/>
  </si>
  <si>
    <t>※土地面積は、磐梯熱海スポーツパーク多目的グラウンドを含む。</t>
    <rPh sb="1" eb="3">
      <t>トチ</t>
    </rPh>
    <rPh sb="3" eb="5">
      <t>メンセキ</t>
    </rPh>
    <rPh sb="7" eb="11">
      <t>バンダイアタミ</t>
    </rPh>
    <rPh sb="18" eb="21">
      <t>タモクテキ</t>
    </rPh>
    <rPh sb="27" eb="28">
      <t>フク</t>
    </rPh>
    <phoneticPr fontId="23"/>
  </si>
  <si>
    <t>磐梯熱海アイスアリーナ</t>
  </si>
  <si>
    <t>熱海町玉川字反田1-1</t>
  </si>
  <si>
    <t>※土地面積は、ユラックス熱海に含む。</t>
    <rPh sb="1" eb="3">
      <t>トチ</t>
    </rPh>
    <rPh sb="3" eb="5">
      <t>メンセキ</t>
    </rPh>
    <rPh sb="12" eb="14">
      <t>アタミ</t>
    </rPh>
    <rPh sb="15" eb="16">
      <t>フク</t>
    </rPh>
    <phoneticPr fontId="23"/>
  </si>
  <si>
    <t>５ 集客施設</t>
  </si>
  <si>
    <t>郡山石筵ふれあい牧場（畜産振興センター）</t>
    <rPh sb="0" eb="2">
      <t>コオリヤマ</t>
    </rPh>
    <phoneticPr fontId="13"/>
  </si>
  <si>
    <t>熱海町石筵字萩岡2-2</t>
  </si>
  <si>
    <t>（屋外施設）
市有地 56.4ha
県有地 47.0ha</t>
  </si>
  <si>
    <t>郡山ユラックス熱海</t>
  </si>
  <si>
    <t>熱海町熱海二丁目148-2</t>
  </si>
  <si>
    <t>※土地面積は、磐梯熱海アイスアリーナを含む。</t>
    <rPh sb="1" eb="3">
      <t>トチ</t>
    </rPh>
    <rPh sb="3" eb="5">
      <t>メンセキ</t>
    </rPh>
    <rPh sb="19" eb="20">
      <t>フク</t>
    </rPh>
    <phoneticPr fontId="23"/>
  </si>
  <si>
    <t>磐梯熱海温泉駅前足湯</t>
  </si>
  <si>
    <t>熱海町熱海一丁目375</t>
  </si>
  <si>
    <t>※土地面積は、磐梯熱海駅前広場に含む。</t>
    <rPh sb="1" eb="3">
      <t>トチ</t>
    </rPh>
    <rPh sb="3" eb="5">
      <t>メンセキ</t>
    </rPh>
    <rPh sb="16" eb="17">
      <t>フク</t>
    </rPh>
    <phoneticPr fontId="23"/>
  </si>
  <si>
    <t>磐梯熱海温泉足湯</t>
  </si>
  <si>
    <t>熱海町熱海五丁目26</t>
  </si>
  <si>
    <t>※土地面積は、熱海温泉事業所に含む。</t>
    <rPh sb="1" eb="3">
      <t>トチ</t>
    </rPh>
    <rPh sb="3" eb="5">
      <t>メンセキ</t>
    </rPh>
    <rPh sb="7" eb="9">
      <t>アタミ</t>
    </rPh>
    <rPh sb="9" eb="11">
      <t>オンセン</t>
    </rPh>
    <rPh sb="11" eb="14">
      <t>ジギョウショ</t>
    </rPh>
    <rPh sb="15" eb="16">
      <t>フク</t>
    </rPh>
    <phoneticPr fontId="23"/>
  </si>
  <si>
    <t>少年湖畔の村</t>
  </si>
  <si>
    <t>湖南町横沢字村西112</t>
  </si>
  <si>
    <t>湖南町横沢字浜林3709-1</t>
  </si>
  <si>
    <t>横沢浜炊飯場</t>
    <phoneticPr fontId="22"/>
  </si>
  <si>
    <t>湖南町舘字浜607-4</t>
  </si>
  <si>
    <t>舘浜地区観光期安全対策事務所</t>
  </si>
  <si>
    <t>秋山浜脱衣所</t>
  </si>
  <si>
    <t>湖南町赤津字江合磯8114-4</t>
  </si>
  <si>
    <t>舟津公園水泳場脱衣所</t>
  </si>
  <si>
    <t>湖南町舟津字鰌浜4809-1</t>
  </si>
  <si>
    <t>湖南町舟津字浜前137-1</t>
  </si>
  <si>
    <t>舟津浜炊飯場</t>
  </si>
  <si>
    <t>湖南町福良字立石3862-1</t>
  </si>
  <si>
    <t>青松ケ浜地区観光期安全対策事務所</t>
    <phoneticPr fontId="22"/>
  </si>
  <si>
    <t>湖南町福良字中浜3953-9</t>
  </si>
  <si>
    <t>秋山浜炊飯場</t>
    <rPh sb="3" eb="5">
      <t>スイハン</t>
    </rPh>
    <rPh sb="5" eb="6">
      <t>バ</t>
    </rPh>
    <phoneticPr fontId="22"/>
  </si>
  <si>
    <t>湖南町赤津字江合磯8114-4</t>
    <rPh sb="0" eb="2">
      <t>コナン</t>
    </rPh>
    <rPh sb="2" eb="3">
      <t>マチ</t>
    </rPh>
    <rPh sb="3" eb="5">
      <t>アカツ</t>
    </rPh>
    <rPh sb="5" eb="6">
      <t>アザ</t>
    </rPh>
    <phoneticPr fontId="22"/>
  </si>
  <si>
    <t>舟津公園炊飯場</t>
    <rPh sb="4" eb="6">
      <t>スイハン</t>
    </rPh>
    <rPh sb="6" eb="7">
      <t>バ</t>
    </rPh>
    <phoneticPr fontId="22"/>
  </si>
  <si>
    <t>青松ケ浜炊飯場</t>
    <rPh sb="4" eb="6">
      <t>スイハン</t>
    </rPh>
    <rPh sb="6" eb="7">
      <t>バ</t>
    </rPh>
    <phoneticPr fontId="22"/>
  </si>
  <si>
    <t>舘浜炊飯場</t>
    <rPh sb="0" eb="1">
      <t>タテ</t>
    </rPh>
    <rPh sb="1" eb="2">
      <t>ハマ</t>
    </rPh>
    <rPh sb="2" eb="4">
      <t>スイハン</t>
    </rPh>
    <rPh sb="4" eb="5">
      <t>バ</t>
    </rPh>
    <phoneticPr fontId="22"/>
  </si>
  <si>
    <t>青少年会館</t>
  </si>
  <si>
    <t>高篠山森林公園</t>
  </si>
  <si>
    <t>けんしん郡山文化センター（市民文化センター）</t>
    <rPh sb="4" eb="6">
      <t>コオリヤマ</t>
    </rPh>
    <rPh sb="6" eb="8">
      <t>ブンカ</t>
    </rPh>
    <phoneticPr fontId="22"/>
  </si>
  <si>
    <t>堤下町24</t>
  </si>
  <si>
    <t>郡山カルチャーパーク</t>
  </si>
  <si>
    <t>安積町成田字長山61</t>
  </si>
  <si>
    <t>※子どもの遊び場を含む。</t>
    <rPh sb="1" eb="2">
      <t>コ</t>
    </rPh>
    <rPh sb="5" eb="6">
      <t>アソ</t>
    </rPh>
    <rPh sb="7" eb="8">
      <t>バ</t>
    </rPh>
    <rPh sb="9" eb="10">
      <t>フク</t>
    </rPh>
    <phoneticPr fontId="23"/>
  </si>
  <si>
    <t>６ 学校</t>
  </si>
  <si>
    <t>開成小学校</t>
  </si>
  <si>
    <t>開成三丁目260-1</t>
  </si>
  <si>
    <t>（屋外施設）
運動場面積：11,050</t>
  </si>
  <si>
    <t>橘小学校</t>
  </si>
  <si>
    <t>堤下町46</t>
  </si>
  <si>
    <t>橘小学校：7,202.0㎡
橘小児童クラブ：108.0㎡≪放課後児童クラブ等≫</t>
    <phoneticPr fontId="23"/>
  </si>
  <si>
    <t>※土地面積は、堤下大気汚染常時監視局を含む。
（屋外施設）
運動場面積：9,644</t>
    <rPh sb="1" eb="3">
      <t>トチ</t>
    </rPh>
    <rPh sb="3" eb="5">
      <t>メンセキ</t>
    </rPh>
    <rPh sb="19" eb="20">
      <t>フク</t>
    </rPh>
    <phoneticPr fontId="23"/>
  </si>
  <si>
    <t>金透小学校</t>
  </si>
  <si>
    <t>堂前町45</t>
  </si>
  <si>
    <t>（屋外施設）
運動場面積：3,063</t>
  </si>
  <si>
    <t>桑野小学校</t>
  </si>
  <si>
    <t>亀田一丁目374</t>
  </si>
  <si>
    <t>桑野小学校：7,633.7㎡
桑野小児童クラブ：171.0㎡≪放課後児童クラブ等≫</t>
  </si>
  <si>
    <t>（屋外施設）
運動場面積：9,261</t>
  </si>
  <si>
    <t>薫小学校</t>
  </si>
  <si>
    <t>鶴見坦二丁目124</t>
  </si>
  <si>
    <t>（屋外施設）
運動場面積：9,209㎡
夜間照明</t>
  </si>
  <si>
    <t>桜小学校</t>
  </si>
  <si>
    <t>字山崎5</t>
  </si>
  <si>
    <t>（屋外施設）
運動場面積：13,260</t>
  </si>
  <si>
    <t>小原田小学校</t>
  </si>
  <si>
    <t>小原田四丁目75</t>
  </si>
  <si>
    <t>（屋外施設）
運動場面積：7,043</t>
  </si>
  <si>
    <t>赤木小学校</t>
  </si>
  <si>
    <t>赤木町5</t>
  </si>
  <si>
    <t>（屋外施設）
運動場面積：10,442</t>
  </si>
  <si>
    <t>大島小学校</t>
  </si>
  <si>
    <t>並木四丁目10</t>
  </si>
  <si>
    <t>※土地面積は、大島小児童クラブを含む。
（屋外施設）
運動場面積：9,898㎡
夜間照明</t>
    <rPh sb="1" eb="3">
      <t>トチ</t>
    </rPh>
    <rPh sb="3" eb="5">
      <t>メンセキ</t>
    </rPh>
    <rPh sb="7" eb="9">
      <t>オオシマ</t>
    </rPh>
    <rPh sb="9" eb="10">
      <t>ショウ</t>
    </rPh>
    <rPh sb="10" eb="12">
      <t>ジドウ</t>
    </rPh>
    <rPh sb="16" eb="17">
      <t>フク</t>
    </rPh>
    <phoneticPr fontId="23"/>
  </si>
  <si>
    <t>東芳小学校</t>
  </si>
  <si>
    <t>阿久津町字大闇250</t>
  </si>
  <si>
    <t>東芳小学校：3,331.8㎡
東芳小児童クラブ：63.0㎡≪放課後児童クラブ等≫</t>
    <rPh sb="0" eb="1">
      <t>ヒガシ</t>
    </rPh>
    <rPh sb="1" eb="2">
      <t>ヨシ</t>
    </rPh>
    <rPh sb="2" eb="5">
      <t>ショウガッコウ</t>
    </rPh>
    <phoneticPr fontId="23"/>
  </si>
  <si>
    <t>（屋外施設）
運動場面積：10,580</t>
  </si>
  <si>
    <t>桃見台小学校</t>
  </si>
  <si>
    <t>桃見台11</t>
  </si>
  <si>
    <t>（屋外施設）
運動場面積：10,388</t>
  </si>
  <si>
    <t>白岩小学校</t>
  </si>
  <si>
    <t>白岩町字柿ノ口15</t>
  </si>
  <si>
    <t>（屋外施設）
運動場面積：13,752</t>
    <phoneticPr fontId="23"/>
  </si>
  <si>
    <t>芳賀小学校</t>
  </si>
  <si>
    <t>芳賀二丁目20-17</t>
  </si>
  <si>
    <t>芳山小学校</t>
  </si>
  <si>
    <t>長者二丁目88</t>
  </si>
  <si>
    <t>（屋外施設）
運動場面積：5,497</t>
  </si>
  <si>
    <t>緑ケ丘第一小学校</t>
    <phoneticPr fontId="22"/>
  </si>
  <si>
    <t>緑ケ丘東一丁目20-1</t>
  </si>
  <si>
    <t>（屋外施設）
運動場面積：17,186</t>
    <phoneticPr fontId="23"/>
  </si>
  <si>
    <t>郡山第一中学校</t>
  </si>
  <si>
    <t>菜根二丁目272</t>
  </si>
  <si>
    <t>（屋外施設）
運動場面積：11,390㎡
テニスコート2面</t>
  </si>
  <si>
    <t>郡山第二中学校</t>
  </si>
  <si>
    <t>神明町139</t>
  </si>
  <si>
    <t>（屋外施設）
運動場面積：7,784㎡
テニスコート2面</t>
  </si>
  <si>
    <t>郡山第三中学校</t>
  </si>
  <si>
    <t>菜根三丁目51-1</t>
  </si>
  <si>
    <t>（屋外施設）
運動場面積：8,899㎡
テニスコート2面</t>
  </si>
  <si>
    <t>郡山第四中学校</t>
  </si>
  <si>
    <t>横塚六丁目304</t>
  </si>
  <si>
    <t>（屋外施設）
運動場面積：8,904㎡
テニスコート1面</t>
  </si>
  <si>
    <t>郡山第五中学校</t>
  </si>
  <si>
    <t>桜木二丁目111</t>
  </si>
  <si>
    <t>（屋外施設）
運動場面積：14,166㎡
テニスコート4面</t>
  </si>
  <si>
    <t>小原田中学校</t>
  </si>
  <si>
    <t>小原田三丁目451</t>
  </si>
  <si>
    <t>（屋外施設）
運動場面積：12,395㎡
テニスコート3面</t>
  </si>
  <si>
    <t>緑ケ丘中学校</t>
  </si>
  <si>
    <t>緑ケ丘西四丁目1-1</t>
  </si>
  <si>
    <t>（屋外施設）
運動場面積：19,803㎡
テニスコート2面</t>
  </si>
  <si>
    <t>富田小学校</t>
  </si>
  <si>
    <t>（屋外施設）
運動場面積：9,002</t>
  </si>
  <si>
    <t>富田西小学校</t>
  </si>
  <si>
    <t>富田町字大十内85-5</t>
  </si>
  <si>
    <t>（屋外施設）
運動場面積：13,409㎡
夜間照明</t>
  </si>
  <si>
    <t>富田東小学校</t>
  </si>
  <si>
    <t>富田町字天神林36</t>
  </si>
  <si>
    <t>※土地面積は、富田東小第1児童クラブを含む。
（屋外施設）
運動場面積：15,488㎡
夜間照明</t>
    <rPh sb="1" eb="3">
      <t>トチ</t>
    </rPh>
    <rPh sb="3" eb="5">
      <t>メンセキ</t>
    </rPh>
    <rPh sb="7" eb="9">
      <t>トミタ</t>
    </rPh>
    <rPh sb="9" eb="10">
      <t>ヒガシ</t>
    </rPh>
    <rPh sb="10" eb="11">
      <t>ショウ</t>
    </rPh>
    <rPh sb="11" eb="12">
      <t>ダイ</t>
    </rPh>
    <rPh sb="13" eb="15">
      <t>ジドウ</t>
    </rPh>
    <rPh sb="19" eb="20">
      <t>フク</t>
    </rPh>
    <phoneticPr fontId="23"/>
  </si>
  <si>
    <t>郡山第六中学校</t>
  </si>
  <si>
    <t>富田町字十文字2</t>
  </si>
  <si>
    <t>（屋外施設）
運動場面積：11,644㎡
テニスコート2面</t>
  </si>
  <si>
    <t>富田中学校</t>
  </si>
  <si>
    <t>富田町字細田83-1</t>
  </si>
  <si>
    <t>（屋外施設）
運動場面積：15,615㎡
テニスコート3面</t>
  </si>
  <si>
    <t>小山田小学校</t>
  </si>
  <si>
    <t>大槻町字六角26</t>
  </si>
  <si>
    <t>（屋外施設）
運動場面積：16,299㎡
夜間照明</t>
    <phoneticPr fontId="23"/>
  </si>
  <si>
    <t>大成小学校</t>
  </si>
  <si>
    <t>鳴神二丁目55</t>
  </si>
  <si>
    <t>（屋外施設）
運動場面積：14,497㎡
夜間照明</t>
  </si>
  <si>
    <t>大槻小学校</t>
    <phoneticPr fontId="22"/>
  </si>
  <si>
    <t>大槻町字城ノ内120</t>
  </si>
  <si>
    <t>（屋外施設）
運動場面積：8,236㎡</t>
    <phoneticPr fontId="23"/>
  </si>
  <si>
    <t>朝日が丘小学校</t>
  </si>
  <si>
    <t>御前南四丁目1</t>
  </si>
  <si>
    <t>※土地面積は、朝日が丘小第1児童クラブ、第2児童クラブを含む。
（屋外施設）
運動場面積：16,267㎡</t>
    <rPh sb="1" eb="3">
      <t>トチ</t>
    </rPh>
    <rPh sb="3" eb="5">
      <t>メンセキ</t>
    </rPh>
    <rPh sb="20" eb="21">
      <t>ダイ</t>
    </rPh>
    <rPh sb="22" eb="24">
      <t>ジドウ</t>
    </rPh>
    <rPh sb="28" eb="29">
      <t>フク</t>
    </rPh>
    <phoneticPr fontId="23"/>
  </si>
  <si>
    <t>郡山第七中学校</t>
  </si>
  <si>
    <t>御前南二丁目110</t>
  </si>
  <si>
    <t>（屋外施設）
運動場面積：16,269㎡
テニスコート3面</t>
  </si>
  <si>
    <t>大槻中学校</t>
  </si>
  <si>
    <t>大槻町字西ノ宮西4-1</t>
  </si>
  <si>
    <t>（屋外施設）
運動場面積：0㎡
テニスコート2面</t>
  </si>
  <si>
    <t>安積第一小学校</t>
  </si>
  <si>
    <t>安積町荒井字神明6-1</t>
  </si>
  <si>
    <t>（屋外施設）
運動場面積：9,328㎡</t>
    <phoneticPr fontId="23"/>
  </si>
  <si>
    <t>安積第三小学校</t>
  </si>
  <si>
    <t>※土地面積は、安積第三小第1児童クラブ、第2児童クラブを含む。
（屋外施設）
運動場面積：6,600㎡</t>
    <rPh sb="1" eb="3">
      <t>トチ</t>
    </rPh>
    <rPh sb="3" eb="5">
      <t>メンセキ</t>
    </rPh>
    <rPh sb="7" eb="9">
      <t>アサカ</t>
    </rPh>
    <rPh sb="9" eb="10">
      <t>ダイ</t>
    </rPh>
    <rPh sb="10" eb="11">
      <t>サン</t>
    </rPh>
    <rPh sb="11" eb="12">
      <t>オ</t>
    </rPh>
    <rPh sb="12" eb="13">
      <t>ダイ</t>
    </rPh>
    <rPh sb="14" eb="16">
      <t>ジドウ</t>
    </rPh>
    <rPh sb="20" eb="21">
      <t>ダイ</t>
    </rPh>
    <rPh sb="22" eb="24">
      <t>ジドウ</t>
    </rPh>
    <rPh sb="28" eb="29">
      <t>フク</t>
    </rPh>
    <phoneticPr fontId="23"/>
  </si>
  <si>
    <t>永盛小学校</t>
  </si>
  <si>
    <t>安積町日出山字新鍬14</t>
  </si>
  <si>
    <t>（屋外施設）
運動場面積：9,046㎡
夜間照明</t>
  </si>
  <si>
    <t>柴宮小学校</t>
  </si>
  <si>
    <t>安積町荒井字萬海7-1</t>
  </si>
  <si>
    <t>※土地面積は、柴宮小第2児童クラブを含む。
（屋外施設）
運動場面積：18,111㎡
夜間照明</t>
    <rPh sb="1" eb="3">
      <t>トチ</t>
    </rPh>
    <rPh sb="3" eb="5">
      <t>メンセキ</t>
    </rPh>
    <rPh sb="18" eb="19">
      <t>フク</t>
    </rPh>
    <phoneticPr fontId="23"/>
  </si>
  <si>
    <t>安積中学校</t>
  </si>
  <si>
    <t>成山町1</t>
  </si>
  <si>
    <t>（屋外施設）
運動場面積：18,387㎡
テニスコート２面</t>
  </si>
  <si>
    <t>安積第二中学校</t>
  </si>
  <si>
    <t>安積町成田字兎田向10-2</t>
  </si>
  <si>
    <t>（屋外施設）
運動場面積：18,074㎡
テニスコート２面</t>
  </si>
  <si>
    <t>安積第二小学校</t>
  </si>
  <si>
    <t>三穂田町川田字柿ノ木55</t>
  </si>
  <si>
    <t>（屋外施設）
運動場面積：11,125㎡</t>
    <phoneticPr fontId="23"/>
  </si>
  <si>
    <t>三和小学校</t>
  </si>
  <si>
    <t>三穂田町富岡字柿ノ口14-1</t>
  </si>
  <si>
    <t>（屋外施設）
運動場面積：9,812㎡</t>
    <phoneticPr fontId="23"/>
  </si>
  <si>
    <t>穂積小学校</t>
  </si>
  <si>
    <t>三穂田町八幡字北山1</t>
  </si>
  <si>
    <t>穂積小学校：3,333.7㎡
穂積小児童クラブ：42.5㎡≪放課後児童クラブ等≫</t>
    <rPh sb="0" eb="2">
      <t>ホヅミ</t>
    </rPh>
    <rPh sb="15" eb="17">
      <t>ホヅミ</t>
    </rPh>
    <phoneticPr fontId="22"/>
  </si>
  <si>
    <t>（屋外施設）
運動場面積：10,296㎡</t>
    <phoneticPr fontId="23"/>
  </si>
  <si>
    <t>三穂田中学校</t>
  </si>
  <si>
    <t>三穂田町富岡字葛幡20</t>
  </si>
  <si>
    <t>（屋外施設）
運動場面積：12,555㎡
テニスコート２面</t>
  </si>
  <si>
    <t>河内小学校</t>
  </si>
  <si>
    <t>逢瀬町河内字町東13-1</t>
  </si>
  <si>
    <t>（屋外施設）
運動場面積：6,464㎡</t>
    <phoneticPr fontId="23"/>
  </si>
  <si>
    <t>多田野小学校</t>
  </si>
  <si>
    <t>逢瀬町多田野字南大界1</t>
  </si>
  <si>
    <t>多田野小学校：4,229.8㎡
多田野小児童クラブ：63.0㎡≪放課後児童クラブ等≫</t>
    <rPh sb="0" eb="3">
      <t>タダノ</t>
    </rPh>
    <rPh sb="16" eb="19">
      <t>タダノ</t>
    </rPh>
    <phoneticPr fontId="23"/>
  </si>
  <si>
    <t>（屋外施設）
運動場面積：9,220㎡</t>
    <phoneticPr fontId="23"/>
  </si>
  <si>
    <t>多田野小学校堀口分校</t>
  </si>
  <si>
    <t>逢瀬町多田野字上古川林9-1</t>
  </si>
  <si>
    <t>（屋外施設）
運動場面積：4,823㎡</t>
    <phoneticPr fontId="23"/>
  </si>
  <si>
    <t>逢瀬中学校</t>
  </si>
  <si>
    <t>逢瀬町多田野字長倉山1-1</t>
  </si>
  <si>
    <t>※土地面積は、逢瀬体育館を含む。
（屋外施設）
運動場面積：14,103㎡
テニスコート２面</t>
    <rPh sb="1" eb="3">
      <t>トチ</t>
    </rPh>
    <rPh sb="3" eb="5">
      <t>メンセキ</t>
    </rPh>
    <rPh sb="7" eb="9">
      <t>オウセ</t>
    </rPh>
    <rPh sb="9" eb="12">
      <t>タイイクカン</t>
    </rPh>
    <rPh sb="13" eb="14">
      <t>フク</t>
    </rPh>
    <phoneticPr fontId="23"/>
  </si>
  <si>
    <t>片平小学校</t>
  </si>
  <si>
    <t>片平町字小林3-1</t>
  </si>
  <si>
    <t>片平小学校：3,569.9㎡
片平小児童クラブ：72.0㎡≪放課後児童クラブ等≫</t>
    <rPh sb="0" eb="2">
      <t>カタヒラ</t>
    </rPh>
    <rPh sb="15" eb="17">
      <t>カタヒラ</t>
    </rPh>
    <rPh sb="17" eb="18">
      <t>ショウ</t>
    </rPh>
    <phoneticPr fontId="23"/>
  </si>
  <si>
    <t>（屋外施設）
運動場面積：11,716㎡
夜間照明</t>
  </si>
  <si>
    <t>片平中学校</t>
  </si>
  <si>
    <t>片平町字大笠松4</t>
  </si>
  <si>
    <t>（屋外施設）
運動場面積：15,272㎡</t>
    <phoneticPr fontId="23"/>
  </si>
  <si>
    <t>喜久田小学校</t>
  </si>
  <si>
    <t>喜久田町堀之内字上馬面3</t>
  </si>
  <si>
    <t>運動場面積：15,660㎡</t>
    <phoneticPr fontId="23"/>
  </si>
  <si>
    <t>喜久田中学校</t>
  </si>
  <si>
    <t>喜久田町堀之内字下上ノ台8</t>
  </si>
  <si>
    <t>※土地面積は、喜久田公民館喜久田体育館を含む。
（屋外施設）
運動場面積：14,773</t>
    <rPh sb="1" eb="3">
      <t>トチ</t>
    </rPh>
    <rPh sb="3" eb="5">
      <t>メンセキ</t>
    </rPh>
    <rPh sb="7" eb="10">
      <t>キクタ</t>
    </rPh>
    <rPh sb="10" eb="13">
      <t>コウミンカン</t>
    </rPh>
    <rPh sb="13" eb="16">
      <t>キクタ</t>
    </rPh>
    <rPh sb="16" eb="19">
      <t>タイイクカン</t>
    </rPh>
    <rPh sb="20" eb="21">
      <t>フク</t>
    </rPh>
    <phoneticPr fontId="23"/>
  </si>
  <si>
    <t>高倉小学校</t>
  </si>
  <si>
    <t>日和田町高倉字舘腰25-3</t>
  </si>
  <si>
    <t>（屋外施設）
運動場面積：8,990㎡</t>
    <phoneticPr fontId="23"/>
  </si>
  <si>
    <t>日和田小学校</t>
  </si>
  <si>
    <t>日和田町字日向19</t>
  </si>
  <si>
    <t>※土地面積は、日和田小児童クラブ、日和田大気汚染常時監視局を含む。
（屋外施設）
運動場面積：18,439㎡</t>
    <rPh sb="1" eb="3">
      <t>トチ</t>
    </rPh>
    <rPh sb="3" eb="5">
      <t>メンセキ</t>
    </rPh>
    <rPh sb="7" eb="10">
      <t>ヒワダ</t>
    </rPh>
    <rPh sb="10" eb="11">
      <t>ショウ</t>
    </rPh>
    <rPh sb="11" eb="13">
      <t>ジドウ</t>
    </rPh>
    <rPh sb="30" eb="31">
      <t>フク</t>
    </rPh>
    <phoneticPr fontId="23"/>
  </si>
  <si>
    <t>日和田中学校</t>
  </si>
  <si>
    <t>日和田町字中林27</t>
  </si>
  <si>
    <t>（屋外施設）
運動場面積：18,580㎡
テニスコート２面</t>
    <phoneticPr fontId="23"/>
  </si>
  <si>
    <t>行健小学校</t>
  </si>
  <si>
    <t>富久山町久保田字空谷地23</t>
  </si>
  <si>
    <t>※土地面積は、行健しののめ第2子供会を含む。
（屋外施設）
運動場面積：6,571㎡</t>
    <rPh sb="1" eb="3">
      <t>トチ</t>
    </rPh>
    <rPh sb="3" eb="5">
      <t>メンセキ</t>
    </rPh>
    <rPh sb="7" eb="9">
      <t>コウケン</t>
    </rPh>
    <rPh sb="13" eb="14">
      <t>ダイ</t>
    </rPh>
    <rPh sb="15" eb="18">
      <t>コドモカイ</t>
    </rPh>
    <rPh sb="19" eb="20">
      <t>フク</t>
    </rPh>
    <phoneticPr fontId="23"/>
  </si>
  <si>
    <t>行健第二小学校</t>
  </si>
  <si>
    <t>富久山町八山田字八津11-2</t>
  </si>
  <si>
    <t>※土地面積は、行健第二小児童クラブを含む。
（屋外施設）
運動場面積：11,043</t>
    <rPh sb="1" eb="3">
      <t>トチ</t>
    </rPh>
    <rPh sb="3" eb="5">
      <t>メンセキ</t>
    </rPh>
    <rPh sb="7" eb="9">
      <t>コウケン</t>
    </rPh>
    <rPh sb="9" eb="10">
      <t>ダイ</t>
    </rPh>
    <rPh sb="10" eb="11">
      <t>ニ</t>
    </rPh>
    <rPh sb="11" eb="12">
      <t>ショウ</t>
    </rPh>
    <rPh sb="12" eb="14">
      <t>ジドウ</t>
    </rPh>
    <rPh sb="18" eb="19">
      <t>フク</t>
    </rPh>
    <phoneticPr fontId="23"/>
  </si>
  <si>
    <t>行徳小学校</t>
  </si>
  <si>
    <t>富久山町久保田字三御堂143-1</t>
  </si>
  <si>
    <t>※土地面積は、行徳小児童クラブを含む。
（屋外施設）
運動場面積：13,079㎡</t>
    <rPh sb="1" eb="3">
      <t>トチ</t>
    </rPh>
    <rPh sb="3" eb="5">
      <t>メンセキ</t>
    </rPh>
    <rPh sb="7" eb="9">
      <t>ギョウトク</t>
    </rPh>
    <rPh sb="9" eb="10">
      <t>ショウ</t>
    </rPh>
    <rPh sb="10" eb="12">
      <t>ジドウ</t>
    </rPh>
    <rPh sb="16" eb="17">
      <t>フク</t>
    </rPh>
    <phoneticPr fontId="23"/>
  </si>
  <si>
    <t>小泉小学校</t>
  </si>
  <si>
    <t>富久山町北小泉字清水50</t>
  </si>
  <si>
    <t>（屋外施設）
運動場面積：6,269㎡</t>
    <phoneticPr fontId="23"/>
  </si>
  <si>
    <t>明健小学校</t>
  </si>
  <si>
    <t>富久山町八山田字大森新田70</t>
  </si>
  <si>
    <t>※土地面積は、明健中学校を含む。
（屋外施設）
運動場面積：6,536㎡</t>
    <rPh sb="1" eb="3">
      <t>トチ</t>
    </rPh>
    <rPh sb="3" eb="5">
      <t>メンセキ</t>
    </rPh>
    <rPh sb="7" eb="8">
      <t>メイ</t>
    </rPh>
    <rPh sb="8" eb="9">
      <t>ケン</t>
    </rPh>
    <rPh sb="9" eb="12">
      <t>チュウガッコウ</t>
    </rPh>
    <rPh sb="13" eb="14">
      <t>フク</t>
    </rPh>
    <phoneticPr fontId="23"/>
  </si>
  <si>
    <t>行健中学校</t>
  </si>
  <si>
    <t>富久山町久保田字大原16</t>
  </si>
  <si>
    <t>（屋外施設）
運動場面積：11,000㎡
テニスコート２面</t>
    <phoneticPr fontId="23"/>
  </si>
  <si>
    <t>明健中学校</t>
  </si>
  <si>
    <t>※土地面積は、明健小学校に含む。
（屋外施設）
運動場面積：13,944㎡
テニスコート２面
夜間照明</t>
    <rPh sb="1" eb="3">
      <t>トチ</t>
    </rPh>
    <rPh sb="3" eb="5">
      <t>メンセキ</t>
    </rPh>
    <rPh sb="7" eb="8">
      <t>メイ</t>
    </rPh>
    <rPh sb="8" eb="9">
      <t>ケン</t>
    </rPh>
    <rPh sb="9" eb="10">
      <t>ショウ</t>
    </rPh>
    <rPh sb="10" eb="12">
      <t>ガッコウ</t>
    </rPh>
    <rPh sb="13" eb="14">
      <t>フク</t>
    </rPh>
    <phoneticPr fontId="23"/>
  </si>
  <si>
    <t>湖南町三代字京塚581-1</t>
  </si>
  <si>
    <t>安子島小学校</t>
  </si>
  <si>
    <t>熱海町安子島字桜畑78-1</t>
  </si>
  <si>
    <t>（屋外施設）
運動場面積：6,362㎡</t>
    <phoneticPr fontId="23"/>
  </si>
  <si>
    <t>熱海小学校</t>
  </si>
  <si>
    <t>熱海町高玉字樋口170</t>
  </si>
  <si>
    <t>※土地面積は、熱海保育所を含む。
（屋外施設）
運動場面積：7,045㎡</t>
    <rPh sb="1" eb="3">
      <t>トチ</t>
    </rPh>
    <rPh sb="3" eb="5">
      <t>メンセキ</t>
    </rPh>
    <rPh sb="7" eb="9">
      <t>アタミ</t>
    </rPh>
    <rPh sb="9" eb="11">
      <t>ホイク</t>
    </rPh>
    <rPh sb="11" eb="12">
      <t>ショ</t>
    </rPh>
    <rPh sb="13" eb="14">
      <t>フク</t>
    </rPh>
    <phoneticPr fontId="23"/>
  </si>
  <si>
    <t>熱海小学校石筵分校</t>
  </si>
  <si>
    <t>（屋外施設）
運動場面積：7,463</t>
    <phoneticPr fontId="23"/>
  </si>
  <si>
    <t>熱海中学校</t>
  </si>
  <si>
    <t>熱海町玉川字阿曾沢山19-2</t>
  </si>
  <si>
    <t>（屋外施設）
運動場面積：10,286㎡</t>
    <phoneticPr fontId="23"/>
  </si>
  <si>
    <t>御代田小学校</t>
  </si>
  <si>
    <t>田村町御代田字中林8</t>
  </si>
  <si>
    <t>（屋外施設）
運動場面積：13,733㎡</t>
    <phoneticPr fontId="23"/>
  </si>
  <si>
    <t>高瀬小学校</t>
  </si>
  <si>
    <t>田村町上行合字艮耕地22-3</t>
  </si>
  <si>
    <t>高瀬小学校：4,531.7㎡
高瀬小児童クラブ：63.0㎡≪放課後児童クラブ等≫</t>
  </si>
  <si>
    <t>（屋外施設）
運動場面積：6,076㎡</t>
    <phoneticPr fontId="23"/>
  </si>
  <si>
    <t>守山小学校</t>
  </si>
  <si>
    <t>田村町守山字三ノ丸1</t>
  </si>
  <si>
    <t>（屋外施設）
運動場面積：6,771㎡
夜間照明</t>
  </si>
  <si>
    <t>谷田川小学校</t>
  </si>
  <si>
    <t>田村町谷田川字北表21</t>
  </si>
  <si>
    <t>（屋外施設）
運動場面積：6,685㎡</t>
    <phoneticPr fontId="23"/>
  </si>
  <si>
    <t>高瀬中学校</t>
  </si>
  <si>
    <t>田村町上行合字北山田1</t>
  </si>
  <si>
    <t>（屋外施設）
運動場面積：17,656㎡
テニスコート3面</t>
  </si>
  <si>
    <t>守山中学校</t>
  </si>
  <si>
    <t>田村町山中字団子田177-2</t>
  </si>
  <si>
    <t>（屋外施設）
運動場面積：14,896㎡
テニスコート２面</t>
  </si>
  <si>
    <t>西田町鬼生田字杉内535</t>
  </si>
  <si>
    <t>（屋外施設）
運動場面積：9,772㎡
テニスコート2面
夜間照明</t>
    <phoneticPr fontId="23"/>
  </si>
  <si>
    <t>西田学園義務教育学校</t>
    <rPh sb="2" eb="4">
      <t>ガクエン</t>
    </rPh>
    <rPh sb="4" eb="6">
      <t>ギム</t>
    </rPh>
    <rPh sb="6" eb="8">
      <t>キョウイク</t>
    </rPh>
    <rPh sb="8" eb="10">
      <t>ガッコウ</t>
    </rPh>
    <phoneticPr fontId="22"/>
  </si>
  <si>
    <t>海老根小学校</t>
  </si>
  <si>
    <t>中田町海老根字椚山150</t>
  </si>
  <si>
    <t>（屋外施設）
運動場面積：4,545㎡</t>
    <phoneticPr fontId="23"/>
  </si>
  <si>
    <t>宮城小学校</t>
  </si>
  <si>
    <t>中田町高倉字宮ノ脇218-1</t>
  </si>
  <si>
    <t>（屋外施設）
運動場面積：5,328㎡</t>
    <phoneticPr fontId="23"/>
  </si>
  <si>
    <t>御舘小学校</t>
  </si>
  <si>
    <t>中田町中津川字町田前278</t>
  </si>
  <si>
    <t>（屋外施設）
運動場面積：14,285㎡</t>
    <phoneticPr fontId="23"/>
  </si>
  <si>
    <t>中田町下枝字大平358</t>
  </si>
  <si>
    <t>宮城中学校</t>
  </si>
  <si>
    <t>中田町高倉字古御舘178-1</t>
  </si>
  <si>
    <t>（屋外施設）
運動場面積：7,486㎡</t>
    <phoneticPr fontId="23"/>
  </si>
  <si>
    <t>御舘中学校</t>
  </si>
  <si>
    <t>中田町中津川字町田前388</t>
  </si>
  <si>
    <t>（屋外施設）
運動場面積：25,278㎡
テニスコート1面</t>
  </si>
  <si>
    <t>７ 保育所</t>
  </si>
  <si>
    <t>芳賀保育所</t>
  </si>
  <si>
    <t>大槻保育所</t>
  </si>
  <si>
    <t>大槻町字宮ノ前78-4</t>
  </si>
  <si>
    <t>※土地面積は、西部地域子育て支援センターを含む。</t>
    <rPh sb="1" eb="3">
      <t>トチ</t>
    </rPh>
    <rPh sb="3" eb="5">
      <t>メンセキ</t>
    </rPh>
    <rPh sb="21" eb="22">
      <t>フク</t>
    </rPh>
    <phoneticPr fontId="23"/>
  </si>
  <si>
    <t>開成保育所</t>
  </si>
  <si>
    <t>香久池保育所</t>
  </si>
  <si>
    <t>桃見台保育所</t>
  </si>
  <si>
    <t>久保田保育所</t>
  </si>
  <si>
    <t>富久山町久保田字伊賀河原44-1</t>
  </si>
  <si>
    <t>久保田保育所：776.8㎡
北部地域子育て支援センター：233.9㎡≪子育て施設≫</t>
  </si>
  <si>
    <t>針生保育所</t>
  </si>
  <si>
    <t>鶴見坦保育所</t>
  </si>
  <si>
    <t>安積保育所</t>
  </si>
  <si>
    <t>安積町荒井字南赤坂268-2</t>
  </si>
  <si>
    <t>※土地面積は、南部地域子育て支援センターを含む。</t>
    <rPh sb="1" eb="3">
      <t>トチ</t>
    </rPh>
    <rPh sb="3" eb="5">
      <t>メンセキ</t>
    </rPh>
    <rPh sb="21" eb="22">
      <t>フク</t>
    </rPh>
    <phoneticPr fontId="23"/>
  </si>
  <si>
    <t>永盛保育所</t>
  </si>
  <si>
    <t>安積町日出山字一本松170</t>
  </si>
  <si>
    <t>成田保育所</t>
  </si>
  <si>
    <t>安積町成田字西田96-2</t>
  </si>
  <si>
    <t>富久山保育所</t>
  </si>
  <si>
    <t>喜久田保育所</t>
  </si>
  <si>
    <t>喜久田町堀之内字見陣原11-1</t>
  </si>
  <si>
    <t>中野保育所</t>
  </si>
  <si>
    <t>熱海保育所</t>
  </si>
  <si>
    <t>※土地面積は、熱海小学校に含む。</t>
    <rPh sb="1" eb="3">
      <t>トチ</t>
    </rPh>
    <rPh sb="3" eb="5">
      <t>メンセキ</t>
    </rPh>
    <rPh sb="7" eb="9">
      <t>アタミ</t>
    </rPh>
    <rPh sb="9" eb="10">
      <t>ショウ</t>
    </rPh>
    <rPh sb="10" eb="12">
      <t>ガッコウ</t>
    </rPh>
    <rPh sb="13" eb="14">
      <t>フク</t>
    </rPh>
    <phoneticPr fontId="23"/>
  </si>
  <si>
    <t>柳橋保育所</t>
  </si>
  <si>
    <t>西田保育所</t>
  </si>
  <si>
    <t>西田町三町目字仁王ケ作18</t>
  </si>
  <si>
    <t>日和田保育所</t>
  </si>
  <si>
    <t>田村保育所</t>
  </si>
  <si>
    <t>田村町岩作字穂多礼76-1</t>
  </si>
  <si>
    <t>御代田保育所</t>
  </si>
  <si>
    <t>桑野保育所</t>
  </si>
  <si>
    <t>柴宮保育所</t>
  </si>
  <si>
    <t>安積町荒井字前田13-1</t>
  </si>
  <si>
    <t>うねめ保育所</t>
  </si>
  <si>
    <t>富田保育所</t>
  </si>
  <si>
    <t>町東三丁目66</t>
  </si>
  <si>
    <t>大成保育所</t>
  </si>
  <si>
    <t>鳴神三丁目31</t>
  </si>
  <si>
    <t>８ 放課後児童クラブ等</t>
  </si>
  <si>
    <t>※土地面積は、日和田小学校に含む。</t>
    <phoneticPr fontId="23"/>
  </si>
  <si>
    <t>※土地面積は、富田東小学校に含む。</t>
  </si>
  <si>
    <t>※土地面積は、芳賀小学校に含む。</t>
    <rPh sb="1" eb="3">
      <t>トチ</t>
    </rPh>
    <rPh sb="3" eb="5">
      <t>メンセキ</t>
    </rPh>
    <rPh sb="7" eb="9">
      <t>ハガ</t>
    </rPh>
    <rPh sb="9" eb="10">
      <t>ショウ</t>
    </rPh>
    <rPh sb="10" eb="12">
      <t>ガッコウ</t>
    </rPh>
    <rPh sb="13" eb="14">
      <t>フク</t>
    </rPh>
    <phoneticPr fontId="23"/>
  </si>
  <si>
    <t>行徳小児童クラブ</t>
  </si>
  <si>
    <t>西田</t>
    <phoneticPr fontId="22"/>
  </si>
  <si>
    <t>９ 子育て施設</t>
  </si>
  <si>
    <t>ニコニコこども館（こども総合支援センター）</t>
    <phoneticPr fontId="13"/>
  </si>
  <si>
    <t>桑野一丁目3-1</t>
  </si>
  <si>
    <t>北部地域子育て支援センター</t>
    <phoneticPr fontId="22"/>
  </si>
  <si>
    <t>※土地面積は、久保田保育所に含む。</t>
    <rPh sb="1" eb="3">
      <t>トチ</t>
    </rPh>
    <rPh sb="3" eb="5">
      <t>メンセキ</t>
    </rPh>
    <rPh sb="7" eb="10">
      <t>クボタ</t>
    </rPh>
    <rPh sb="10" eb="12">
      <t>ホイク</t>
    </rPh>
    <rPh sb="12" eb="13">
      <t>ジョ</t>
    </rPh>
    <rPh sb="14" eb="15">
      <t>フク</t>
    </rPh>
    <phoneticPr fontId="23"/>
  </si>
  <si>
    <t>東部地域子育て支援センター</t>
  </si>
  <si>
    <t>緑ケ丘東三丁目2-1</t>
  </si>
  <si>
    <t>南部地域子育て支援センター</t>
  </si>
  <si>
    <t>○</t>
    <phoneticPr fontId="23"/>
  </si>
  <si>
    <t>※土地面積は、安積保育所に含む。</t>
    <rPh sb="1" eb="3">
      <t>トチ</t>
    </rPh>
    <rPh sb="3" eb="5">
      <t>メンセキ</t>
    </rPh>
    <rPh sb="7" eb="9">
      <t>アサカ</t>
    </rPh>
    <rPh sb="9" eb="11">
      <t>ホイク</t>
    </rPh>
    <rPh sb="11" eb="12">
      <t>ショ</t>
    </rPh>
    <rPh sb="13" eb="14">
      <t>フク</t>
    </rPh>
    <phoneticPr fontId="23"/>
  </si>
  <si>
    <t>西部地域子育て支援センター</t>
  </si>
  <si>
    <t>※土地面積は、大槻保育所に含む。</t>
    <rPh sb="1" eb="3">
      <t>トチ</t>
    </rPh>
    <rPh sb="3" eb="5">
      <t>メンセキ</t>
    </rPh>
    <rPh sb="7" eb="9">
      <t>オオツキ</t>
    </rPh>
    <rPh sb="9" eb="11">
      <t>ホイク</t>
    </rPh>
    <rPh sb="11" eb="12">
      <t>ショ</t>
    </rPh>
    <rPh sb="13" eb="14">
      <t>フク</t>
    </rPh>
    <phoneticPr fontId="23"/>
  </si>
  <si>
    <t>希望ケ丘児童センタ－</t>
    <phoneticPr fontId="22"/>
  </si>
  <si>
    <t>希望ケ丘57番３号</t>
  </si>
  <si>
    <t>ペップキッズこおりやま（元気な遊びの広場）</t>
    <phoneticPr fontId="23"/>
  </si>
  <si>
    <t>横塚一丁目1-3</t>
  </si>
  <si>
    <t>総合教育支援センター</t>
    <phoneticPr fontId="13"/>
  </si>
  <si>
    <t>※土地面積は、こども総合支援センターに含む。</t>
    <rPh sb="1" eb="3">
      <t>トチ</t>
    </rPh>
    <rPh sb="3" eb="5">
      <t>メンセキ</t>
    </rPh>
    <rPh sb="10" eb="12">
      <t>ソウゴウ</t>
    </rPh>
    <rPh sb="12" eb="14">
      <t>シエン</t>
    </rPh>
    <rPh sb="19" eb="20">
      <t>フク</t>
    </rPh>
    <phoneticPr fontId="23"/>
  </si>
  <si>
    <t>10 福祉・医療施設</t>
  </si>
  <si>
    <t>希望ケ丘28-1</t>
  </si>
  <si>
    <t>更生園</t>
  </si>
  <si>
    <t>緑豊園</t>
  </si>
  <si>
    <t>日和田町八丁目字堰山1</t>
  </si>
  <si>
    <t>花かつみ豊心園</t>
  </si>
  <si>
    <t>日和田町八丁目字堰山3-2</t>
  </si>
  <si>
    <t>障害者福祉センター</t>
  </si>
  <si>
    <t>香久池一丁目175-1</t>
  </si>
  <si>
    <t>希望ケ丘学園</t>
    <phoneticPr fontId="23"/>
  </si>
  <si>
    <t>希望ケ丘27-1</t>
  </si>
  <si>
    <t>休日・夜間急病センター</t>
    <rPh sb="0" eb="2">
      <t>キュウジツ</t>
    </rPh>
    <rPh sb="3" eb="5">
      <t>ヤカン</t>
    </rPh>
    <rPh sb="5" eb="7">
      <t>キュウビョウ</t>
    </rPh>
    <phoneticPr fontId="23"/>
  </si>
  <si>
    <t>字上亀田1-1</t>
  </si>
  <si>
    <t>※土地面積は、医療介護病院に含む。</t>
    <rPh sb="1" eb="3">
      <t>トチ</t>
    </rPh>
    <rPh sb="3" eb="5">
      <t>メンセキ</t>
    </rPh>
    <rPh sb="7" eb="9">
      <t>イリョウ</t>
    </rPh>
    <rPh sb="9" eb="11">
      <t>カイゴ</t>
    </rPh>
    <rPh sb="11" eb="13">
      <t>ビョウイン</t>
    </rPh>
    <rPh sb="14" eb="15">
      <t>フク</t>
    </rPh>
    <phoneticPr fontId="23"/>
  </si>
  <si>
    <t>郡山ビッグハート（医療介護病院）</t>
    <rPh sb="0" eb="2">
      <t>コオリヤマ</t>
    </rPh>
    <phoneticPr fontId="23"/>
  </si>
  <si>
    <t>母子生活支援施設ひまわり荘</t>
  </si>
  <si>
    <t>希望ケ丘57</t>
  </si>
  <si>
    <t>11 庁舎等</t>
  </si>
  <si>
    <t>郡山市役所</t>
  </si>
  <si>
    <t>朝日一丁目21-1</t>
  </si>
  <si>
    <t>富田行政センター</t>
    <phoneticPr fontId="22"/>
  </si>
  <si>
    <t>大槻行政センター</t>
    <phoneticPr fontId="22"/>
  </si>
  <si>
    <t>安積行政センター</t>
    <phoneticPr fontId="22"/>
  </si>
  <si>
    <t>※土地面積は、安積図書館に含む。</t>
    <rPh sb="1" eb="3">
      <t>トチ</t>
    </rPh>
    <rPh sb="3" eb="5">
      <t>メンセキ</t>
    </rPh>
    <rPh sb="13" eb="14">
      <t>フク</t>
    </rPh>
    <phoneticPr fontId="23"/>
  </si>
  <si>
    <t>三穂田行政センター</t>
    <phoneticPr fontId="22"/>
  </si>
  <si>
    <t>※土地面積は、三穂田ふれあいセンターに含む。</t>
    <rPh sb="1" eb="3">
      <t>トチ</t>
    </rPh>
    <rPh sb="3" eb="5">
      <t>メンセキ</t>
    </rPh>
    <rPh sb="19" eb="20">
      <t>フク</t>
    </rPh>
    <phoneticPr fontId="23"/>
  </si>
  <si>
    <t>逢瀬行政センター</t>
    <phoneticPr fontId="22"/>
  </si>
  <si>
    <t>片平行政センター</t>
    <phoneticPr fontId="22"/>
  </si>
  <si>
    <t>喜久田行政センター</t>
    <phoneticPr fontId="22"/>
  </si>
  <si>
    <t>日和田行政センター</t>
    <phoneticPr fontId="22"/>
  </si>
  <si>
    <t>※土地面積は、日和田地域交流センターに含む。</t>
    <rPh sb="1" eb="3">
      <t>トチ</t>
    </rPh>
    <rPh sb="3" eb="5">
      <t>メンセキ</t>
    </rPh>
    <rPh sb="7" eb="10">
      <t>ヒワダ</t>
    </rPh>
    <rPh sb="10" eb="12">
      <t>チイキ</t>
    </rPh>
    <rPh sb="12" eb="14">
      <t>コウリュウ</t>
    </rPh>
    <rPh sb="19" eb="20">
      <t>フク</t>
    </rPh>
    <phoneticPr fontId="23"/>
  </si>
  <si>
    <t>富久山行政センター</t>
    <phoneticPr fontId="22"/>
  </si>
  <si>
    <t>※土地面積は、富久山図書館に含む。</t>
    <rPh sb="1" eb="3">
      <t>トチ</t>
    </rPh>
    <rPh sb="3" eb="5">
      <t>メンセキ</t>
    </rPh>
    <rPh sb="14" eb="15">
      <t>フク</t>
    </rPh>
    <phoneticPr fontId="23"/>
  </si>
  <si>
    <t>湖南行政センター</t>
  </si>
  <si>
    <t>湖南町福良字家老9381-2</t>
  </si>
  <si>
    <t>熱海行政センター</t>
    <phoneticPr fontId="22"/>
  </si>
  <si>
    <t>田村行政センター</t>
  </si>
  <si>
    <t>田村町岩作字穂多礼56-2</t>
  </si>
  <si>
    <t>※土地面積は、田村行政センター防災倉庫を含む。</t>
    <rPh sb="1" eb="3">
      <t>トチ</t>
    </rPh>
    <rPh sb="3" eb="5">
      <t>メンセキ</t>
    </rPh>
    <rPh sb="20" eb="21">
      <t>フク</t>
    </rPh>
    <phoneticPr fontId="23"/>
  </si>
  <si>
    <t>西田行政センター</t>
    <phoneticPr fontId="22"/>
  </si>
  <si>
    <t>中田行政センター</t>
    <phoneticPr fontId="22"/>
  </si>
  <si>
    <t>逢瀬行政センター河内連絡所</t>
    <phoneticPr fontId="22"/>
  </si>
  <si>
    <t>※土地面積は、河内ふれあいセンターに含む。</t>
    <rPh sb="1" eb="3">
      <t>トチ</t>
    </rPh>
    <rPh sb="3" eb="5">
      <t>メンセキ</t>
    </rPh>
    <rPh sb="7" eb="9">
      <t>カワウチ</t>
    </rPh>
    <rPh sb="18" eb="19">
      <t>フク</t>
    </rPh>
    <phoneticPr fontId="23"/>
  </si>
  <si>
    <t>湖南行政センター月形連絡所</t>
    <phoneticPr fontId="22"/>
  </si>
  <si>
    <t>※土地面積は、湖南コミュニティセンターに含む。</t>
    <rPh sb="1" eb="3">
      <t>トチ</t>
    </rPh>
    <rPh sb="3" eb="5">
      <t>メンセキ</t>
    </rPh>
    <rPh sb="7" eb="9">
      <t>コナン</t>
    </rPh>
    <rPh sb="20" eb="21">
      <t>フク</t>
    </rPh>
    <phoneticPr fontId="23"/>
  </si>
  <si>
    <t>田村行政センター高瀬連絡所</t>
    <phoneticPr fontId="22"/>
  </si>
  <si>
    <t>※土地面積は、高瀬地域公民館に含む。</t>
    <rPh sb="1" eb="3">
      <t>トチ</t>
    </rPh>
    <rPh sb="3" eb="5">
      <t>メンセキ</t>
    </rPh>
    <rPh sb="7" eb="9">
      <t>タカセ</t>
    </rPh>
    <rPh sb="9" eb="11">
      <t>チイキ</t>
    </rPh>
    <rPh sb="11" eb="14">
      <t>コウミンカン</t>
    </rPh>
    <rPh sb="15" eb="16">
      <t>フク</t>
    </rPh>
    <phoneticPr fontId="23"/>
  </si>
  <si>
    <t>田村行政センター二瀬連絡所</t>
    <phoneticPr fontId="22"/>
  </si>
  <si>
    <t>郡山市民サービスセンター</t>
    <phoneticPr fontId="22"/>
  </si>
  <si>
    <t>緑ケ丘市民サービスセンター</t>
    <phoneticPr fontId="23"/>
  </si>
  <si>
    <t>12 防災施設</t>
  </si>
  <si>
    <t>中央第1分団第1班（本町）車庫詰所</t>
    <phoneticPr fontId="23"/>
  </si>
  <si>
    <t>本町一丁目254</t>
  </si>
  <si>
    <t>※土地面積は、咲田消防センターに含む。</t>
    <rPh sb="1" eb="3">
      <t>トチ</t>
    </rPh>
    <rPh sb="3" eb="5">
      <t>メンセキ</t>
    </rPh>
    <rPh sb="7" eb="9">
      <t>サクタ</t>
    </rPh>
    <rPh sb="9" eb="11">
      <t>ショウボウ</t>
    </rPh>
    <rPh sb="16" eb="17">
      <t>フク</t>
    </rPh>
    <phoneticPr fontId="22"/>
  </si>
  <si>
    <t>※土地面積は、麓山消防センターに含む。</t>
    <rPh sb="1" eb="3">
      <t>トチ</t>
    </rPh>
    <rPh sb="3" eb="5">
      <t>メンセキ</t>
    </rPh>
    <rPh sb="16" eb="17">
      <t>フク</t>
    </rPh>
    <phoneticPr fontId="22"/>
  </si>
  <si>
    <t>中央第3分団第1班（小原田）車庫詰所</t>
  </si>
  <si>
    <t>小原田四丁目257</t>
  </si>
  <si>
    <t>中央第3分団第2班（久留米）車庫詰所</t>
  </si>
  <si>
    <t>久留米三丁目28-1</t>
  </si>
  <si>
    <t>中央第3分団第2班（名倉）車庫詰所</t>
  </si>
  <si>
    <t>字名倉230-4</t>
  </si>
  <si>
    <t>中央第4分団第1班（南）車庫詰所</t>
  </si>
  <si>
    <t>開成五丁目31-1</t>
  </si>
  <si>
    <t>中央第4分団第1班（南）ボート庫</t>
  </si>
  <si>
    <t>中央第4分団第2班（北）車庫詰所</t>
  </si>
  <si>
    <t>島二丁目631</t>
  </si>
  <si>
    <t>東第1分団第1班（方八町）車庫詰所</t>
  </si>
  <si>
    <t>横塚二丁目242-8</t>
  </si>
  <si>
    <t>東第1分団第2班（大平）車庫詰所</t>
  </si>
  <si>
    <t>大平町字前田1-3</t>
  </si>
  <si>
    <t>東第2分団第1班（蒲倉）車庫詰所</t>
  </si>
  <si>
    <t>蒲倉町字前田21-4</t>
  </si>
  <si>
    <t>東第2分団第1班（荒井）車庫詰所</t>
  </si>
  <si>
    <t>荒井町字切通13</t>
  </si>
  <si>
    <t>※土地面積は、緑ケ丘ふれあいセンターに含む。</t>
    <rPh sb="1" eb="3">
      <t>トチ</t>
    </rPh>
    <rPh sb="3" eb="5">
      <t>メンセキ</t>
    </rPh>
    <rPh sb="7" eb="10">
      <t>ミドリガオカ</t>
    </rPh>
    <rPh sb="19" eb="20">
      <t>フク</t>
    </rPh>
    <phoneticPr fontId="23"/>
  </si>
  <si>
    <t>東第3分団第1班（安原）車庫詰所</t>
  </si>
  <si>
    <t>安原町字安原23-2</t>
  </si>
  <si>
    <t>東第3分団第2班（阿久津）車庫詰所</t>
  </si>
  <si>
    <t>阿久津町字六溜209-1</t>
  </si>
  <si>
    <t>東第3分団第3班（横川）車庫詰所</t>
  </si>
  <si>
    <t>横川町字横川196</t>
  </si>
  <si>
    <t>東第3分団第3班（下白岩）車庫詰所</t>
  </si>
  <si>
    <t>下白岩町字竹野花向108-3</t>
  </si>
  <si>
    <t>※土地面積は、白岩コミュニティ消防センターに含む。</t>
    <rPh sb="1" eb="3">
      <t>トチ</t>
    </rPh>
    <rPh sb="3" eb="5">
      <t>メンセキ</t>
    </rPh>
    <rPh sb="7" eb="9">
      <t>シライワ</t>
    </rPh>
    <rPh sb="15" eb="17">
      <t>ショウボウ</t>
    </rPh>
    <rPh sb="22" eb="23">
      <t>フク</t>
    </rPh>
    <phoneticPr fontId="22"/>
  </si>
  <si>
    <t>東第4分団第1班（白岩東部）車庫詰所</t>
  </si>
  <si>
    <t>白岩町字表前13-1</t>
  </si>
  <si>
    <t>東第4分団第2班（下舞木）車庫詰所</t>
  </si>
  <si>
    <t>舞木町字間明田155-1</t>
  </si>
  <si>
    <t>東第4分団第2班（舞木）車庫詰所</t>
  </si>
  <si>
    <t>舞木町字平202-1</t>
  </si>
  <si>
    <t>※土地面積は、向舘消防センターに含む。</t>
    <rPh sb="1" eb="3">
      <t>トチ</t>
    </rPh>
    <rPh sb="3" eb="5">
      <t>メンセキ</t>
    </rPh>
    <rPh sb="16" eb="17">
      <t>フク</t>
    </rPh>
    <phoneticPr fontId="22"/>
  </si>
  <si>
    <t>西第1分団第1班（町内）車庫詰所</t>
  </si>
  <si>
    <t>富田町字町内5-1</t>
  </si>
  <si>
    <t>西第1分団第2班（音路）車庫詰所</t>
  </si>
  <si>
    <t>富田町字音路69-2</t>
  </si>
  <si>
    <t>西第1分団第2班（大島）車庫詰所</t>
  </si>
  <si>
    <t>並木五丁目14-19</t>
  </si>
  <si>
    <t>西第2分団第1班（堤）車庫詰所</t>
  </si>
  <si>
    <t>堤三丁目92</t>
  </si>
  <si>
    <t>西第2分団第1班（堤・福楽沢）車庫詰所</t>
  </si>
  <si>
    <t>大槻町字福楽沢21-3</t>
  </si>
  <si>
    <t>西第2分団第2班（中谷地）車庫詰所</t>
    <phoneticPr fontId="23"/>
  </si>
  <si>
    <t>中野二丁目92</t>
  </si>
  <si>
    <t>西第2分団第3班（太田）車庫詰所</t>
  </si>
  <si>
    <t>大槻町字太田118-2</t>
  </si>
  <si>
    <t>西第3分団第1班（本町）車庫詰所</t>
  </si>
  <si>
    <t>大槻町上町52-7</t>
  </si>
  <si>
    <t>西第3分団第1班（本町中ノ平）車庫詰所</t>
  </si>
  <si>
    <t>大槻町字中ノ平189</t>
  </si>
  <si>
    <t>西第3分団第2班（胡桃沢）車庫詰所</t>
  </si>
  <si>
    <t>大槻町字南原264</t>
  </si>
  <si>
    <t>西第3分団第3班（矢地内）車庫詰所</t>
  </si>
  <si>
    <t>大槻町字矢地内西林2-9</t>
  </si>
  <si>
    <t>安積第1分団第1班（日出山）車庫詰所</t>
  </si>
  <si>
    <t>安積町日出山三丁目128</t>
  </si>
  <si>
    <t>安積第1分団第2班（神明下）車庫詰所</t>
  </si>
  <si>
    <t>安積町日出山字一本松341-1</t>
  </si>
  <si>
    <t>安積第1分団第3班（荒井1）車庫詰所</t>
  </si>
  <si>
    <t>安積第1分団第3班（北井）車庫詰所</t>
  </si>
  <si>
    <t>安積町荒井字安倍5-130</t>
  </si>
  <si>
    <t>安積第1分団第4班（柴宮）車庫詰所</t>
  </si>
  <si>
    <t>安積第2分団第1班（笹川）車庫詰所</t>
  </si>
  <si>
    <t>安積町笹川字篠川59-6</t>
  </si>
  <si>
    <t>安積第2分団第1班（笹川吉田）車庫詰所</t>
  </si>
  <si>
    <t>安積町笹川字吉田40-191</t>
  </si>
  <si>
    <t>安積第2分団第1班（新宅）車庫詰所</t>
  </si>
  <si>
    <t>安積町笹川字上ノ台37-3</t>
  </si>
  <si>
    <t>女性班車庫詰所</t>
    <rPh sb="0" eb="2">
      <t>ジョセイ</t>
    </rPh>
    <rPh sb="2" eb="3">
      <t>ハン</t>
    </rPh>
    <rPh sb="3" eb="5">
      <t>シャコ</t>
    </rPh>
    <rPh sb="5" eb="7">
      <t>ツメショ</t>
    </rPh>
    <phoneticPr fontId="22"/>
  </si>
  <si>
    <t>笹川二丁目208-1</t>
  </si>
  <si>
    <t>※土地面積は、安積消防センターに含む。</t>
    <rPh sb="1" eb="3">
      <t>トチ</t>
    </rPh>
    <rPh sb="3" eb="5">
      <t>メンセキ</t>
    </rPh>
    <rPh sb="16" eb="17">
      <t>フク</t>
    </rPh>
    <phoneticPr fontId="23"/>
  </si>
  <si>
    <t>安積第3分団第1班（成田）車庫詰所</t>
  </si>
  <si>
    <t>安積町成田字西田13-5</t>
  </si>
  <si>
    <t>安積第3分団第2班（中牛庭）車庫詰所</t>
  </si>
  <si>
    <t>安積町牛庭四丁目153-2</t>
  </si>
  <si>
    <t>三穂田第1分団第1班（下守屋下）車庫詰所</t>
  </si>
  <si>
    <t>三穂田町下守屋字牛田5-3</t>
  </si>
  <si>
    <t>三穂田第1分団第2班（富岡南）車庫詰所</t>
  </si>
  <si>
    <t>三穂田第1分団第2班（里）車庫詰所</t>
  </si>
  <si>
    <t>三穂田町富岡字南森21</t>
  </si>
  <si>
    <t>三穂田第1分団第3班（鍋山本郷）車庫詰所</t>
  </si>
  <si>
    <t>三穂田町鍋山字鍜治屋敷10-3</t>
  </si>
  <si>
    <t>三穂田第2分団第1班（八幡）車庫詰所</t>
  </si>
  <si>
    <t>三穂田町八幡字上ノ台76-1</t>
  </si>
  <si>
    <t>三穂田第2分団第2班（大谷）車庫詰所</t>
  </si>
  <si>
    <t>三穂田町大谷字東前田9-1</t>
  </si>
  <si>
    <t>三穂田町山口字清水123-2</t>
  </si>
  <si>
    <t>三穂田第2分団第4班（塩ノ原）車庫詰所</t>
  </si>
  <si>
    <t>三穂田町山口字上塩ノ原147-2</t>
  </si>
  <si>
    <t>三穂田第3分団第1班（野田）車庫詰所</t>
  </si>
  <si>
    <t>三穂田町野田字工藤台2</t>
  </si>
  <si>
    <t>三穂田第3分団第2班（駒屋畑中）車庫詰所</t>
  </si>
  <si>
    <t>三穂田町駒屋字石橋2-1</t>
  </si>
  <si>
    <t>三穂田第3分団第3班（川田東）車庫詰所</t>
  </si>
  <si>
    <t>三穂田町川田字地蔵橋1-1</t>
  </si>
  <si>
    <t>逢瀬第1分団第1班（宮本）車庫詰所</t>
  </si>
  <si>
    <t>逢瀬町多田野字久保田47</t>
  </si>
  <si>
    <t>逢瀬町多田野字大界59-3</t>
  </si>
  <si>
    <t>旧逢瀬第1分団第2班（十文字）車庫詰所</t>
  </si>
  <si>
    <t>逢瀬町多田野字十文字26-2</t>
  </si>
  <si>
    <t>旧逢瀬第1分団第2班（白石）車庫詰所</t>
  </si>
  <si>
    <t>逢瀬町多田野字木置場57-1</t>
  </si>
  <si>
    <t>逢瀬第1分団第3班（北堀口）車庫詰所</t>
  </si>
  <si>
    <t>逢瀬町多田野字道還19-5</t>
  </si>
  <si>
    <t>逢瀬第1分団第4班（南別所）車庫詰所</t>
  </si>
  <si>
    <t>逢瀬町多田野字向原1</t>
  </si>
  <si>
    <t>逢瀬第1分団第5班（下山田原）車庫詰所</t>
  </si>
  <si>
    <t>逢瀬町多田野字上山田原1-236</t>
  </si>
  <si>
    <t>逢瀬第2分団第1班（屋敷西）車庫詰所</t>
  </si>
  <si>
    <t>逢瀬町河内字町東120</t>
  </si>
  <si>
    <t>逢瀬第2分団第2班（夏出）車庫詰所</t>
  </si>
  <si>
    <t>逢瀬町夏出字苗代18-1</t>
  </si>
  <si>
    <t>逢瀬第2分団第2班（熊越）車庫詰所</t>
  </si>
  <si>
    <t>逢瀬町河内字背戸ノ沢7-2</t>
  </si>
  <si>
    <t>逢瀬第2分団第2班（滝）車庫詰所</t>
  </si>
  <si>
    <t>逢瀬町河内字下滝180</t>
  </si>
  <si>
    <t>逢瀬第2分団第3班（塩ノ原）車庫詰所</t>
  </si>
  <si>
    <t>逢瀬町河内字藤田204</t>
  </si>
  <si>
    <t>逢瀬第2分団第3班（平内）車庫詰所</t>
  </si>
  <si>
    <t>逢瀬町河内字平内12-3</t>
  </si>
  <si>
    <t>片平第1分団第1班（中央）車庫詰所</t>
  </si>
  <si>
    <t>片平町字中町9-5</t>
  </si>
  <si>
    <t>片平第1分団第2班（岩倉）車庫詰所</t>
  </si>
  <si>
    <t>片平町字上居89-1</t>
  </si>
  <si>
    <t>片平第2分団第1班（田中）車庫詰所</t>
  </si>
  <si>
    <t>片平町字松22-1</t>
  </si>
  <si>
    <t>片平町字中川原107-1</t>
  </si>
  <si>
    <t>片平第2分団第3班（東庚坦原）車庫詰所</t>
  </si>
  <si>
    <t>片平町字庚坦原65、66</t>
  </si>
  <si>
    <t>喜久田第1分団第1班（堀之内）車庫詰所</t>
  </si>
  <si>
    <t>喜久田町堀之内字釜場東34-15</t>
  </si>
  <si>
    <t>喜久田第1分団第2班（北部）車庫詰所</t>
  </si>
  <si>
    <t>喜久田町堀之内字赤津前81-1</t>
  </si>
  <si>
    <t>喜久田第2分団第2班（久留米）車庫詰所</t>
  </si>
  <si>
    <t>喜久田町前田沢字坪子72-34</t>
  </si>
  <si>
    <t>喜久田第2分団第2班（前田沢）車庫詰所</t>
  </si>
  <si>
    <t>喜久田町前田沢一丁目41-1</t>
  </si>
  <si>
    <t>喜久田第3分団第1班（西原）車庫詰所</t>
  </si>
  <si>
    <t>喜久田町字松ケ作15-39</t>
  </si>
  <si>
    <t>喜久田第3分団第2班（鳥取）車庫詰所</t>
  </si>
  <si>
    <t>喜久田町早稲原字伝左エ門原3-4</t>
  </si>
  <si>
    <t>喜久田第3分団第2班（南部）車庫詰所</t>
  </si>
  <si>
    <t>喜久田町字遠北原3-27</t>
  </si>
  <si>
    <t>日和田第1分団第1班（北町）車庫詰所</t>
  </si>
  <si>
    <t>日和田町字日和田128</t>
  </si>
  <si>
    <t>日和田第2分団第1班（高倉）車庫詰所</t>
  </si>
  <si>
    <t>日和田町高倉字高倉167</t>
  </si>
  <si>
    <t>日和田第3分団第1班（梅沢西）車庫詰所</t>
  </si>
  <si>
    <t>日和田町梅沢字衛門次郎原2-87</t>
  </si>
  <si>
    <t>日和田第3分団第1班（梅沢東）車庫詰所</t>
  </si>
  <si>
    <t>日和田町梅沢字白幡12</t>
  </si>
  <si>
    <t>日和田第3分団第2班（八丁目上）車庫詰所</t>
  </si>
  <si>
    <t>日和田町八丁目字仲頃30-2</t>
  </si>
  <si>
    <t>日和田第4分団第1班（宮下）車庫詰所</t>
  </si>
  <si>
    <t>日和田町字黒沢42-3</t>
  </si>
  <si>
    <t>日和田第4分団第1班（原）車庫詰所</t>
  </si>
  <si>
    <t>日和田町字原12-269</t>
  </si>
  <si>
    <t>日和田第4分団第2班（久留米）車庫詰所</t>
  </si>
  <si>
    <t>日和田町字北野26-12</t>
  </si>
  <si>
    <t>日和田第4分団第2班（鶴番）車庫詰所</t>
  </si>
  <si>
    <t>日和田町高倉字新田6-2</t>
  </si>
  <si>
    <t>富久山第1分団第1班（梅田）車庫詰所</t>
  </si>
  <si>
    <t>富久山町久保田字水口50</t>
  </si>
  <si>
    <t>富久山第1分団第2班（久保田）車庫詰所</t>
  </si>
  <si>
    <t>富久山町久保田字久保田90-1</t>
  </si>
  <si>
    <t>富久山第2分団第1班（支所前）車庫詰所</t>
  </si>
  <si>
    <t>富久山町福原字福原8-1</t>
  </si>
  <si>
    <t>※土地面積は、富久山コミュニティ消防センターに含む。</t>
    <rPh sb="1" eb="3">
      <t>トチ</t>
    </rPh>
    <rPh sb="3" eb="5">
      <t>メンセキ</t>
    </rPh>
    <rPh sb="7" eb="8">
      <t>トミ</t>
    </rPh>
    <rPh sb="8" eb="9">
      <t>ヒサ</t>
    </rPh>
    <rPh sb="9" eb="10">
      <t>ヤマ</t>
    </rPh>
    <rPh sb="16" eb="18">
      <t>ショウボウ</t>
    </rPh>
    <rPh sb="23" eb="24">
      <t>フク</t>
    </rPh>
    <phoneticPr fontId="23"/>
  </si>
  <si>
    <t>富久山第4分団第1班（北）車庫詰所</t>
  </si>
  <si>
    <t>富久山町北小泉字前田1-1</t>
  </si>
  <si>
    <t>旧富久山第3分団第1班（上）車庫詰所</t>
  </si>
  <si>
    <t>富久山町八山田字山崎60</t>
  </si>
  <si>
    <t>湖南第1分団第1班（秋山）車庫詰所</t>
  </si>
  <si>
    <t>湖南町赤津字砂子田161-1</t>
  </si>
  <si>
    <t>湖南第1分団第1班（赤津）車庫詰所</t>
  </si>
  <si>
    <t>湖南町赤津字北町4626-1</t>
  </si>
  <si>
    <t>湖南第1分団第2班（東岐）車庫詰所</t>
  </si>
  <si>
    <t>湖南町赤津字辰巳ケ沢2442</t>
  </si>
  <si>
    <t>湖南町福良字荒町268-5</t>
  </si>
  <si>
    <t>湖南第2分団第2班（余郷新田）車庫詰所</t>
  </si>
  <si>
    <t>湖南町福良字北ノ入1769</t>
  </si>
  <si>
    <t>湖南第2分団第2班（両浜）車庫詰所</t>
  </si>
  <si>
    <t>湖南町福良字前田2-1</t>
  </si>
  <si>
    <t>湖南第2分団第3班（南郷）車庫詰所1</t>
  </si>
  <si>
    <t>湖南町福良字山神下7601-4</t>
  </si>
  <si>
    <t>湖南第2分団第3班（南郷）車庫詰所2</t>
  </si>
  <si>
    <t>湖南町馬入新田字布山京1</t>
  </si>
  <si>
    <t>湖南第3分団第1班（横町）車庫詰所</t>
  </si>
  <si>
    <t>湖南町三代字荒町1327-1</t>
  </si>
  <si>
    <t>湖南第3分団第1班（御代）車庫詰所</t>
  </si>
  <si>
    <t>湖南町三代字御代1196-1</t>
  </si>
  <si>
    <t>湖南第3分団第1班（中ノ入）車庫詰所</t>
  </si>
  <si>
    <t>湖南町三代字中ノ入2619-3</t>
  </si>
  <si>
    <t>湖南第4分団第1班（下町）車庫詰所</t>
  </si>
  <si>
    <t>湖南町中野字堰内2495-4</t>
  </si>
  <si>
    <t>湖南第4分団第1班（上町）車庫詰所</t>
  </si>
  <si>
    <t>湖南町中野字堰内2659</t>
  </si>
  <si>
    <t>湖南第4分団第2班（安佐野）車庫詰所</t>
  </si>
  <si>
    <t>湖南町中野字安佐野163</t>
  </si>
  <si>
    <t>湖南第5分団第1班（舟津）車庫詰所</t>
  </si>
  <si>
    <t>湖南町舟津字舟津849-4</t>
  </si>
  <si>
    <t>湖南第5分団第2班（横沢）車庫詰所</t>
  </si>
  <si>
    <t>湖南町横沢字屋敷2544-1</t>
  </si>
  <si>
    <t>湖南第5分団第2班（舘）車庫詰所</t>
  </si>
  <si>
    <t>湖南町舘字伊勢ノ前1236-1</t>
  </si>
  <si>
    <t>湖南第5分団第3班（浜路）車庫詰所</t>
  </si>
  <si>
    <t>湖南町浜路字稲宝595</t>
  </si>
  <si>
    <t>※土地面積は、熱海消防センターに含む。</t>
    <rPh sb="1" eb="3">
      <t>トチ</t>
    </rPh>
    <rPh sb="3" eb="5">
      <t>メンセキ</t>
    </rPh>
    <rPh sb="7" eb="9">
      <t>アタミ</t>
    </rPh>
    <rPh sb="9" eb="11">
      <t>ショウボウ</t>
    </rPh>
    <rPh sb="16" eb="17">
      <t>フク</t>
    </rPh>
    <phoneticPr fontId="23"/>
  </si>
  <si>
    <t>熱海第1分団第2班（荒町）車庫詰所</t>
  </si>
  <si>
    <t>熱海町熱海五丁目97</t>
  </si>
  <si>
    <t>熱海第1分団第3班（中山）車庫詰所</t>
  </si>
  <si>
    <t>熱海町中山字城ノ脇113-1</t>
  </si>
  <si>
    <t>熱海第1分団第3班（竹ノ内）車庫詰所</t>
    <rPh sb="10" eb="11">
      <t>タケ</t>
    </rPh>
    <rPh sb="12" eb="13">
      <t>ウチ</t>
    </rPh>
    <phoneticPr fontId="22"/>
  </si>
  <si>
    <t>熱海町安子島字竹ノ内134</t>
    <phoneticPr fontId="22"/>
  </si>
  <si>
    <t>熱海第2分団第1班（上高玉）車庫詰所</t>
  </si>
  <si>
    <t>熱海町高玉字北田仲68-6</t>
  </si>
  <si>
    <t>熱海第2分団第2班（下高玉）車庫詰所</t>
  </si>
  <si>
    <t>熱海町高玉字南梨子平56-2</t>
  </si>
  <si>
    <t>熱海第2分団第2班（七瀬）車庫詰所</t>
  </si>
  <si>
    <t>熱海町高玉字七瀬20-1</t>
  </si>
  <si>
    <t>熱海第2分団第2班（仲当）車庫詰所</t>
  </si>
  <si>
    <t>熱海町高玉字仲当76</t>
  </si>
  <si>
    <t>熱海第2分団第3班（石筵1）車庫詰所</t>
  </si>
  <si>
    <t>熱海町石筵字真伏野7-2</t>
  </si>
  <si>
    <t>熱海第3分団第1班（安子ケ島1）車庫詰所</t>
  </si>
  <si>
    <t>熱海町安子島字町120</t>
  </si>
  <si>
    <t>熱海第3分団第2班（安子ケ島4）車庫詰所</t>
  </si>
  <si>
    <t>熱海町安子島字前田12-1</t>
  </si>
  <si>
    <t>熱海第3分団第3班（玉川）車庫詰所</t>
  </si>
  <si>
    <t>熱海第3分団第3班（青木葉）車庫詰所</t>
  </si>
  <si>
    <t>熱海町玉川字前田26-2</t>
  </si>
  <si>
    <t>熱海第4分団第1班（安子ケ島5）車庫詰所</t>
  </si>
  <si>
    <t>熱海町安子島字四ツ谷249</t>
  </si>
  <si>
    <t>熱海第4分団第1班（上伊豆島1）車庫詰所</t>
  </si>
  <si>
    <t>熱海町上伊豆島字上町55-2</t>
  </si>
  <si>
    <t>熱海第4分団第2班（下伊豆島1）車庫詰所</t>
  </si>
  <si>
    <t>熱海町下伊豆島字南田1</t>
  </si>
  <si>
    <t>熱海第4分団第3班（長橋1）車庫詰所</t>
  </si>
  <si>
    <t>熱海町長橋字舘81</t>
  </si>
  <si>
    <t>田村第1分団第1班（金屋）車庫詰所</t>
  </si>
  <si>
    <t>田村町金屋字杉ノ宮2-4</t>
  </si>
  <si>
    <t>田村第1分団第2班（下行合）車庫詰所</t>
  </si>
  <si>
    <t>田村町下行合字朝日舞469-1</t>
  </si>
  <si>
    <t>田村第1分団第2班（上行合）車庫詰所</t>
  </si>
  <si>
    <t>田村町上行合字亀河内133-1</t>
  </si>
  <si>
    <t>田村第1分団第3班（手代木）車庫詰所</t>
  </si>
  <si>
    <t>田村町手代木字舛内5-1</t>
  </si>
  <si>
    <t>田村第1分団第3班（小川）車庫詰所</t>
  </si>
  <si>
    <t>田村町小川字下田170</t>
  </si>
  <si>
    <t>田村第2分団第1班（守山）車庫詰所</t>
  </si>
  <si>
    <t>田村町守山字中町38-4</t>
  </si>
  <si>
    <t>田村第2分団第2班（岩作）車庫詰所</t>
  </si>
  <si>
    <t>田村町岩作字四十坦189-2</t>
  </si>
  <si>
    <t>田村第2分団第2班（大供）車庫詰所</t>
  </si>
  <si>
    <t>田村町大供字地蔵前9</t>
  </si>
  <si>
    <t>田村第2分団第3班（金沢）車庫詰所</t>
  </si>
  <si>
    <t>田村町金沢字高屋敷196-2</t>
  </si>
  <si>
    <t>田村第2分団第3班（細田）車庫詰所</t>
  </si>
  <si>
    <t>田村町細田字時内150-1</t>
  </si>
  <si>
    <t>田村第3分団第1班（山中）車庫詰所</t>
  </si>
  <si>
    <t>田村町山中字本郷34</t>
  </si>
  <si>
    <t>田村町山中字枇杷沢289-414</t>
    <phoneticPr fontId="22"/>
  </si>
  <si>
    <t>田村第3分団第1班（大善寺）車庫詰所</t>
  </si>
  <si>
    <t>田村町大善寺字上新屋敷7-4</t>
  </si>
  <si>
    <t>田村第3分団第2班（徳定）車庫詰所</t>
  </si>
  <si>
    <t>田村町徳定字蚕沢103</t>
  </si>
  <si>
    <t>田村第3分団第3班（御代田）車庫詰所</t>
  </si>
  <si>
    <t>田村町御代田字守山道16-1</t>
  </si>
  <si>
    <t>田村第3分団第3班（正直）車庫詰所</t>
  </si>
  <si>
    <t>田村町正直字南14-10</t>
  </si>
  <si>
    <t>田村第4分団第1班（谷田川）車庫詰所</t>
  </si>
  <si>
    <t>田村町谷田川字宮ノ下10-3</t>
  </si>
  <si>
    <t>田村第4分団第1班（谷田川）車庫</t>
  </si>
  <si>
    <t>田村町谷田川字東曲渕40</t>
  </si>
  <si>
    <t>田村町下道渡字浜井場155-1</t>
  </si>
  <si>
    <t>田村第5分団第1班（田母神以市）車庫詰所</t>
  </si>
  <si>
    <t>田村町田母神字以市52-6</t>
  </si>
  <si>
    <t>田村第5分団第1班（田母神宮ノ前）車庫詰所</t>
  </si>
  <si>
    <t>田村町田母神字宮ノ前15-1</t>
  </si>
  <si>
    <t>田村第5分団第1班（田母神南ノ内）車庫詰所</t>
  </si>
  <si>
    <t>田村町田母神字南ノ内24-4</t>
  </si>
  <si>
    <t>田村第5分団第2班（糠塚）車庫詰所</t>
  </si>
  <si>
    <t>田村町糠塚字池尻316</t>
  </si>
  <si>
    <t>田村第5分団第3班（栃本）車庫詰所</t>
  </si>
  <si>
    <t>田村町栃本字坂ノ下69-1</t>
  </si>
  <si>
    <t>田村第5分団第4班（栃山神）車庫詰所</t>
  </si>
  <si>
    <t>田村町栃山神字千穂26-1</t>
  </si>
  <si>
    <t>田村第5分団第5班（川曲）車庫詰所</t>
  </si>
  <si>
    <t>田村町川曲字寺沢98</t>
  </si>
  <si>
    <t>中田第1分団第1班（柳橋）車庫詰所</t>
  </si>
  <si>
    <t>中田町柳橋字町向203-2</t>
  </si>
  <si>
    <t>中田第1分団第2班（中津川）車庫詰所</t>
  </si>
  <si>
    <t>中田町中津川字町40-3</t>
  </si>
  <si>
    <t>中田第1分団第3班（木目沢）車庫詰所</t>
  </si>
  <si>
    <t>中田町木目沢字道内120-1</t>
  </si>
  <si>
    <t>中田第2分団第1班（下枝1）車庫詰所</t>
  </si>
  <si>
    <t>中田町下枝字大平258-1</t>
  </si>
  <si>
    <t>中田第2分団第2班（下枝2）車庫詰所</t>
  </si>
  <si>
    <t>中田町下枝字大久保42-2</t>
  </si>
  <si>
    <t>※土地面積は、黒木消防センターに含む。</t>
    <rPh sb="1" eb="3">
      <t>トチ</t>
    </rPh>
    <rPh sb="3" eb="5">
      <t>メンセキ</t>
    </rPh>
    <rPh sb="16" eb="17">
      <t>フク</t>
    </rPh>
    <phoneticPr fontId="23"/>
  </si>
  <si>
    <t>中田第3分団第1班（高倉）車庫詰所</t>
  </si>
  <si>
    <t>中田町高倉字三渡79-5</t>
  </si>
  <si>
    <t>中田第3分団第2班（赤沼）車庫詰所</t>
  </si>
  <si>
    <t>中田町高倉字蔵屋敷19-3</t>
  </si>
  <si>
    <t>中田第3分団第3班（海老根）車庫詰所</t>
  </si>
  <si>
    <t>中田町海老根字石堂8-2</t>
  </si>
  <si>
    <t>中田第3分団第4班（上石）車庫詰所</t>
  </si>
  <si>
    <t>中田町上石字谷津248-1</t>
  </si>
  <si>
    <t>西田第1分団第1班（丹伊田西）車庫詰所</t>
  </si>
  <si>
    <t>西田町丹伊田字西荒井288-2</t>
  </si>
  <si>
    <t>西田第1分団第1班（丹伊田東）車庫詰所</t>
  </si>
  <si>
    <t>西田町丹伊田字大久保502-3</t>
  </si>
  <si>
    <t>西田第1分団第2班（高柴）車庫詰所</t>
  </si>
  <si>
    <t>西田町高柴字北ノ前146</t>
  </si>
  <si>
    <t>西田第1分団第3班（土棚）車庫詰所</t>
  </si>
  <si>
    <t>西田町土棚字式部内345-3</t>
  </si>
  <si>
    <t>西田第2分団第1班（大網）車庫詰所</t>
  </si>
  <si>
    <t>西田町鬼生田字新田84-1</t>
  </si>
  <si>
    <t>西田第2分団第1班（沢田）車庫詰所</t>
  </si>
  <si>
    <t>西田町鬼生田字里270-2</t>
  </si>
  <si>
    <t>西田第2分団第1班（町）車庫詰所</t>
  </si>
  <si>
    <t>西田町鬼生田字町101-6</t>
  </si>
  <si>
    <t>西田第3分団第2班（木村）車庫詰所</t>
  </si>
  <si>
    <t>西田町木村字津久田134</t>
  </si>
  <si>
    <t>西田第3分団第3班（芹沢）車庫詰所</t>
  </si>
  <si>
    <t>西田町芹沢字前田11</t>
  </si>
  <si>
    <t>西田第3分団第3班（根木屋）車庫詰所</t>
  </si>
  <si>
    <t>西田町根木屋字北山100-7</t>
  </si>
  <si>
    <t>芳賀小学校防災倉庫</t>
  </si>
  <si>
    <t>大槻ふれあいセンター防災倉庫</t>
  </si>
  <si>
    <t>※土地面積は、大槻ふれあいセンターに含む。</t>
    <rPh sb="1" eb="3">
      <t>トチ</t>
    </rPh>
    <rPh sb="3" eb="5">
      <t>メンセキ</t>
    </rPh>
    <rPh sb="7" eb="9">
      <t>オオツキ</t>
    </rPh>
    <rPh sb="18" eb="19">
      <t>フク</t>
    </rPh>
    <phoneticPr fontId="23"/>
  </si>
  <si>
    <t>富久山行政センター防災倉庫</t>
  </si>
  <si>
    <t>※土地面積は、富久山図書館に含む。</t>
    <rPh sb="1" eb="3">
      <t>トチ</t>
    </rPh>
    <rPh sb="3" eb="5">
      <t>メンセキ</t>
    </rPh>
    <rPh sb="7" eb="10">
      <t>フクヤマ</t>
    </rPh>
    <rPh sb="10" eb="13">
      <t>トショカン</t>
    </rPh>
    <rPh sb="14" eb="15">
      <t>フク</t>
    </rPh>
    <phoneticPr fontId="23"/>
  </si>
  <si>
    <t>田村行政センター防災倉庫</t>
  </si>
  <si>
    <t>田村町岩作字穂多礼57-1</t>
  </si>
  <si>
    <t>※土地面積は、田村行政センターに含む。</t>
    <rPh sb="1" eb="3">
      <t>トチ</t>
    </rPh>
    <rPh sb="3" eb="5">
      <t>メンセキ</t>
    </rPh>
    <rPh sb="7" eb="9">
      <t>タムラ</t>
    </rPh>
    <rPh sb="9" eb="11">
      <t>ギョウセイ</t>
    </rPh>
    <rPh sb="16" eb="17">
      <t>フク</t>
    </rPh>
    <phoneticPr fontId="23"/>
  </si>
  <si>
    <t>水防センター</t>
  </si>
  <si>
    <t>富久山町久保田字中台12</t>
  </si>
  <si>
    <t>水防倉庫</t>
  </si>
  <si>
    <t>桜木二丁目8-6</t>
  </si>
  <si>
    <t>13 市営住宅</t>
  </si>
  <si>
    <t>鶴見坦市営住宅</t>
  </si>
  <si>
    <t>鶴見坦一丁目11-4</t>
  </si>
  <si>
    <t>日吉ケ丘市営住宅</t>
  </si>
  <si>
    <t>富田町日吉ケ丘49</t>
  </si>
  <si>
    <t>希望ケ丘市営住宅</t>
  </si>
  <si>
    <t>希望ケ丘12</t>
  </si>
  <si>
    <t>緑ケ丘市営住宅</t>
  </si>
  <si>
    <t>緑ケ丘西一丁目14-1</t>
  </si>
  <si>
    <t>緑ケ丘東市営住宅</t>
  </si>
  <si>
    <t>緑ケ丘東五丁目1-1</t>
  </si>
  <si>
    <t>堀切西市営住宅</t>
  </si>
  <si>
    <t>大槻町字堀切西2-5</t>
  </si>
  <si>
    <t>西ノ宮西市営住宅</t>
  </si>
  <si>
    <t>大槻町字西ノ宮58-1</t>
  </si>
  <si>
    <t>中ノ平市営住宅</t>
  </si>
  <si>
    <t>大槻町字中ノ平59</t>
  </si>
  <si>
    <t>新池下市営住宅</t>
  </si>
  <si>
    <t>大槻町字新池下3</t>
  </si>
  <si>
    <t>仁池向市営住宅</t>
  </si>
  <si>
    <t>大槻町字仁池向1</t>
  </si>
  <si>
    <t>小山田市営住宅</t>
  </si>
  <si>
    <t>大槻町字小山田前12</t>
  </si>
  <si>
    <t>小山田第二市営住宅</t>
  </si>
  <si>
    <t>大槻町字小山田前3</t>
  </si>
  <si>
    <t>小山田西市営住宅</t>
  </si>
  <si>
    <t>大槻町字小山田西13</t>
  </si>
  <si>
    <t>長久保市営住宅</t>
  </si>
  <si>
    <t>安積町長久保二丁目1-2</t>
  </si>
  <si>
    <t>安積市営住宅</t>
  </si>
  <si>
    <t>安積町笹川字西長久保64-1/104-1</t>
    <phoneticPr fontId="23"/>
  </si>
  <si>
    <t>荒池淵市営住宅</t>
  </si>
  <si>
    <t>安積町笹川字荒池渕11-3</t>
  </si>
  <si>
    <t>大洲河原市営住宅（第二）</t>
  </si>
  <si>
    <t>安積町日出山字大洲河原1</t>
  </si>
  <si>
    <t>千杯田市営住宅（第一）</t>
  </si>
  <si>
    <t>喜久田町堀之内字千杯田1</t>
  </si>
  <si>
    <t>千杯田市営住宅（第二）</t>
  </si>
  <si>
    <t>広野入市営住宅</t>
  </si>
  <si>
    <t>日和田町字広野入58-3</t>
  </si>
  <si>
    <t>三本松市営住宅</t>
  </si>
  <si>
    <t>日和田町字三本松78</t>
  </si>
  <si>
    <t>新田市営住宅</t>
  </si>
  <si>
    <t>日和田町高倉字新田2</t>
  </si>
  <si>
    <t>高倉市営住宅</t>
  </si>
  <si>
    <t>日和田町高倉字町裏57</t>
  </si>
  <si>
    <t>大原ふれあい市営住宅</t>
  </si>
  <si>
    <t>富久山町久保田字大原123-1</t>
  </si>
  <si>
    <t>※土地面積は、富久山デイ・サービスセンターを含む。</t>
    <rPh sb="1" eb="3">
      <t>トチ</t>
    </rPh>
    <rPh sb="3" eb="5">
      <t>メンセキ</t>
    </rPh>
    <rPh sb="22" eb="23">
      <t>フク</t>
    </rPh>
    <phoneticPr fontId="23"/>
  </si>
  <si>
    <t>古町市営住宅</t>
  </si>
  <si>
    <t>富久山町久保田字古町137-1</t>
  </si>
  <si>
    <t>道ノ窪市営住宅（第一）</t>
    <phoneticPr fontId="22"/>
  </si>
  <si>
    <t>富久山町福原字道ノ窪53</t>
  </si>
  <si>
    <t>大師前市営住宅</t>
  </si>
  <si>
    <t>富久山町福原字大師前42</t>
  </si>
  <si>
    <t>陣場市営住宅</t>
  </si>
  <si>
    <t>富久山町福原字陣場1</t>
  </si>
  <si>
    <t>八山田四丁目市営住宅</t>
  </si>
  <si>
    <t>八山田四丁目24</t>
  </si>
  <si>
    <t>太田道上市営住宅</t>
  </si>
  <si>
    <t>湖南町舟津字太田道上2964-1</t>
  </si>
  <si>
    <t>朝日市営住宅</t>
    <phoneticPr fontId="22"/>
  </si>
  <si>
    <t>湖南町福良字朝日9191</t>
  </si>
  <si>
    <t>熱海六丁目市営住宅</t>
  </si>
  <si>
    <t>熱海町熱海六丁目65</t>
  </si>
  <si>
    <t>対面原市営住宅</t>
  </si>
  <si>
    <t>熱海町玉川字対面原20</t>
  </si>
  <si>
    <t>松ケ岡市営住宅</t>
  </si>
  <si>
    <t>田村町山中字日照田122</t>
  </si>
  <si>
    <t>緑ケ岡市営住宅</t>
  </si>
  <si>
    <t>田村町正直字南99</t>
  </si>
  <si>
    <t>芹沢市営住宅</t>
  </si>
  <si>
    <t>西田町芹沢字川前191-3</t>
  </si>
  <si>
    <t>14 清掃関係施設</t>
  </si>
  <si>
    <t>河内クリーンセンター</t>
  </si>
  <si>
    <t>逢瀬町河内字西午房沢59</t>
  </si>
  <si>
    <t>河内埋立処分場</t>
  </si>
  <si>
    <t>逢瀬町河内字伏丑3</t>
  </si>
  <si>
    <t>富久山クリーンセンター</t>
  </si>
  <si>
    <t>富久山町福原字北畑1-2</t>
  </si>
  <si>
    <t>富久山クリーンセンター衛生処理センター</t>
  </si>
  <si>
    <t>富久山町福原字北畑40-1</t>
  </si>
  <si>
    <t>15 公衆便所</t>
  </si>
  <si>
    <t>舘浜便所</t>
  </si>
  <si>
    <t>湖南町舘字浜前607-1</t>
  </si>
  <si>
    <t>高柴デコ屋敷観光用トイレ</t>
  </si>
  <si>
    <t>西田町高柴字舘野48-3</t>
  </si>
  <si>
    <t>笹原川千本桜トイレ</t>
  </si>
  <si>
    <t>三穂田町下守屋字前田87-129-1</t>
  </si>
  <si>
    <t>うねめ公衆便所</t>
  </si>
  <si>
    <t>片平町字山田下34</t>
  </si>
  <si>
    <t>安積永盛駅西公衆便所</t>
  </si>
  <si>
    <t>安積二丁目320</t>
  </si>
  <si>
    <t>稲荷公衆便所</t>
  </si>
  <si>
    <t>清水台一丁目160</t>
  </si>
  <si>
    <t>横沢第一公衆便所</t>
  </si>
  <si>
    <t>横沢第二公衆便所</t>
  </si>
  <si>
    <t>開成第一公衆便所</t>
  </si>
  <si>
    <t>開成三丁目336-1</t>
  </si>
  <si>
    <t>開成第二公衆便所</t>
  </si>
  <si>
    <t>開成三丁目319-1</t>
  </si>
  <si>
    <t>舘浜第一公衆便所</t>
  </si>
  <si>
    <t>舘浜第二公衆便所</t>
  </si>
  <si>
    <t>久留米公衆便所</t>
  </si>
  <si>
    <t>久留米三丁目51-3</t>
  </si>
  <si>
    <t>御霊櫃峠公衆便所</t>
  </si>
  <si>
    <t>逢瀬町多田野字片平萱1-2</t>
  </si>
  <si>
    <t>秋山浜第三公衆便所</t>
  </si>
  <si>
    <t>舟津第三公衆便所</t>
  </si>
  <si>
    <t>舟津第二公衆便所</t>
  </si>
  <si>
    <t>舟津浜公衆便所</t>
  </si>
  <si>
    <t>湖南町舟津字浜前137-7</t>
  </si>
  <si>
    <t>小磯公衆便所</t>
  </si>
  <si>
    <t>湖南町舟津字小磯5100-2</t>
  </si>
  <si>
    <t>清水台公衆便所</t>
  </si>
  <si>
    <t>清水台一丁目6-26</t>
  </si>
  <si>
    <t>石筵公衆便所</t>
  </si>
  <si>
    <t>熱海町石筵字萩岡61</t>
  </si>
  <si>
    <t>雪村公衆便所</t>
  </si>
  <si>
    <t>西田町大田字雪村61</t>
  </si>
  <si>
    <t>中ノ沢公衆便所</t>
  </si>
  <si>
    <t>湖南町舟津字中ノ沢5141</t>
  </si>
  <si>
    <t>福良浜公衆便所</t>
  </si>
  <si>
    <t>ペグマタイト岩脈駐車場トイレ</t>
    <rPh sb="6" eb="8">
      <t>ガンミャク</t>
    </rPh>
    <rPh sb="8" eb="11">
      <t>チュウシャジョウ</t>
    </rPh>
    <phoneticPr fontId="22"/>
  </si>
  <si>
    <t>郡山市西田町　丹伊田字宮作51-1</t>
    <phoneticPr fontId="22"/>
  </si>
  <si>
    <t>S造・SL造</t>
    <rPh sb="1" eb="2">
      <t>ヅクリ</t>
    </rPh>
    <rPh sb="5" eb="6">
      <t>ヅクリ</t>
    </rPh>
    <phoneticPr fontId="22"/>
  </si>
  <si>
    <t>中山宿駅公衆便所</t>
    <rPh sb="3" eb="4">
      <t>エキ</t>
    </rPh>
    <rPh sb="4" eb="6">
      <t>コウシュウ</t>
    </rPh>
    <rPh sb="6" eb="8">
      <t>ベンジョ</t>
    </rPh>
    <phoneticPr fontId="22"/>
  </si>
  <si>
    <t>熱海町中山字早稲田30-7</t>
    <rPh sb="0" eb="2">
      <t>アタミ</t>
    </rPh>
    <rPh sb="2" eb="3">
      <t>マチ</t>
    </rPh>
    <rPh sb="3" eb="5">
      <t>ナカヤマ</t>
    </rPh>
    <rPh sb="5" eb="6">
      <t>アザ</t>
    </rPh>
    <rPh sb="6" eb="9">
      <t>ワセダ</t>
    </rPh>
    <phoneticPr fontId="22"/>
  </si>
  <si>
    <t>宇津峰公衆便所</t>
    <rPh sb="0" eb="2">
      <t>ウヅ</t>
    </rPh>
    <rPh sb="2" eb="3">
      <t>ミネ</t>
    </rPh>
    <rPh sb="3" eb="5">
      <t>コウシュウ</t>
    </rPh>
    <rPh sb="5" eb="7">
      <t>ベンジョ</t>
    </rPh>
    <phoneticPr fontId="22"/>
  </si>
  <si>
    <t>田村</t>
    <phoneticPr fontId="22"/>
  </si>
  <si>
    <t>田村町川曲字馬場平</t>
    <rPh sb="0" eb="3">
      <t>タムラマチ</t>
    </rPh>
    <rPh sb="3" eb="4">
      <t>カワ</t>
    </rPh>
    <rPh sb="4" eb="5">
      <t>マガ</t>
    </rPh>
    <rPh sb="5" eb="6">
      <t>アザ</t>
    </rPh>
    <rPh sb="6" eb="8">
      <t>ババ</t>
    </rPh>
    <rPh sb="8" eb="9">
      <t>タイラ</t>
    </rPh>
    <phoneticPr fontId="22"/>
  </si>
  <si>
    <t>16 その他施設</t>
  </si>
  <si>
    <t>郡山富田駅前広場</t>
    <rPh sb="0" eb="2">
      <t>コオリヤマ</t>
    </rPh>
    <rPh sb="2" eb="4">
      <t>トミタ</t>
    </rPh>
    <phoneticPr fontId="22"/>
  </si>
  <si>
    <t>富田</t>
    <phoneticPr fontId="22"/>
  </si>
  <si>
    <t>富田東一丁目1</t>
    <rPh sb="0" eb="2">
      <t>トミタ</t>
    </rPh>
    <rPh sb="2" eb="3">
      <t>ヒガシ</t>
    </rPh>
    <rPh sb="3" eb="6">
      <t>イッチョウメ</t>
    </rPh>
    <phoneticPr fontId="22"/>
  </si>
  <si>
    <t>郡山駅東口広場</t>
  </si>
  <si>
    <t>谷島町152</t>
  </si>
  <si>
    <t>※土地面積は、郡山駅東口自転車等駐輪場を含む。</t>
    <rPh sb="1" eb="3">
      <t>トチ</t>
    </rPh>
    <rPh sb="3" eb="5">
      <t>メンセキ</t>
    </rPh>
    <rPh sb="20" eb="21">
      <t>フク</t>
    </rPh>
    <phoneticPr fontId="23"/>
  </si>
  <si>
    <t>郡山駅前西口駅前広場</t>
  </si>
  <si>
    <t>駅前二丁目408-1</t>
  </si>
  <si>
    <t>安積永盛駅前広場</t>
  </si>
  <si>
    <t>笹川二丁目127-11</t>
  </si>
  <si>
    <t>※土地面積は、安積永盛駅西公衆便所、安積永盛駅西自転車等駐車場を含む。</t>
    <rPh sb="1" eb="3">
      <t>トチ</t>
    </rPh>
    <rPh sb="3" eb="5">
      <t>メンセキ</t>
    </rPh>
    <rPh sb="32" eb="33">
      <t>フク</t>
    </rPh>
    <phoneticPr fontId="23"/>
  </si>
  <si>
    <t>磐梯熱海駅前広場</t>
  </si>
  <si>
    <t>熱海町熱海三丁目342-2</t>
  </si>
  <si>
    <t>※土地面積は、磐梯熱海温泉駅前足湯を含む。</t>
    <rPh sb="1" eb="3">
      <t>トチ</t>
    </rPh>
    <rPh sb="3" eb="5">
      <t>メンセキ</t>
    </rPh>
    <rPh sb="18" eb="19">
      <t>フク</t>
    </rPh>
    <phoneticPr fontId="23"/>
  </si>
  <si>
    <t>桑野二丁目倉庫</t>
  </si>
  <si>
    <t>桑野二丁目35-4</t>
  </si>
  <si>
    <t>朝日二丁目車庫</t>
  </si>
  <si>
    <t>朝日二丁目32-2</t>
  </si>
  <si>
    <t>旧逢瀬行政センター倉庫</t>
  </si>
  <si>
    <t>湖南行政センター倉庫（旧職員住宅）</t>
  </si>
  <si>
    <t>湖南町福良字浦町前8403-3</t>
  </si>
  <si>
    <t>旧西田行政センター跡地倉庫</t>
    <rPh sb="0" eb="1">
      <t>キュウ</t>
    </rPh>
    <phoneticPr fontId="23"/>
  </si>
  <si>
    <t>西田町三町目字桜内 470-1</t>
  </si>
  <si>
    <t>舟津除雪車庫</t>
  </si>
  <si>
    <t>湖南町舟津字舟津684-3</t>
  </si>
  <si>
    <t>熱海温泉事業所</t>
  </si>
  <si>
    <t>※土地面積は、磐梯熱海温泉足湯を含む。</t>
    <rPh sb="1" eb="3">
      <t>トチ</t>
    </rPh>
    <rPh sb="3" eb="5">
      <t>メンセキ</t>
    </rPh>
    <rPh sb="16" eb="17">
      <t>フク</t>
    </rPh>
    <phoneticPr fontId="23"/>
  </si>
  <si>
    <t>環境保全センター</t>
  </si>
  <si>
    <t>朝日三丁目5-7</t>
  </si>
  <si>
    <t>郡山駅西口第一自転車等駐車場</t>
  </si>
  <si>
    <t>字燧田190</t>
  </si>
  <si>
    <t>郡山駅西口第二自転車等駐車場</t>
  </si>
  <si>
    <t>字東宿17-6</t>
  </si>
  <si>
    <t>郡山駅東口自転車等駐車場</t>
    <rPh sb="10" eb="11">
      <t>クルマ</t>
    </rPh>
    <phoneticPr fontId="22"/>
  </si>
  <si>
    <t>※土地面積は、郡山駅東口広場に含む。</t>
    <rPh sb="1" eb="3">
      <t>トチ</t>
    </rPh>
    <rPh sb="3" eb="5">
      <t>メンセキ</t>
    </rPh>
    <rPh sb="7" eb="9">
      <t>コオリヤマ</t>
    </rPh>
    <rPh sb="9" eb="10">
      <t>エキ</t>
    </rPh>
    <rPh sb="10" eb="12">
      <t>ヒガシグチ</t>
    </rPh>
    <rPh sb="12" eb="14">
      <t>ヒロバ</t>
    </rPh>
    <rPh sb="15" eb="16">
      <t>フク</t>
    </rPh>
    <phoneticPr fontId="23"/>
  </si>
  <si>
    <t>舞木駅自転車等駐車場</t>
  </si>
  <si>
    <t>舞木町字平183-14</t>
  </si>
  <si>
    <t>安積永盛駅自転車等駐車場</t>
  </si>
  <si>
    <t>安積永盛駅西自転車等駐車場</t>
  </si>
  <si>
    <t>喜久田駅自転車等駐車場</t>
  </si>
  <si>
    <t>喜久田町堀之内字南椚内4-2</t>
  </si>
  <si>
    <t>日和田駅自転車等駐車場</t>
  </si>
  <si>
    <t>日和田町字小堰23-5</t>
  </si>
  <si>
    <t>磐梯熱海駅自転車等駐車場</t>
    <rPh sb="10" eb="11">
      <t>クルマ</t>
    </rPh>
    <phoneticPr fontId="22"/>
  </si>
  <si>
    <t>安子島駅自転車等駐車場</t>
    <rPh sb="9" eb="10">
      <t>クルマ</t>
    </rPh>
    <phoneticPr fontId="22"/>
  </si>
  <si>
    <t>熱海町安子島字出シ25-5</t>
  </si>
  <si>
    <t>中山宿駅自転車等駐車場</t>
  </si>
  <si>
    <t>熱海町中山字早稲田30-7</t>
  </si>
  <si>
    <t>磐城守山駅自転車等駐車場</t>
    <rPh sb="10" eb="11">
      <t>クルマ</t>
    </rPh>
    <phoneticPr fontId="22"/>
  </si>
  <si>
    <t>田村町岩作字西河原112-2</t>
  </si>
  <si>
    <t>谷田川駅自転車等駐車場</t>
    <rPh sb="9" eb="10">
      <t>クルマ</t>
    </rPh>
    <phoneticPr fontId="22"/>
  </si>
  <si>
    <t>田村町谷田川字荒小路8-7</t>
  </si>
  <si>
    <t>16 その他施設</t>
    <phoneticPr fontId="22"/>
  </si>
  <si>
    <t>富田</t>
    <phoneticPr fontId="22"/>
  </si>
  <si>
    <t>郡山駅西口駐車場</t>
  </si>
  <si>
    <t>字東宿44-4</t>
  </si>
  <si>
    <t>東山悠苑</t>
    <phoneticPr fontId="22"/>
  </si>
  <si>
    <t>田村町小川字石淵130</t>
  </si>
  <si>
    <t>東山霊園</t>
  </si>
  <si>
    <t>田村町小川字ヤシウリ5</t>
    <phoneticPr fontId="22"/>
  </si>
  <si>
    <t>※ランニングコストは公園部分の管理に関するコストを含む。</t>
    <phoneticPr fontId="23"/>
  </si>
  <si>
    <t>共用墓地</t>
  </si>
  <si>
    <t>旧市内</t>
    <phoneticPr fontId="23"/>
  </si>
  <si>
    <t>咲田一丁目132</t>
    <rPh sb="0" eb="1">
      <t>サ</t>
    </rPh>
    <rPh sb="1" eb="2">
      <t>タ</t>
    </rPh>
    <rPh sb="2" eb="5">
      <t>イッチョウメ</t>
    </rPh>
    <phoneticPr fontId="7"/>
  </si>
  <si>
    <t>ふれあい科学館</t>
  </si>
  <si>
    <t>駅前二丁目11-1</t>
  </si>
  <si>
    <t>美術館</t>
  </si>
  <si>
    <t>安原町字大谷地130-2</t>
  </si>
  <si>
    <t>安積大気汚染常時監視局</t>
  </si>
  <si>
    <t>安積三丁目73</t>
  </si>
  <si>
    <t>※土地面積は、桧ノ下公園に含む。</t>
    <rPh sb="1" eb="3">
      <t>トチ</t>
    </rPh>
    <rPh sb="3" eb="5">
      <t>メンセキ</t>
    </rPh>
    <rPh sb="7" eb="8">
      <t>ヒノキ</t>
    </rPh>
    <rPh sb="9" eb="10">
      <t>シタ</t>
    </rPh>
    <rPh sb="10" eb="12">
      <t>コウエン</t>
    </rPh>
    <rPh sb="13" eb="14">
      <t>フク</t>
    </rPh>
    <phoneticPr fontId="23"/>
  </si>
  <si>
    <t>堤下大気汚染常時監視局</t>
  </si>
  <si>
    <t>※土地面積は、橘小学校に含む。</t>
    <rPh sb="1" eb="3">
      <t>トチ</t>
    </rPh>
    <rPh sb="3" eb="5">
      <t>メンセキ</t>
    </rPh>
    <rPh sb="7" eb="8">
      <t>タチバナ</t>
    </rPh>
    <rPh sb="8" eb="11">
      <t>ショウガッコウ</t>
    </rPh>
    <rPh sb="12" eb="13">
      <t>フク</t>
    </rPh>
    <phoneticPr fontId="23"/>
  </si>
  <si>
    <t>日和田大気汚染常時監視局</t>
  </si>
  <si>
    <t>芳賀大気汚染常時監視局</t>
  </si>
  <si>
    <t>芳賀二丁目68ﾁｻｷ</t>
  </si>
  <si>
    <t>※土地面積は、芳賀公民館に含む。</t>
    <rPh sb="1" eb="3">
      <t>トチ</t>
    </rPh>
    <rPh sb="3" eb="5">
      <t>メンセキ</t>
    </rPh>
    <rPh sb="7" eb="9">
      <t>ハガ</t>
    </rPh>
    <rPh sb="9" eb="12">
      <t>コウミンカン</t>
    </rPh>
    <rPh sb="13" eb="14">
      <t>フク</t>
    </rPh>
    <phoneticPr fontId="22"/>
  </si>
  <si>
    <t>台新大気汚染常時監視局</t>
  </si>
  <si>
    <t>※土地面積は、台新公園に含む。</t>
    <rPh sb="1" eb="3">
      <t>トチ</t>
    </rPh>
    <rPh sb="3" eb="5">
      <t>メンセキ</t>
    </rPh>
    <rPh sb="12" eb="13">
      <t>フク</t>
    </rPh>
    <phoneticPr fontId="23"/>
  </si>
  <si>
    <t>中央デイ・サービスセンター</t>
    <rPh sb="0" eb="2">
      <t>チュウオウ</t>
    </rPh>
    <phoneticPr fontId="23"/>
  </si>
  <si>
    <t>富久山デイ・サービスセンター</t>
    <phoneticPr fontId="22"/>
  </si>
  <si>
    <t>※土地面積は、大原ふれあい市営住宅に含む。</t>
    <rPh sb="1" eb="3">
      <t>トチ</t>
    </rPh>
    <rPh sb="3" eb="5">
      <t>メンセキ</t>
    </rPh>
    <rPh sb="18" eb="19">
      <t>フク</t>
    </rPh>
    <phoneticPr fontId="23"/>
  </si>
  <si>
    <t>湖南デイ・サービスセンター</t>
    <phoneticPr fontId="23"/>
  </si>
  <si>
    <t>※土地面積は、市民福祉センター（サニー・ランド湖南）に含む。</t>
    <rPh sb="1" eb="3">
      <t>トチ</t>
    </rPh>
    <rPh sb="3" eb="5">
      <t>メンセキ</t>
    </rPh>
    <rPh sb="7" eb="9">
      <t>シミン</t>
    </rPh>
    <rPh sb="9" eb="11">
      <t>フクシ</t>
    </rPh>
    <rPh sb="23" eb="25">
      <t>コナン</t>
    </rPh>
    <rPh sb="27" eb="28">
      <t>フク</t>
    </rPh>
    <phoneticPr fontId="23"/>
  </si>
  <si>
    <t>保健所</t>
  </si>
  <si>
    <t>朝日二丁目66</t>
  </si>
  <si>
    <t>郡山駅前健康相談センター</t>
    <phoneticPr fontId="22"/>
  </si>
  <si>
    <t>食肉衛生検査所</t>
  </si>
  <si>
    <t>富久山町久保田字古坦95-2</t>
  </si>
  <si>
    <t>園芸振興センター</t>
  </si>
  <si>
    <t>農産加工センター</t>
  </si>
  <si>
    <t>逢瀬町多田野字南原17</t>
  </si>
  <si>
    <t>総合地方卸売市場</t>
  </si>
  <si>
    <t>大槻町字向原114</t>
  </si>
  <si>
    <t>中学校給食センター</t>
  </si>
  <si>
    <t>富久山町久保田字太郎殿前202</t>
  </si>
  <si>
    <t>中学校第二給食センター</t>
  </si>
  <si>
    <t>片平町字的場63</t>
  </si>
  <si>
    <t>高等職業能力開発校</t>
    <phoneticPr fontId="22"/>
  </si>
  <si>
    <t>長者三丁目2-19</t>
  </si>
  <si>
    <t>W造</t>
    <phoneticPr fontId="23"/>
  </si>
  <si>
    <t>-</t>
    <phoneticPr fontId="23"/>
  </si>
  <si>
    <t>熱海</t>
    <phoneticPr fontId="23"/>
  </si>
  <si>
    <t>エレベーター</t>
    <phoneticPr fontId="9"/>
  </si>
  <si>
    <t>エレベーター</t>
    <phoneticPr fontId="13"/>
  </si>
  <si>
    <t>８ 放課後児童クラブ等</t>
    <phoneticPr fontId="9"/>
  </si>
  <si>
    <t>８ 放課後児童クラブ等</t>
    <phoneticPr fontId="9"/>
  </si>
  <si>
    <t>８ 放課後児童クラブ等</t>
    <phoneticPr fontId="9"/>
  </si>
  <si>
    <t>８ 放課後児童クラブ等</t>
    <phoneticPr fontId="9"/>
  </si>
  <si>
    <t>富田町字大十内85-5</t>
    <rPh sb="0" eb="3">
      <t>トミタマチ</t>
    </rPh>
    <rPh sb="3" eb="4">
      <t>アザ</t>
    </rPh>
    <rPh sb="4" eb="5">
      <t>ダイ</t>
    </rPh>
    <rPh sb="5" eb="6">
      <t>ジュウ</t>
    </rPh>
    <rPh sb="6" eb="7">
      <t>ウチ</t>
    </rPh>
    <phoneticPr fontId="9"/>
  </si>
  <si>
    <t>１ 集会施設</t>
    <phoneticPr fontId="9"/>
  </si>
  <si>
    <t>熱海多目的交流施設</t>
    <rPh sb="0" eb="2">
      <t>アタミ</t>
    </rPh>
    <rPh sb="2" eb="5">
      <t>タモクテキ</t>
    </rPh>
    <rPh sb="5" eb="7">
      <t>コウリュウ</t>
    </rPh>
    <rPh sb="7" eb="9">
      <t>シセツ</t>
    </rPh>
    <phoneticPr fontId="9"/>
  </si>
  <si>
    <t>熱海</t>
    <phoneticPr fontId="9"/>
  </si>
  <si>
    <t>エレベーター設置の有無（設置有の場合は○を記載）</t>
    <rPh sb="6" eb="8">
      <t>セッチ</t>
    </rPh>
    <rPh sb="9" eb="11">
      <t>ウム</t>
    </rPh>
    <rPh sb="12" eb="14">
      <t>セッチ</t>
    </rPh>
    <rPh sb="14" eb="15">
      <t>アリ</t>
    </rPh>
    <rPh sb="16" eb="18">
      <t>バアイ</t>
    </rPh>
    <rPh sb="21" eb="23">
      <t>キサイ</t>
    </rPh>
    <phoneticPr fontId="9"/>
  </si>
  <si>
    <t>熱海町熱海二丁目15-1</t>
    <phoneticPr fontId="23"/>
  </si>
  <si>
    <t>○</t>
    <phoneticPr fontId="23"/>
  </si>
  <si>
    <t>５ 集客施設</t>
    <phoneticPr fontId="23"/>
  </si>
  <si>
    <t>磐梯熱海観光物産館</t>
    <rPh sb="0" eb="4">
      <t>バンダイアタミ</t>
    </rPh>
    <rPh sb="4" eb="6">
      <t>カンコウ</t>
    </rPh>
    <rPh sb="6" eb="9">
      <t>ブッサンカン</t>
    </rPh>
    <phoneticPr fontId="23"/>
  </si>
  <si>
    <t>※土地面積は、熱海多目的交流施設に含む。</t>
    <rPh sb="7" eb="9">
      <t>アタミ</t>
    </rPh>
    <rPh sb="9" eb="12">
      <t>タモクテキ</t>
    </rPh>
    <rPh sb="12" eb="14">
      <t>コウリュウ</t>
    </rPh>
    <rPh sb="14" eb="16">
      <t>シセツ</t>
    </rPh>
    <phoneticPr fontId="23"/>
  </si>
  <si>
    <t>※土地面積は、熱海多目的交流施設に含む。</t>
    <rPh sb="1" eb="3">
      <t>トチ</t>
    </rPh>
    <rPh sb="3" eb="5">
      <t>メンセキ</t>
    </rPh>
    <rPh sb="7" eb="9">
      <t>アタミ</t>
    </rPh>
    <rPh sb="9" eb="12">
      <t>タモクテキ</t>
    </rPh>
    <rPh sb="12" eb="14">
      <t>コウリュウ</t>
    </rPh>
    <rPh sb="14" eb="16">
      <t>シセツ</t>
    </rPh>
    <rPh sb="17" eb="18">
      <t>フク</t>
    </rPh>
    <phoneticPr fontId="6"/>
  </si>
  <si>
    <t>緑ケ丘ふれあいセンター：672.6㎡
緑ケ丘地域公民館：39.1㎡
緑ケ丘市民サービスセンター：88.2㎡≪庁舎等≫
中央図書館緑ケ丘分館：108.3㎡≪図書館≫</t>
    <phoneticPr fontId="23"/>
  </si>
  <si>
    <t>片平ふれあいセンター：2,193.3㎡
片平公民館：66.0㎡
農村交流センター：785.5㎡
片平行政センター：680.2㎡≪庁舎等≫
中央図書館片平分館：36.0㎡≪図書館≫</t>
    <phoneticPr fontId="23"/>
  </si>
  <si>
    <t>喜久田ふれあいセンター：1,022.3㎡
喜久田公民館：54.0㎡
喜久田地域交流センター：158.8㎡
喜久田行政センター：400.6㎡≪庁舎等≫
中央図書館喜久田分館：71.0㎡≪図書館≫</t>
    <phoneticPr fontId="23"/>
  </si>
  <si>
    <t>三穂田ふれあいセンター：1,034.9㎡
三穂田公民館鹿ノ崎分室：専有スペースなし
三穂田行政センター：392.7㎡≪庁舎等≫</t>
    <phoneticPr fontId="23"/>
  </si>
  <si>
    <t>水防センター：607.1㎡
福島河川国道事務所郡山出張所（国土交通省所有）：524.9㎡</t>
    <phoneticPr fontId="23"/>
  </si>
  <si>
    <t>熱海多目的交流施設：1,824.1㎡
熱海公民館：41.0㎡
熱海行政センター：238.0㎡≪庁舎等≫
中央図書館熱海分館：102.0㎡≪図書館≫
磐梯熱海観光物産館：507.0㎡≪集客施設≫</t>
    <rPh sb="0" eb="2">
      <t>アタミ</t>
    </rPh>
    <rPh sb="2" eb="5">
      <t>タモクテキ</t>
    </rPh>
    <rPh sb="5" eb="7">
      <t>コウリュウ</t>
    </rPh>
    <rPh sb="7" eb="9">
      <t>シセツ</t>
    </rPh>
    <rPh sb="19" eb="21">
      <t>アタミ</t>
    </rPh>
    <rPh sb="21" eb="24">
      <t>コウミンカン</t>
    </rPh>
    <rPh sb="31" eb="33">
      <t>アタミ</t>
    </rPh>
    <rPh sb="33" eb="35">
      <t>ギョウセイ</t>
    </rPh>
    <rPh sb="47" eb="49">
      <t>チョウシャ</t>
    </rPh>
    <rPh sb="49" eb="50">
      <t>トウ</t>
    </rPh>
    <rPh sb="52" eb="54">
      <t>チュウオウ</t>
    </rPh>
    <rPh sb="54" eb="57">
      <t>トショカン</t>
    </rPh>
    <rPh sb="57" eb="59">
      <t>アタミ</t>
    </rPh>
    <rPh sb="59" eb="61">
      <t>ブンカン</t>
    </rPh>
    <rPh sb="69" eb="72">
      <t>トショカン</t>
    </rPh>
    <rPh sb="74" eb="78">
      <t>バンダイアタミ</t>
    </rPh>
    <rPh sb="78" eb="80">
      <t>カンコウ</t>
    </rPh>
    <rPh sb="80" eb="83">
      <t>ブッサンカン</t>
    </rPh>
    <rPh sb="91" eb="93">
      <t>シュウキャク</t>
    </rPh>
    <rPh sb="93" eb="95">
      <t>シセツ</t>
    </rPh>
    <phoneticPr fontId="23"/>
  </si>
  <si>
    <t>熱海多目的交流施設：1,824.1㎡
熱海公民館：41.0㎡≪集会施設≫
熱海行政センター：238.0㎡≪庁舎等≫
中央図書館熱海分館：102.0㎡
磐梯熱海観光物産館：507.0㎡≪集客施設≫</t>
    <rPh sb="0" eb="2">
      <t>アタミ</t>
    </rPh>
    <rPh sb="2" eb="5">
      <t>タモクテキ</t>
    </rPh>
    <rPh sb="5" eb="7">
      <t>コウリュウ</t>
    </rPh>
    <rPh sb="7" eb="9">
      <t>シセツ</t>
    </rPh>
    <rPh sb="19" eb="21">
      <t>アタミ</t>
    </rPh>
    <rPh sb="21" eb="24">
      <t>コウミンカン</t>
    </rPh>
    <rPh sb="31" eb="33">
      <t>シュウカイ</t>
    </rPh>
    <rPh sb="33" eb="35">
      <t>シセツ</t>
    </rPh>
    <rPh sb="37" eb="39">
      <t>アタミ</t>
    </rPh>
    <rPh sb="39" eb="41">
      <t>ギョウセイ</t>
    </rPh>
    <rPh sb="53" eb="55">
      <t>チョウシャ</t>
    </rPh>
    <rPh sb="55" eb="56">
      <t>トウ</t>
    </rPh>
    <rPh sb="58" eb="60">
      <t>チュウオウ</t>
    </rPh>
    <rPh sb="60" eb="63">
      <t>トショカン</t>
    </rPh>
    <rPh sb="63" eb="65">
      <t>アタミ</t>
    </rPh>
    <rPh sb="65" eb="67">
      <t>ブンカン</t>
    </rPh>
    <rPh sb="75" eb="79">
      <t>バンダイアタミ</t>
    </rPh>
    <rPh sb="79" eb="81">
      <t>カンコウ</t>
    </rPh>
    <rPh sb="81" eb="84">
      <t>ブッサンカン</t>
    </rPh>
    <phoneticPr fontId="23"/>
  </si>
  <si>
    <t>熱海多目的交流施設：1,824.1㎡
熱海公民館：41.0㎡≪集会施設≫
熱海行政センター：238.0㎡≪庁舎等≫
中央図書館熱海分館：102.0㎡≪図書館≫
磐梯熱海観光物産館：507.0㎡</t>
    <rPh sb="0" eb="2">
      <t>アタミ</t>
    </rPh>
    <rPh sb="2" eb="5">
      <t>タモクテキ</t>
    </rPh>
    <rPh sb="5" eb="7">
      <t>コウリュウ</t>
    </rPh>
    <rPh sb="7" eb="9">
      <t>シセツ</t>
    </rPh>
    <rPh sb="19" eb="21">
      <t>アタミ</t>
    </rPh>
    <rPh sb="21" eb="24">
      <t>コウミンカン</t>
    </rPh>
    <rPh sb="31" eb="33">
      <t>シュウカイ</t>
    </rPh>
    <rPh sb="33" eb="35">
      <t>シセツ</t>
    </rPh>
    <rPh sb="37" eb="39">
      <t>アタミ</t>
    </rPh>
    <rPh sb="39" eb="41">
      <t>ギョウセイ</t>
    </rPh>
    <rPh sb="53" eb="55">
      <t>チョウシャ</t>
    </rPh>
    <rPh sb="55" eb="56">
      <t>トウ</t>
    </rPh>
    <rPh sb="58" eb="60">
      <t>チュウオウ</t>
    </rPh>
    <rPh sb="60" eb="63">
      <t>トショカン</t>
    </rPh>
    <rPh sb="63" eb="65">
      <t>アタミ</t>
    </rPh>
    <rPh sb="65" eb="67">
      <t>ブンカン</t>
    </rPh>
    <rPh sb="75" eb="78">
      <t>トショカン</t>
    </rPh>
    <rPh sb="80" eb="84">
      <t>バンダイアタミ</t>
    </rPh>
    <rPh sb="84" eb="86">
      <t>カンコウ</t>
    </rPh>
    <rPh sb="86" eb="89">
      <t>ブッサンカン</t>
    </rPh>
    <phoneticPr fontId="23"/>
  </si>
  <si>
    <t>熱海多目的交流施設：1,824.1㎡
熱海公民館：41.0㎡≪集会施設≫
熱海行政センター：238.0㎡
中央図書館熱海分館：102.0㎡≪図書館≫
磐梯熱海観光物産館：507.0㎡≪集客施設≫</t>
    <rPh sb="0" eb="2">
      <t>アタミ</t>
    </rPh>
    <rPh sb="2" eb="5">
      <t>タモクテキ</t>
    </rPh>
    <rPh sb="5" eb="7">
      <t>コウリュウ</t>
    </rPh>
    <rPh sb="7" eb="9">
      <t>シセツ</t>
    </rPh>
    <rPh sb="19" eb="21">
      <t>アタミ</t>
    </rPh>
    <rPh sb="21" eb="24">
      <t>コウミンカン</t>
    </rPh>
    <rPh sb="31" eb="33">
      <t>シュウカイ</t>
    </rPh>
    <rPh sb="33" eb="35">
      <t>シセツ</t>
    </rPh>
    <rPh sb="37" eb="39">
      <t>アタミ</t>
    </rPh>
    <rPh sb="39" eb="41">
      <t>ギョウセイ</t>
    </rPh>
    <rPh sb="53" eb="55">
      <t>チュウオウ</t>
    </rPh>
    <rPh sb="55" eb="58">
      <t>トショカン</t>
    </rPh>
    <rPh sb="58" eb="60">
      <t>アタミ</t>
    </rPh>
    <rPh sb="60" eb="62">
      <t>ブンカン</t>
    </rPh>
    <rPh sb="70" eb="73">
      <t>トショカン</t>
    </rPh>
    <rPh sb="75" eb="79">
      <t>バンダイアタミ</t>
    </rPh>
    <rPh sb="79" eb="81">
      <t>カンコウ</t>
    </rPh>
    <rPh sb="81" eb="84">
      <t>ブッサンカン</t>
    </rPh>
    <phoneticPr fontId="23"/>
  </si>
  <si>
    <t>田村第3分団第1班（山中・枇杷沢）車庫詰所</t>
    <phoneticPr fontId="22"/>
  </si>
  <si>
    <t>布引高原公衆トイレ</t>
    <phoneticPr fontId="24"/>
  </si>
  <si>
    <t>湖南</t>
    <phoneticPr fontId="24"/>
  </si>
  <si>
    <t>湖南町赤津字西岐8124-1</t>
    <phoneticPr fontId="24"/>
  </si>
  <si>
    <t>RC造</t>
    <phoneticPr fontId="24"/>
  </si>
  <si>
    <t>市</t>
    <rPh sb="0" eb="1">
      <t>シ</t>
    </rPh>
    <phoneticPr fontId="24"/>
  </si>
  <si>
    <t>○</t>
    <phoneticPr fontId="23"/>
  </si>
  <si>
    <t>○</t>
    <phoneticPr fontId="23"/>
  </si>
  <si>
    <t>○</t>
    <phoneticPr fontId="23"/>
  </si>
  <si>
    <t>○</t>
    <phoneticPr fontId="23"/>
  </si>
  <si>
    <t>旧熱海公民館</t>
    <rPh sb="0" eb="1">
      <t>キュウ</t>
    </rPh>
    <rPh sb="1" eb="3">
      <t>アタミ</t>
    </rPh>
    <rPh sb="3" eb="6">
      <t>コウミンカン</t>
    </rPh>
    <phoneticPr fontId="23"/>
  </si>
  <si>
    <t>熱海町熱海一丁目1</t>
    <rPh sb="0" eb="2">
      <t>アタミ</t>
    </rPh>
    <rPh sb="2" eb="3">
      <t>マチ</t>
    </rPh>
    <rPh sb="3" eb="5">
      <t>アタミ</t>
    </rPh>
    <phoneticPr fontId="23"/>
  </si>
  <si>
    <t>S造・SL造</t>
    <phoneticPr fontId="23"/>
  </si>
  <si>
    <t>富久山クリーンセンターリサイクルプラザ</t>
    <rPh sb="0" eb="2">
      <t>トミヒサ</t>
    </rPh>
    <rPh sb="2" eb="3">
      <t>ヤマ</t>
    </rPh>
    <phoneticPr fontId="23"/>
  </si>
  <si>
    <t>-</t>
    <phoneticPr fontId="23"/>
  </si>
  <si>
    <t>※土地面積は、富久山クリーンセンターに含む。</t>
    <rPh sb="7" eb="9">
      <t>トミヒサ</t>
    </rPh>
    <rPh sb="9" eb="10">
      <t>ヤマ</t>
    </rPh>
    <phoneticPr fontId="23"/>
  </si>
  <si>
    <t>※土地面積は、熱海消防センターに含む。</t>
    <phoneticPr fontId="23"/>
  </si>
  <si>
    <t>※土地面積は、農村生活中核施設黒石荘に含む。</t>
    <phoneticPr fontId="23"/>
  </si>
  <si>
    <t>公共施設白書及び公共施設等総合管理計画における分類</t>
    <rPh sb="0" eb="2">
      <t>コウキョウ</t>
    </rPh>
    <rPh sb="2" eb="4">
      <t>シセツ</t>
    </rPh>
    <rPh sb="4" eb="6">
      <t>ハクショ</t>
    </rPh>
    <rPh sb="6" eb="7">
      <t>オヨ</t>
    </rPh>
    <rPh sb="8" eb="10">
      <t>コウキョウ</t>
    </rPh>
    <rPh sb="10" eb="12">
      <t>シセツ</t>
    </rPh>
    <rPh sb="12" eb="13">
      <t>トウ</t>
    </rPh>
    <rPh sb="13" eb="15">
      <t>ソウゴウ</t>
    </rPh>
    <rPh sb="15" eb="17">
      <t>カンリ</t>
    </rPh>
    <rPh sb="17" eb="19">
      <t>ケイカク</t>
    </rPh>
    <rPh sb="23" eb="24">
      <t>ブン</t>
    </rPh>
    <rPh sb="24" eb="25">
      <t>ルイ</t>
    </rPh>
    <phoneticPr fontId="13"/>
  </si>
  <si>
    <t>いずれかの災害種別の指定避難所に指定されている、又は福祉避難所に指定されている場合は○を記載</t>
    <rPh sb="5" eb="7">
      <t>サイガイ</t>
    </rPh>
    <rPh sb="7" eb="9">
      <t>シュベツ</t>
    </rPh>
    <rPh sb="10" eb="12">
      <t>シテイ</t>
    </rPh>
    <rPh sb="12" eb="15">
      <t>ヒナンジョ</t>
    </rPh>
    <rPh sb="16" eb="18">
      <t>シテイ</t>
    </rPh>
    <rPh sb="24" eb="25">
      <t>マタ</t>
    </rPh>
    <rPh sb="26" eb="28">
      <t>フクシ</t>
    </rPh>
    <rPh sb="28" eb="31">
      <t>ヒナンジョ</t>
    </rPh>
    <rPh sb="32" eb="34">
      <t>シテイ</t>
    </rPh>
    <rPh sb="39" eb="41">
      <t>バアイ</t>
    </rPh>
    <rPh sb="44" eb="46">
      <t>キサイ</t>
    </rPh>
    <phoneticPr fontId="13"/>
  </si>
  <si>
    <t>中央公民館金透分室：415.3㎡≪集会施設≫
金透記念館：312.2㎡</t>
    <rPh sb="17" eb="19">
      <t>シュウカイ</t>
    </rPh>
    <rPh sb="19" eb="21">
      <t>シセツ</t>
    </rPh>
    <phoneticPr fontId="23"/>
  </si>
  <si>
    <t>緑ケ丘ふれあいセンター：672.6㎡
緑ケ丘地域公民館：39.1㎡≪集会施設≫
緑ケ丘市民サービスセンター：88.2㎡≪庁舎等≫
中央図書館緑ケ丘分館：108.3㎡</t>
    <rPh sb="34" eb="36">
      <t>シュウカイ</t>
    </rPh>
    <rPh sb="36" eb="38">
      <t>シセツ</t>
    </rPh>
    <phoneticPr fontId="23"/>
  </si>
  <si>
    <t>富田公民館：542.4㎡≪集会施設≫
富田行政センター：181.5㎡≪庁舎等≫
中央図書館富田分館：26.0㎡</t>
    <rPh sb="13" eb="15">
      <t>シュウカイ</t>
    </rPh>
    <rPh sb="15" eb="17">
      <t>シセツ</t>
    </rPh>
    <phoneticPr fontId="22"/>
  </si>
  <si>
    <t>三穂田公民館：860.8㎡≪集会施設≫
中央図書館三穂田分館：95.0㎡</t>
    <rPh sb="14" eb="16">
      <t>シュウカイ</t>
    </rPh>
    <rPh sb="16" eb="18">
      <t>シセツ</t>
    </rPh>
    <phoneticPr fontId="22"/>
  </si>
  <si>
    <t>逢瀬コミュニティセンター：965.2㎡
逢瀬公民館：1,106.8㎡≪集会施設≫
逢瀬行政センター：221.3㎡≪庁舎等≫
中央図書館逢瀬分館：56.0㎡</t>
    <rPh sb="35" eb="37">
      <t>シュウカイ</t>
    </rPh>
    <rPh sb="37" eb="39">
      <t>シセツ</t>
    </rPh>
    <phoneticPr fontId="23"/>
  </si>
  <si>
    <t>片平ふれあいセンター：2,193.3㎡
片平公民館：66.0㎡
農村交流センター：785.5㎡≪集会施設≫
片平行政センター：680.2㎡≪庁舎等≫
中央図書館片平分館：36.0㎡</t>
    <rPh sb="48" eb="50">
      <t>シュウカイ</t>
    </rPh>
    <rPh sb="50" eb="52">
      <t>シセツ</t>
    </rPh>
    <phoneticPr fontId="23"/>
  </si>
  <si>
    <t>喜久田ふれあいセンター：1,022.3㎡
喜久田公民館：54.0㎡
喜久田地域交流センター：158.8㎡≪集会施設≫
喜久田行政センター：400.6㎡≪庁舎等≫
中央図書館喜久田分館：71.0㎡</t>
    <rPh sb="53" eb="55">
      <t>シュウカイ</t>
    </rPh>
    <rPh sb="55" eb="57">
      <t>シセツ</t>
    </rPh>
    <phoneticPr fontId="23"/>
  </si>
  <si>
    <t>日和田公民館：1,661.5㎡≪集会施設≫
中央図書館日和田分館：67.0㎡</t>
    <rPh sb="16" eb="18">
      <t>シュウカイ</t>
    </rPh>
    <rPh sb="18" eb="20">
      <t>シセツ</t>
    </rPh>
    <phoneticPr fontId="22"/>
  </si>
  <si>
    <t>※土地面積は、熱海多目的交流施設に含む。</t>
    <rPh sb="1" eb="3">
      <t>トチ</t>
    </rPh>
    <rPh sb="3" eb="5">
      <t>メンセキ</t>
    </rPh>
    <rPh sb="7" eb="9">
      <t>アタミ</t>
    </rPh>
    <rPh sb="9" eb="12">
      <t>タモクテキ</t>
    </rPh>
    <rPh sb="12" eb="14">
      <t>コウリュウ</t>
    </rPh>
    <rPh sb="14" eb="16">
      <t>シセツ</t>
    </rPh>
    <rPh sb="17" eb="18">
      <t>フク</t>
    </rPh>
    <phoneticPr fontId="23"/>
  </si>
  <si>
    <t>田村公民館：1,495.5㎡≪集会施設≫
中央図書館田村分館：135.0㎡</t>
    <rPh sb="15" eb="17">
      <t>シュウカイ</t>
    </rPh>
    <rPh sb="17" eb="19">
      <t>シセツ</t>
    </rPh>
    <phoneticPr fontId="22"/>
  </si>
  <si>
    <t>日和田公民館高倉分館：185.2㎡≪集会施設≫
日和田公民館高倉体育館：442.5㎡</t>
    <rPh sb="18" eb="20">
      <t>シュウカイ</t>
    </rPh>
    <rPh sb="20" eb="22">
      <t>シセツ</t>
    </rPh>
    <phoneticPr fontId="22"/>
  </si>
  <si>
    <t>久保田保育所：776.8㎡≪保育所≫
北部地域子育て支援センター：233.9㎡</t>
    <rPh sb="14" eb="16">
      <t>ホイク</t>
    </rPh>
    <rPh sb="16" eb="17">
      <t>ショ</t>
    </rPh>
    <phoneticPr fontId="22"/>
  </si>
  <si>
    <t>富田公民館：542.4㎡≪集会施設≫
富田行政センター：181.5㎡
中央図書館富田分館：26.0㎡≪図書館≫</t>
    <rPh sb="13" eb="15">
      <t>シュウカイ</t>
    </rPh>
    <rPh sb="15" eb="17">
      <t>シセツ</t>
    </rPh>
    <phoneticPr fontId="23"/>
  </si>
  <si>
    <t>安積図書館：2,094.5㎡≪図書館≫
安積行政センター：324.0㎡</t>
    <rPh sb="15" eb="18">
      <t>トショカン</t>
    </rPh>
    <phoneticPr fontId="22"/>
  </si>
  <si>
    <t>三穂田ふれあいセンター：1,034.9㎡
三穂田公民館鹿ノ崎分室：専有スペースなし≪集会施設≫
三穂田行政センター：392.7㎡</t>
    <rPh sb="42" eb="44">
      <t>シュウカイ</t>
    </rPh>
    <rPh sb="44" eb="46">
      <t>シセツ</t>
    </rPh>
    <phoneticPr fontId="23"/>
  </si>
  <si>
    <t>逢瀬コミュニティセンター：965.2㎡
逢瀬公民館：1,106.8㎡≪集会施設≫
逢瀬行政センター：221.3㎡
中央図書館逢瀬分館：56.0㎡≪図書館≫</t>
    <rPh sb="35" eb="37">
      <t>シュウカイ</t>
    </rPh>
    <rPh sb="37" eb="39">
      <t>シセツ</t>
    </rPh>
    <phoneticPr fontId="22"/>
  </si>
  <si>
    <t>片平ふれあいセンター：2,193.3㎡
片平公民館：66.0㎡
農村交流センター：785.5㎡≪集会施設≫
片平行政センター：680.2㎡
中央図書館片平分館：36.0㎡≪図書館≫</t>
    <rPh sb="48" eb="50">
      <t>シュウカイ</t>
    </rPh>
    <rPh sb="50" eb="52">
      <t>シセツ</t>
    </rPh>
    <phoneticPr fontId="23"/>
  </si>
  <si>
    <t>日和田地域交流センター：891.7㎡≪集会施設≫
日和田行政センター：457.1㎡</t>
    <rPh sb="19" eb="21">
      <t>シュウカイ</t>
    </rPh>
    <rPh sb="21" eb="23">
      <t>シセツ</t>
    </rPh>
    <phoneticPr fontId="22"/>
  </si>
  <si>
    <t>富久山図書館：2,078.7㎡≪図書館≫
富久山行政センター：388.1㎡</t>
    <rPh sb="16" eb="19">
      <t>トショカン</t>
    </rPh>
    <phoneticPr fontId="22"/>
  </si>
  <si>
    <t>西田ふれあいセンター：1,584.2㎡
西田公民館：77.6㎡≪集会施設≫
西田行政センター：240.0㎡
中央図書館西田分館：96.0㎡≪図書館≫</t>
    <rPh sb="32" eb="34">
      <t>シュウカイ</t>
    </rPh>
    <rPh sb="34" eb="36">
      <t>シセツ</t>
    </rPh>
    <phoneticPr fontId="22"/>
  </si>
  <si>
    <t>中田ふれあいセンター：464.0㎡
中田公民館：44.0㎡≪集会施設≫
中田行政センター：262.6㎡
中央図書館中田分館：80.0㎡≪図書館≫</t>
    <phoneticPr fontId="22"/>
  </si>
  <si>
    <t>湖南コミュニティセンター：414.3㎡
湖南公民館月形分館：専有スペースなし≪集会施設≫
湖南行政センター月形連絡所：49.5㎡</t>
    <rPh sb="39" eb="41">
      <t>シュウカイ</t>
    </rPh>
    <rPh sb="41" eb="43">
      <t>シセツ</t>
    </rPh>
    <phoneticPr fontId="22"/>
  </si>
  <si>
    <t>高瀬地域公民館：486.2㎡≪集会施設≫
田村行政センター高瀬連絡所：41.4㎡</t>
    <phoneticPr fontId="22"/>
  </si>
  <si>
    <t>二瀬地域公民館：472.4㎡≪集会施設≫
田村行政センター二瀬連絡所：52.8㎡</t>
    <phoneticPr fontId="22"/>
  </si>
  <si>
    <t>緑ケ丘ふれあいセンター：672.6㎡
緑ケ丘地域公民館：39.1㎡≪集会施設≫
緑ケ丘市民サービスセンター：88.2㎡
中央図書館緑ケ丘分館：108.3㎡≪図書館≫</t>
    <rPh sb="34" eb="36">
      <t>シュウカイ</t>
    </rPh>
    <rPh sb="36" eb="38">
      <t>シセツ</t>
    </rPh>
    <phoneticPr fontId="23"/>
  </si>
  <si>
    <t>中央第2分団第1班（咲田）車庫詰所</t>
    <phoneticPr fontId="22"/>
  </si>
  <si>
    <t>咲田消防センター：104.4㎡≪集会施設≫
中央第２分団第１班（咲田）：59.6㎡</t>
    <rPh sb="16" eb="18">
      <t>シュウカイ</t>
    </rPh>
    <phoneticPr fontId="22"/>
  </si>
  <si>
    <t>中央第2分団第2班（麓山）車庫詰所</t>
    <phoneticPr fontId="22"/>
  </si>
  <si>
    <t>東第2分団第2班（緑ケ丘）車庫詰所</t>
    <phoneticPr fontId="23"/>
  </si>
  <si>
    <t>西第1分団第1班（向舘）車庫詰所</t>
    <phoneticPr fontId="22"/>
  </si>
  <si>
    <t>安積第2分団第2班（長久保）車庫詰所</t>
    <phoneticPr fontId="22"/>
  </si>
  <si>
    <t>安積消防センター：102.3㎡≪集会施設≫
安積第２分団第２班（長久保）：73.5㎡</t>
    <phoneticPr fontId="22"/>
  </si>
  <si>
    <t>富久山第3分団第1班（下・上・西部）車庫詰所</t>
    <phoneticPr fontId="22"/>
  </si>
  <si>
    <t>熱海第1分団第1班（熱海）車庫詰所</t>
    <phoneticPr fontId="22"/>
  </si>
  <si>
    <t>中田第2分団第3班（黒木）車庫詰所</t>
    <rPh sb="13" eb="15">
      <t>シャコ</t>
    </rPh>
    <rPh sb="15" eb="17">
      <t>ツメショ</t>
    </rPh>
    <phoneticPr fontId="22"/>
  </si>
  <si>
    <t>※土地面積は、ペグマタイト岩脈駐車場の面積を含む。</t>
    <rPh sb="1" eb="3">
      <t>トチ</t>
    </rPh>
    <rPh sb="3" eb="5">
      <t>メンセキ</t>
    </rPh>
    <rPh sb="13" eb="15">
      <t>ガンミャク</t>
    </rPh>
    <rPh sb="15" eb="18">
      <t>チュウシャジョウ</t>
    </rPh>
    <rPh sb="19" eb="21">
      <t>メンセキ</t>
    </rPh>
    <rPh sb="22" eb="23">
      <t>フク</t>
    </rPh>
    <phoneticPr fontId="22"/>
  </si>
  <si>
    <t>市民福祉センター（サニー・ランド湖南）：1,004.1㎡≪集会施設≫
湖南デイ・サービスセンター：393.8㎡</t>
    <rPh sb="29" eb="31">
      <t>シュウカイ</t>
    </rPh>
    <phoneticPr fontId="22"/>
  </si>
  <si>
    <t>西田町三町目字竹ノ内129-1</t>
    <rPh sb="7" eb="8">
      <t>タケ</t>
    </rPh>
    <rPh sb="9" eb="10">
      <t>ウチ</t>
    </rPh>
    <phoneticPr fontId="23"/>
  </si>
  <si>
    <t>西田ふれあいセンター：1,584.2㎡
西田公民館：77.6㎡≪集会施設≫
西田行政センター：240.0㎡≪庁舎等≫
中央図書館西田分館：96.0㎡</t>
    <phoneticPr fontId="22"/>
  </si>
  <si>
    <t>中田ふれあいセンター：464.0㎡
中田公民館：44.0㎡≪集会施設≫
中田行政センター：262.6㎡≪庁舎等≫
中央図書館中田分館：80.0㎡</t>
    <phoneticPr fontId="22"/>
  </si>
  <si>
    <t>喜久田ふれあいセンター：1,022.3㎡
喜久田公民館：54.0㎡
喜久田地域交流センター：158.8㎡≪集会施設≫
喜久田行政センター：400.6㎡
中央図書館喜久田分館：71.0㎡≪図書館≫</t>
    <phoneticPr fontId="23"/>
  </si>
  <si>
    <t>麓山消防センター：159.4㎡≪集会施設≫
中央第２分団第２班（麓山）：55.9㎡</t>
    <phoneticPr fontId="22"/>
  </si>
  <si>
    <t>東第4分団第1班（白岩西部）車庫詰所</t>
    <phoneticPr fontId="22"/>
  </si>
  <si>
    <t>白岩コミュニティ消防センター：253.0㎡≪集会施設≫
東第４分団第１班（白岩西部）：115.5㎡
※中央公民館白岩分館を兼ねる。</t>
    <phoneticPr fontId="22"/>
  </si>
  <si>
    <t>向舘消防センター：112.7㎡≪集会施設≫
西第１分団第１班（向舘）：66.2㎡</t>
    <phoneticPr fontId="22"/>
  </si>
  <si>
    <t>熱海消防センター：181.8㎡≪集会施設≫
熱海第１分団第１班（熱海）：65.0㎡
※熱海公民館熱海分館を兼ねる。</t>
    <phoneticPr fontId="22"/>
  </si>
  <si>
    <t>黒木消防センター：110.2㎡≪集会施設≫
中田第２分団第３班（黒木）：50.7㎡</t>
    <phoneticPr fontId="22"/>
  </si>
  <si>
    <t>湖南小中学校</t>
    <rPh sb="0" eb="2">
      <t>コナン</t>
    </rPh>
    <rPh sb="2" eb="6">
      <t>ショウチュウガッコウ</t>
    </rPh>
    <phoneticPr fontId="23"/>
  </si>
  <si>
    <t>RC造</t>
    <phoneticPr fontId="23"/>
  </si>
  <si>
    <t>○</t>
    <phoneticPr fontId="23"/>
  </si>
  <si>
    <t>町東三丁目147</t>
    <phoneticPr fontId="23"/>
  </si>
  <si>
    <t>清水台一丁目6-1</t>
    <phoneticPr fontId="23"/>
  </si>
  <si>
    <t>清水台一丁目6-1</t>
    <phoneticPr fontId="23"/>
  </si>
  <si>
    <t>清水台地域公民館：1,785.9㎡
少年センター：45.1㎡</t>
    <phoneticPr fontId="23"/>
  </si>
  <si>
    <t>西田第3分団第1班（大田・宮田）車庫詰所</t>
    <rPh sb="13" eb="15">
      <t>ミヤタ</t>
    </rPh>
    <phoneticPr fontId="23"/>
  </si>
  <si>
    <t>西田町大田字込内17-3</t>
    <phoneticPr fontId="23"/>
  </si>
  <si>
    <t>（屋外施設）
運動場面積：19,108㎡
テニスコート3面</t>
    <rPh sb="1" eb="3">
      <t>オクガイ</t>
    </rPh>
    <rPh sb="3" eb="5">
      <t>シセツ</t>
    </rPh>
    <rPh sb="7" eb="10">
      <t>ウンドウジョウ</t>
    </rPh>
    <rPh sb="10" eb="12">
      <t>メンセキ</t>
    </rPh>
    <rPh sb="28" eb="29">
      <t>メン</t>
    </rPh>
    <phoneticPr fontId="23"/>
  </si>
  <si>
    <t>※2020年度から供用開始</t>
    <rPh sb="5" eb="7">
      <t>ネンド</t>
    </rPh>
    <rPh sb="9" eb="11">
      <t>キョウヨウ</t>
    </rPh>
    <rPh sb="11" eb="13">
      <t>カイシ</t>
    </rPh>
    <phoneticPr fontId="23"/>
  </si>
  <si>
    <t>西田町鬼生田字杉内734-1</t>
    <rPh sb="0" eb="2">
      <t>ニシタ</t>
    </rPh>
    <rPh sb="2" eb="3">
      <t>マチ</t>
    </rPh>
    <rPh sb="3" eb="6">
      <t>オニウタ</t>
    </rPh>
    <rPh sb="6" eb="7">
      <t>アザ</t>
    </rPh>
    <rPh sb="7" eb="9">
      <t>スギウチ</t>
    </rPh>
    <phoneticPr fontId="9"/>
  </si>
  <si>
    <t>舞木駅公衆トイレ</t>
    <rPh sb="0" eb="3">
      <t>モウギエキ</t>
    </rPh>
    <rPh sb="3" eb="5">
      <t>コウシュウ</t>
    </rPh>
    <phoneticPr fontId="23"/>
  </si>
  <si>
    <t>旧市内</t>
    <phoneticPr fontId="23"/>
  </si>
  <si>
    <t>舞木町字平183-2</t>
    <rPh sb="0" eb="2">
      <t>モウギ</t>
    </rPh>
    <rPh sb="2" eb="3">
      <t>マチ</t>
    </rPh>
    <rPh sb="3" eb="4">
      <t>アザ</t>
    </rPh>
    <rPh sb="4" eb="5">
      <t>タイラ</t>
    </rPh>
    <phoneticPr fontId="23"/>
  </si>
  <si>
    <t>W造</t>
    <phoneticPr fontId="23"/>
  </si>
  <si>
    <t>市</t>
    <rPh sb="0" eb="1">
      <t>シ</t>
    </rPh>
    <phoneticPr fontId="23"/>
  </si>
  <si>
    <t>-</t>
    <phoneticPr fontId="23"/>
  </si>
  <si>
    <t>三穂田第2分団第3班（山口）車庫詰所</t>
    <phoneticPr fontId="23"/>
  </si>
  <si>
    <t>逢瀬第1分団第2班（白石・十文字）車庫詰所</t>
    <phoneticPr fontId="23"/>
  </si>
  <si>
    <t>片平第2分団第2班車庫詰所（高森・中村）</t>
    <phoneticPr fontId="23"/>
  </si>
  <si>
    <t>田村第4分団第2班（下道渡・上道渡）車庫詰所</t>
    <phoneticPr fontId="23"/>
  </si>
  <si>
    <t>熱海多目的交流施設：1,824.1㎡
熱海公民館：41.0㎡
熱海行政センター：238.0㎡≪庁舎等≫
中央図書館熱海分館：102.0㎡≪図書館≫
磐梯熱海観光物産館：507.0㎡≪集客施設≫</t>
    <rPh sb="0" eb="2">
      <t>アタミ</t>
    </rPh>
    <rPh sb="2" eb="5">
      <t>タモクテキ</t>
    </rPh>
    <rPh sb="5" eb="7">
      <t>コウリュウ</t>
    </rPh>
    <rPh sb="7" eb="9">
      <t>シセツ</t>
    </rPh>
    <rPh sb="19" eb="21">
      <t>アタミ</t>
    </rPh>
    <rPh sb="21" eb="24">
      <t>コウミンカン</t>
    </rPh>
    <rPh sb="31" eb="33">
      <t>アタミ</t>
    </rPh>
    <rPh sb="33" eb="35">
      <t>ギョウセイ</t>
    </rPh>
    <rPh sb="47" eb="49">
      <t>チョウシャ</t>
    </rPh>
    <rPh sb="49" eb="50">
      <t>トウ</t>
    </rPh>
    <rPh sb="52" eb="54">
      <t>チュウオウ</t>
    </rPh>
    <rPh sb="54" eb="57">
      <t>トショカン</t>
    </rPh>
    <rPh sb="57" eb="59">
      <t>アタミ</t>
    </rPh>
    <rPh sb="59" eb="61">
      <t>ブンカン</t>
    </rPh>
    <rPh sb="69" eb="72">
      <t>トショカン</t>
    </rPh>
    <rPh sb="74" eb="78">
      <t>バンダイアタミ</t>
    </rPh>
    <rPh sb="78" eb="80">
      <t>カンコウ</t>
    </rPh>
    <rPh sb="80" eb="83">
      <t>ブッサンカン</t>
    </rPh>
    <phoneticPr fontId="23"/>
  </si>
  <si>
    <t>※土地面積は風土記の丘公園に含む。</t>
    <rPh sb="1" eb="3">
      <t>トチ</t>
    </rPh>
    <rPh sb="3" eb="5">
      <t>メンセキ</t>
    </rPh>
    <rPh sb="6" eb="9">
      <t>フドキ</t>
    </rPh>
    <rPh sb="10" eb="11">
      <t>オカ</t>
    </rPh>
    <rPh sb="11" eb="13">
      <t>コウエン</t>
    </rPh>
    <rPh sb="14" eb="15">
      <t>フク</t>
    </rPh>
    <phoneticPr fontId="23"/>
  </si>
  <si>
    <t>○</t>
    <phoneticPr fontId="23"/>
  </si>
  <si>
    <t>安積荒井本町97,98</t>
    <rPh sb="4" eb="6">
      <t>モトマチ</t>
    </rPh>
    <phoneticPr fontId="23"/>
  </si>
  <si>
    <t>PC造</t>
    <phoneticPr fontId="23"/>
  </si>
  <si>
    <t>対象となる棟があるが耐震化未対応の場合</t>
    <rPh sb="0" eb="2">
      <t>タイショウ</t>
    </rPh>
    <rPh sb="5" eb="6">
      <t>ムネ</t>
    </rPh>
    <rPh sb="10" eb="13">
      <t>タイシンカ</t>
    </rPh>
    <rPh sb="13" eb="16">
      <t>ミタイオウ</t>
    </rPh>
    <rPh sb="17" eb="19">
      <t>バアイ</t>
    </rPh>
    <phoneticPr fontId="13"/>
  </si>
  <si>
    <t>少年センター</t>
    <phoneticPr fontId="23"/>
  </si>
  <si>
    <t>教育研修センター</t>
    <rPh sb="0" eb="2">
      <t>キョウイク</t>
    </rPh>
    <rPh sb="2" eb="4">
      <t>ケンシュウ</t>
    </rPh>
    <phoneticPr fontId="23"/>
  </si>
  <si>
    <t>逢瀬町多田野字寒風坦161</t>
    <phoneticPr fontId="23"/>
  </si>
  <si>
    <t>郡山市民ふれあいプラザ：2,950.9㎡
郡山市民交流プラザ：3,007.0㎡
郡山市民サービスセンター：280.3㎡≪庁舎等≫
郡山駅前健康相談センター：54.0㎡≪その他施設≫
※郡山駅西口再開発ビル（ビッグアイ）内施設</t>
    <phoneticPr fontId="22"/>
  </si>
  <si>
    <t>清水台地域公民館：1,785.9㎡
少年センター：45.1㎡</t>
    <rPh sb="18" eb="20">
      <t>ショウネン</t>
    </rPh>
    <phoneticPr fontId="22"/>
  </si>
  <si>
    <t>※土地面積は安積開拓官舎(旧立岩邸）に含む。</t>
    <rPh sb="1" eb="3">
      <t>トチ</t>
    </rPh>
    <rPh sb="3" eb="5">
      <t>メンセキ</t>
    </rPh>
    <rPh sb="6" eb="8">
      <t>アサカ</t>
    </rPh>
    <rPh sb="8" eb="10">
      <t>カイタク</t>
    </rPh>
    <rPh sb="10" eb="12">
      <t>カンシャ</t>
    </rPh>
    <rPh sb="13" eb="14">
      <t>キュウ</t>
    </rPh>
    <rPh sb="14" eb="15">
      <t>タ</t>
    </rPh>
    <rPh sb="15" eb="16">
      <t>イワ</t>
    </rPh>
    <rPh sb="16" eb="17">
      <t>テイ</t>
    </rPh>
    <rPh sb="19" eb="20">
      <t>フク</t>
    </rPh>
    <phoneticPr fontId="23"/>
  </si>
  <si>
    <t>町東三丁目84</t>
    <rPh sb="2" eb="3">
      <t>３</t>
    </rPh>
    <phoneticPr fontId="23"/>
  </si>
  <si>
    <t>郡山市民ふれあいプラザ：2,950.9㎡
郡山市民交流プラザ：3,007.0㎡≪集会施設≫
郡山市民サービスセンター：280.3㎡
郡山駅前健康相談センター：54.0㎡≪その他施設≫
※郡山駅西口再開発ビル（ビッグアイ）内施設</t>
    <rPh sb="40" eb="42">
      <t>シュウカイ</t>
    </rPh>
    <rPh sb="42" eb="44">
      <t>シセツ</t>
    </rPh>
    <phoneticPr fontId="22"/>
  </si>
  <si>
    <t>※土地面積は、市道富田東一丁目19号線に含む。</t>
    <rPh sb="1" eb="3">
      <t>トチ</t>
    </rPh>
    <rPh sb="3" eb="5">
      <t>メンセキ</t>
    </rPh>
    <rPh sb="7" eb="9">
      <t>シドウ</t>
    </rPh>
    <rPh sb="9" eb="11">
      <t>トミタ</t>
    </rPh>
    <rPh sb="11" eb="12">
      <t>ヒガシ</t>
    </rPh>
    <rPh sb="12" eb="15">
      <t>イッチョウメ</t>
    </rPh>
    <rPh sb="17" eb="18">
      <t>ゴウ</t>
    </rPh>
    <rPh sb="20" eb="21">
      <t>フク</t>
    </rPh>
    <phoneticPr fontId="13"/>
  </si>
  <si>
    <t>郡山富田駅自転車等駐車場</t>
    <rPh sb="0" eb="2">
      <t>コオリヤマ</t>
    </rPh>
    <rPh sb="2" eb="4">
      <t>トミタ</t>
    </rPh>
    <rPh sb="4" eb="5">
      <t>エキ</t>
    </rPh>
    <rPh sb="5" eb="8">
      <t>ジテンシャ</t>
    </rPh>
    <rPh sb="8" eb="9">
      <t>ナド</t>
    </rPh>
    <rPh sb="9" eb="12">
      <t>チュウシャジョウ</t>
    </rPh>
    <phoneticPr fontId="22"/>
  </si>
  <si>
    <t>富田東一丁目2</t>
    <rPh sb="0" eb="2">
      <t>トミタ</t>
    </rPh>
    <rPh sb="2" eb="3">
      <t>ヒガシ</t>
    </rPh>
    <rPh sb="3" eb="6">
      <t>イッチョウメ</t>
    </rPh>
    <phoneticPr fontId="22"/>
  </si>
  <si>
    <t>福祉センター：3,656.9㎡
中央老人福祉センター：2,305.3㎡≪集会施設≫
中央デイ・サービスセンター：677.1㎡</t>
    <rPh sb="36" eb="38">
      <t>シュウカイ</t>
    </rPh>
    <phoneticPr fontId="23"/>
  </si>
  <si>
    <t>郡山市民ふれあいプラザ：2,950.9㎡
郡山市民交流プラザ：3,007.0㎡≪集会施設≫
郡山市民サービスセンター：280.3㎡≪庁舎等≫
郡山駅前健康相談センター：54.0㎡
※郡山駅西口再開発ビル（ビッグアイ）内施設</t>
    <rPh sb="40" eb="42">
      <t>シュウカイ</t>
    </rPh>
    <rPh sb="42" eb="44">
      <t>シセツ</t>
    </rPh>
    <phoneticPr fontId="22"/>
  </si>
  <si>
    <t>郡山市民ふれあいプラザ：2,950.9㎡
郡山市民交流プラザ：3,007.0㎡
郡山市民サービスセンター：280.3㎡≪庁舎等≫
郡山駅前健康相談センター：54.0㎡≪その他施設≫
※郡山駅西口再開発ビル（ビッグアイ）内施設</t>
    <phoneticPr fontId="22"/>
  </si>
  <si>
    <t>福祉センター：3,656.9㎡
中央老人福祉センター：2,305.3㎡
中央デイ・サービスセンター：677.1㎡≪その他施設≫</t>
    <phoneticPr fontId="23"/>
  </si>
  <si>
    <t>福祉センター：3,656.9㎡
中央老人福祉センター：2,305.3㎡
中央デイ・サービスセンター：677.1㎡≪その他施設≫</t>
    <phoneticPr fontId="23"/>
  </si>
  <si>
    <t>安積開拓官舎（旧立岩邸）</t>
    <phoneticPr fontId="23"/>
  </si>
  <si>
    <t>麓山一丁目5-25</t>
    <phoneticPr fontId="23"/>
  </si>
  <si>
    <t>○</t>
    <phoneticPr fontId="23"/>
  </si>
  <si>
    <t>田村公民館谷田川分館：250.1㎡
谷田川小児童クラブ：専有スペースなし≪放課後児童クラブ等≫</t>
    <rPh sb="37" eb="42">
      <t>ホウカゴジドウ</t>
    </rPh>
    <rPh sb="45" eb="46">
      <t>トウ</t>
    </rPh>
    <phoneticPr fontId="23"/>
  </si>
  <si>
    <t>医療介護病院介護医療院</t>
    <rPh sb="0" eb="2">
      <t>イリョウ</t>
    </rPh>
    <rPh sb="2" eb="4">
      <t>カイゴ</t>
    </rPh>
    <rPh sb="4" eb="6">
      <t>ビョウイン</t>
    </rPh>
    <rPh sb="6" eb="8">
      <t>カイゴ</t>
    </rPh>
    <rPh sb="8" eb="10">
      <t>イリョウ</t>
    </rPh>
    <rPh sb="10" eb="11">
      <t>イン</t>
    </rPh>
    <phoneticPr fontId="23"/>
  </si>
  <si>
    <t>旧熱海行政センター</t>
    <rPh sb="0" eb="1">
      <t>キュウ</t>
    </rPh>
    <rPh sb="1" eb="3">
      <t>アタミ</t>
    </rPh>
    <rPh sb="3" eb="5">
      <t>ギョウセイ</t>
    </rPh>
    <phoneticPr fontId="23"/>
  </si>
  <si>
    <t>旧熱海公民館：1,587.6㎡
旧熱海行政センター：1,136.3㎡</t>
    <rPh sb="0" eb="1">
      <t>キュウ</t>
    </rPh>
    <rPh sb="1" eb="3">
      <t>アタミ</t>
    </rPh>
    <rPh sb="3" eb="6">
      <t>コウミンカン</t>
    </rPh>
    <rPh sb="16" eb="17">
      <t>キュウ</t>
    </rPh>
    <rPh sb="17" eb="19">
      <t>アタミ</t>
    </rPh>
    <rPh sb="19" eb="21">
      <t>ギョウセイ</t>
    </rPh>
    <phoneticPr fontId="23"/>
  </si>
  <si>
    <t>医療介護病院：6,036.2㎡
医療介護病院介護医療院：2,474.2㎡
休日・夜間急病センター：279.0㎡</t>
    <rPh sb="16" eb="27">
      <t>イリョウカイゴビョウインカイゴイリョウイン</t>
    </rPh>
    <phoneticPr fontId="22"/>
  </si>
  <si>
    <t>市</t>
    <rPh sb="0" eb="1">
      <t>シ</t>
    </rPh>
    <phoneticPr fontId="23"/>
  </si>
  <si>
    <t>大町一丁目164-2</t>
    <phoneticPr fontId="23"/>
  </si>
  <si>
    <t>-</t>
    <phoneticPr fontId="23"/>
  </si>
  <si>
    <t>西田町三町目字竹ノ内128-3</t>
    <phoneticPr fontId="23"/>
  </si>
  <si>
    <t>-</t>
    <phoneticPr fontId="23"/>
  </si>
  <si>
    <t>開成三丁目14-7</t>
  </si>
  <si>
    <t>小原田四丁目5-18</t>
  </si>
  <si>
    <t>富久山町久保田字空谷地23-1</t>
  </si>
  <si>
    <t>亀田一丁目36-17</t>
  </si>
  <si>
    <t>赤木町7-41</t>
  </si>
  <si>
    <t>堂前町5-21</t>
  </si>
  <si>
    <t>御前南四丁目1</t>
    <rPh sb="0" eb="2">
      <t>ゴゼン</t>
    </rPh>
    <rPh sb="2" eb="3">
      <t>ミナミ</t>
    </rPh>
    <rPh sb="3" eb="6">
      <t>ヨンチョウメ</t>
    </rPh>
    <phoneticPr fontId="7"/>
  </si>
  <si>
    <t>桃見台12-3</t>
  </si>
  <si>
    <t>堤下町4-4</t>
  </si>
  <si>
    <t>鶴見坦二丁目19-7</t>
  </si>
  <si>
    <t>三穂田町八幡字北山1-1</t>
  </si>
  <si>
    <t>長者二丁目8-24</t>
  </si>
  <si>
    <t>RC造</t>
    <phoneticPr fontId="13"/>
  </si>
  <si>
    <t>安積二丁目320</t>
    <rPh sb="0" eb="2">
      <t>アサカ</t>
    </rPh>
    <rPh sb="2" eb="5">
      <t>２チョウメ</t>
    </rPh>
    <phoneticPr fontId="21"/>
  </si>
  <si>
    <t>大槻ふれあいセンター：1,444.1㎡
大槻公民館：89.4㎡
大槻行政センター：294.5㎡≪庁舎等≫
中央図書館大槻分館：80.0㎡≪図書館≫</t>
    <phoneticPr fontId="22"/>
  </si>
  <si>
    <t>富久山コミュニティ消防センター：372.1㎡
富久山第３分団第１班（下・上・西部）：74.5㎡≪防災施設≫
行健第二小第2児童クラブ：専有スペースなし≪放課後児童クラブ等≫</t>
    <rPh sb="54" eb="55">
      <t>イ</t>
    </rPh>
    <rPh sb="55" eb="56">
      <t>ケン</t>
    </rPh>
    <rPh sb="56" eb="58">
      <t>ダイニ</t>
    </rPh>
    <rPh sb="58" eb="59">
      <t>ショウ</t>
    </rPh>
    <rPh sb="59" eb="60">
      <t>ダイ</t>
    </rPh>
    <rPh sb="61" eb="63">
      <t>ジドウ</t>
    </rPh>
    <rPh sb="67" eb="69">
      <t>センユウ</t>
    </rPh>
    <rPh sb="76" eb="79">
      <t>ホウカゴ</t>
    </rPh>
    <rPh sb="79" eb="81">
      <t>ジドウ</t>
    </rPh>
    <rPh sb="84" eb="85">
      <t>トウ</t>
    </rPh>
    <phoneticPr fontId="23"/>
  </si>
  <si>
    <t>高齢者文化休養センタ－逢瀬荘</t>
    <rPh sb="5" eb="7">
      <t>キュウヨウ</t>
    </rPh>
    <phoneticPr fontId="22"/>
  </si>
  <si>
    <t>湖南公民館：486.6㎡
中央図書館湖南分館：39.0㎡≪図書館≫</t>
    <phoneticPr fontId="23"/>
  </si>
  <si>
    <t>大槻ふれあいセンター：1,444.1㎡
大槻公民館：89.4㎡
大槻行政センター：294.5㎡≪庁舎等≫
中央図書館大槻分館：80.0㎡≪図書館≫</t>
    <phoneticPr fontId="22"/>
  </si>
  <si>
    <t>大槻ふれあいセンター：1,444.1㎡
大槻公民館：89.4㎡≪集会施設≫
大槻行政センター：294.5㎡≪庁舎等≫
中央図書館大槻分館：80.0㎡</t>
    <rPh sb="32" eb="34">
      <t>シュウカイ</t>
    </rPh>
    <rPh sb="34" eb="36">
      <t>シセツ</t>
    </rPh>
    <phoneticPr fontId="22"/>
  </si>
  <si>
    <t>湖南公民館：486.6㎡≪集会施設≫
中央図書館湖南分館：39.0㎡</t>
    <phoneticPr fontId="22"/>
  </si>
  <si>
    <t>磐梯熱海スポーツパーク郡山サッカー・ラグビー場</t>
    <phoneticPr fontId="22"/>
  </si>
  <si>
    <t>赤木小学校：5,393.6㎡
赤木小児童クラブ：114.0㎡≪放課後児童クラブ等≫</t>
    <phoneticPr fontId="23"/>
  </si>
  <si>
    <t>芳賀二丁目5-6</t>
    <phoneticPr fontId="13"/>
  </si>
  <si>
    <t>開成三丁目14-20</t>
    <phoneticPr fontId="13"/>
  </si>
  <si>
    <t>香久池一丁目15-4</t>
    <phoneticPr fontId="13"/>
  </si>
  <si>
    <t>桃見台10-2</t>
    <phoneticPr fontId="13"/>
  </si>
  <si>
    <t>大槻町字針生前田26-2</t>
    <phoneticPr fontId="13"/>
  </si>
  <si>
    <t>鶴見坦二丁目4-19</t>
    <phoneticPr fontId="13"/>
  </si>
  <si>
    <t>湖南町中野字諏訪前2338-2</t>
    <phoneticPr fontId="13"/>
  </si>
  <si>
    <t>中田町柳橋字町向70</t>
    <rPh sb="7" eb="8">
      <t>コウ</t>
    </rPh>
    <phoneticPr fontId="13"/>
  </si>
  <si>
    <t>日和田町字広野入5-18</t>
    <phoneticPr fontId="13"/>
  </si>
  <si>
    <t>田村町御代田字若葉町29</t>
    <phoneticPr fontId="13"/>
  </si>
  <si>
    <t>亀田一丁目42-16</t>
    <phoneticPr fontId="13"/>
  </si>
  <si>
    <t>うねめ町225-2</t>
    <phoneticPr fontId="13"/>
  </si>
  <si>
    <t>こども総合支援センター：4,481.1㎡
総合教育支援センター：396.5㎡</t>
    <rPh sb="3" eb="5">
      <t>ソウゴウ</t>
    </rPh>
    <rPh sb="5" eb="7">
      <t>シエン</t>
    </rPh>
    <rPh sb="21" eb="23">
      <t>ソウゴウ</t>
    </rPh>
    <rPh sb="23" eb="25">
      <t>キョウイク</t>
    </rPh>
    <rPh sb="25" eb="27">
      <t>シエン</t>
    </rPh>
    <phoneticPr fontId="23"/>
  </si>
  <si>
    <t>大槻ふれあいセンター：1,444.1㎡
大槻公民館：89.4㎡≪集会施設≫
大槻行政センター：294.5㎡
中央図書館大槻分館：80.0㎡≪図書館≫</t>
    <rPh sb="32" eb="34">
      <t>シュウカイ</t>
    </rPh>
    <rPh sb="34" eb="36">
      <t>シセツ</t>
    </rPh>
    <phoneticPr fontId="23"/>
  </si>
  <si>
    <t>富久山コミュニティ消防センター：372.1㎡≪集会施設≫
富久山第３分団第１班（下・上・西部）：74.5㎡
行健第二小第2児童クラブ：専有スペースなし≪放課後児童クラブ等≫</t>
    <rPh sb="84" eb="85">
      <t>トウ</t>
    </rPh>
    <phoneticPr fontId="22"/>
  </si>
  <si>
    <t>※土地面積は、旧熱海行政センターに含む。</t>
    <rPh sb="1" eb="3">
      <t>トチ</t>
    </rPh>
    <rPh sb="3" eb="5">
      <t>メンセキ</t>
    </rPh>
    <rPh sb="7" eb="8">
      <t>キュウ</t>
    </rPh>
    <rPh sb="8" eb="10">
      <t>アタミ</t>
    </rPh>
    <rPh sb="10" eb="12">
      <t>ギョウセイ</t>
    </rPh>
    <rPh sb="17" eb="18">
      <t>フク</t>
    </rPh>
    <phoneticPr fontId="23"/>
  </si>
  <si>
    <t>喜久田町早稲原字下ノ端19-1</t>
    <phoneticPr fontId="23"/>
  </si>
  <si>
    <t>2022.3.25新築（令和３年度新築）</t>
    <rPh sb="9" eb="11">
      <t>シンチク</t>
    </rPh>
    <phoneticPr fontId="23"/>
  </si>
  <si>
    <t>安積総合学習センター防災倉庫</t>
  </si>
  <si>
    <t>安積</t>
    <phoneticPr fontId="23"/>
  </si>
  <si>
    <t>安積町荒井字南赤坂265-1</t>
    <phoneticPr fontId="23"/>
  </si>
  <si>
    <t>※土地面積は、安積総合学習センターに含む。</t>
    <rPh sb="1" eb="3">
      <t>トチ</t>
    </rPh>
    <rPh sb="3" eb="5">
      <t>メンセキ</t>
    </rPh>
    <rPh sb="7" eb="8">
      <t>アン</t>
    </rPh>
    <rPh sb="8" eb="9">
      <t>セキ</t>
    </rPh>
    <rPh sb="9" eb="11">
      <t>ソウゴウ</t>
    </rPh>
    <rPh sb="11" eb="13">
      <t>ガクシュウ</t>
    </rPh>
    <rPh sb="18" eb="19">
      <t>フク</t>
    </rPh>
    <phoneticPr fontId="23"/>
  </si>
  <si>
    <t>緑ケ丘防災倉庫</t>
  </si>
  <si>
    <t>富田公民館町内分室：365.9㎡
富田小第3児童クラブ：専有スペースなし≪放課後児童クラブ等≫</t>
    <rPh sb="0" eb="2">
      <t>トミタ</t>
    </rPh>
    <rPh sb="2" eb="5">
      <t>コウミンカン</t>
    </rPh>
    <rPh sb="5" eb="6">
      <t>マチ</t>
    </rPh>
    <rPh sb="6" eb="7">
      <t>ウチ</t>
    </rPh>
    <rPh sb="7" eb="9">
      <t>ブンシツ</t>
    </rPh>
    <rPh sb="17" eb="19">
      <t>トミタ</t>
    </rPh>
    <rPh sb="19" eb="20">
      <t>ショウ</t>
    </rPh>
    <rPh sb="20" eb="21">
      <t>ダイ</t>
    </rPh>
    <rPh sb="22" eb="24">
      <t>ジドウ</t>
    </rPh>
    <phoneticPr fontId="23"/>
  </si>
  <si>
    <t>　</t>
    <phoneticPr fontId="23"/>
  </si>
  <si>
    <t>道路台帳室下枝分室</t>
    <rPh sb="0" eb="2">
      <t>ドウロ</t>
    </rPh>
    <rPh sb="2" eb="4">
      <t>ダイチョウ</t>
    </rPh>
    <rPh sb="4" eb="5">
      <t>シツ</t>
    </rPh>
    <rPh sb="5" eb="7">
      <t>シタエダ</t>
    </rPh>
    <rPh sb="7" eb="9">
      <t>ブンシツ</t>
    </rPh>
    <phoneticPr fontId="6"/>
  </si>
  <si>
    <t>※土地面積は、中田ふれあいセンターに含む。</t>
    <rPh sb="1" eb="3">
      <t>トチ</t>
    </rPh>
    <rPh sb="3" eb="5">
      <t>メンセキ</t>
    </rPh>
    <rPh sb="7" eb="9">
      <t>ナカタ</t>
    </rPh>
    <rPh sb="18" eb="19">
      <t>フク</t>
    </rPh>
    <phoneticPr fontId="23"/>
  </si>
  <si>
    <t>喜久田第2分団第1班（早稲原）車庫詰所（令和4年度から供用開始）</t>
    <phoneticPr fontId="23"/>
  </si>
  <si>
    <t>湖南小中学校：9,500.6㎡
湖南小児童クラブ：78.4㎡≪放課後児童クラブ等≫</t>
    <phoneticPr fontId="23"/>
  </si>
  <si>
    <t>白岩小学校：3,693.9㎡
白岩小児童クラブ：85.0㎡≪放課後児童クラブ等≫</t>
    <rPh sb="0" eb="2">
      <t>シライワ</t>
    </rPh>
    <rPh sb="15" eb="17">
      <t>シライワ</t>
    </rPh>
    <phoneticPr fontId="22"/>
  </si>
  <si>
    <t>○</t>
    <phoneticPr fontId="13"/>
  </si>
  <si>
    <t>緑ケ丘東二丁目22-37</t>
    <rPh sb="4" eb="5">
      <t>ニ</t>
    </rPh>
    <phoneticPr fontId="23"/>
  </si>
  <si>
    <t>宮城小児童クラブ</t>
    <rPh sb="0" eb="2">
      <t>ミヤギ</t>
    </rPh>
    <rPh sb="2" eb="3">
      <t>ショウ</t>
    </rPh>
    <rPh sb="3" eb="5">
      <t>ジドウ</t>
    </rPh>
    <phoneticPr fontId="6"/>
  </si>
  <si>
    <t>御舘小児童クラブ</t>
    <rPh sb="0" eb="1">
      <t>オン</t>
    </rPh>
    <rPh sb="1" eb="2">
      <t>タチ</t>
    </rPh>
    <rPh sb="2" eb="3">
      <t>ショウ</t>
    </rPh>
    <rPh sb="3" eb="5">
      <t>ジドウ</t>
    </rPh>
    <phoneticPr fontId="6"/>
  </si>
  <si>
    <t>西田学園義務教育学校：10,238.1㎡
西田学園児童クラブ：134.4㎡≪放課後児童クラブ等≫</t>
    <rPh sb="0" eb="2">
      <t>ニシダ</t>
    </rPh>
    <rPh sb="2" eb="4">
      <t>ガクエン</t>
    </rPh>
    <rPh sb="4" eb="10">
      <t>ギムキョウイクガッコウ</t>
    </rPh>
    <rPh sb="21" eb="25">
      <t>ニシダガクエン</t>
    </rPh>
    <rPh sb="25" eb="27">
      <t>ジドウ</t>
    </rPh>
    <phoneticPr fontId="23"/>
  </si>
  <si>
    <t>河内小児童クラブ</t>
    <rPh sb="0" eb="2">
      <t>カワウチ</t>
    </rPh>
    <rPh sb="2" eb="3">
      <t>ショウ</t>
    </rPh>
    <rPh sb="3" eb="5">
      <t>ジドウ</t>
    </rPh>
    <phoneticPr fontId="6"/>
  </si>
  <si>
    <t>中央第1分団第2班（駅前）車庫詰所</t>
    <phoneticPr fontId="6"/>
  </si>
  <si>
    <t>西田第2分団第2班（平・桜内・大平）車庫詰所</t>
    <rPh sb="0" eb="2">
      <t>ニシタ</t>
    </rPh>
    <rPh sb="2" eb="3">
      <t>ダイ</t>
    </rPh>
    <rPh sb="4" eb="6">
      <t>ブンダン</t>
    </rPh>
    <rPh sb="6" eb="7">
      <t>ダイ</t>
    </rPh>
    <rPh sb="8" eb="9">
      <t>ハン</t>
    </rPh>
    <rPh sb="10" eb="11">
      <t>タイラ</t>
    </rPh>
    <rPh sb="12" eb="14">
      <t>サクラウチ</t>
    </rPh>
    <rPh sb="15" eb="17">
      <t>オオタイラ</t>
    </rPh>
    <rPh sb="18" eb="20">
      <t>シャコ</t>
    </rPh>
    <rPh sb="20" eb="22">
      <t>ツメショ</t>
    </rPh>
    <phoneticPr fontId="6"/>
  </si>
  <si>
    <t>郡山市行政センター設置条例に定める各行政センターの所管区域を各地区名とし、それ以外の区域を旧市内とします。</t>
    <rPh sb="0" eb="3">
      <t>コオリヤマシ</t>
    </rPh>
    <rPh sb="3" eb="5">
      <t>ギョウセイ</t>
    </rPh>
    <rPh sb="9" eb="11">
      <t>セッチ</t>
    </rPh>
    <rPh sb="11" eb="13">
      <t>ジョウレイ</t>
    </rPh>
    <rPh sb="14" eb="15">
      <t>サダ</t>
    </rPh>
    <rPh sb="17" eb="18">
      <t>カク</t>
    </rPh>
    <rPh sb="18" eb="20">
      <t>ギョウセイ</t>
    </rPh>
    <rPh sb="25" eb="27">
      <t>ショカン</t>
    </rPh>
    <rPh sb="27" eb="29">
      <t>クイキ</t>
    </rPh>
    <rPh sb="30" eb="34">
      <t>カクチクメイ</t>
    </rPh>
    <rPh sb="39" eb="41">
      <t>イガイ</t>
    </rPh>
    <rPh sb="42" eb="44">
      <t>クイキ</t>
    </rPh>
    <rPh sb="45" eb="48">
      <t>キュウシナイ</t>
    </rPh>
    <phoneticPr fontId="13"/>
  </si>
  <si>
    <t>河内ふれあいセンター：768.2㎡
逢瀬公民館河内分館：専有スペースなし
河内小児童クラブ：専有スペースなし≪放課後児童クラブ等≫
逢瀬行政センター河内連絡所：114.7㎡≪庁舎等≫</t>
    <rPh sb="37" eb="39">
      <t>カワウチ</t>
    </rPh>
    <rPh sb="39" eb="40">
      <t>ショウ</t>
    </rPh>
    <rPh sb="40" eb="42">
      <t>ジドウ</t>
    </rPh>
    <phoneticPr fontId="23"/>
  </si>
  <si>
    <t>中田ふれあいセンター：1308.12㎡
中田公民館：44.0㎡
中田行政センター：262.6㎡≪庁舎等≫
中央図書館中田分館：80.0㎡≪図書館≫</t>
    <phoneticPr fontId="23"/>
  </si>
  <si>
    <t>亀田一丁目212</t>
    <rPh sb="0" eb="2">
      <t>カメダ</t>
    </rPh>
    <phoneticPr fontId="13"/>
  </si>
  <si>
    <t>桃見台11-3</t>
    <phoneticPr fontId="13"/>
  </si>
  <si>
    <t>町東三丁目84</t>
    <rPh sb="2" eb="3">
      <t>サン</t>
    </rPh>
    <phoneticPr fontId="23"/>
  </si>
  <si>
    <t>安積町日出山字旧屋敷44-1</t>
    <rPh sb="6" eb="7">
      <t>アザ</t>
    </rPh>
    <rPh sb="7" eb="8">
      <t>キュウ</t>
    </rPh>
    <rPh sb="8" eb="10">
      <t>ヤシキ</t>
    </rPh>
    <phoneticPr fontId="13"/>
  </si>
  <si>
    <t>富久山町福原字福原8-3</t>
    <phoneticPr fontId="13"/>
  </si>
  <si>
    <t>河内ふれあいセンター：768.2㎡
逢瀬公民館河内分館：専有スペースなし
河内小児童クラブ：専有スペースなし≪放課後児童クラブ等≫
逢瀬行政センター河内連絡所：114.7㎡≪庁舎等≫</t>
    <phoneticPr fontId="23"/>
  </si>
  <si>
    <t>中田町海老根字北向7-3</t>
    <rPh sb="6" eb="7">
      <t>アザ</t>
    </rPh>
    <rPh sb="7" eb="9">
      <t>キタムカイ</t>
    </rPh>
    <phoneticPr fontId="13"/>
  </si>
  <si>
    <t>大槻町字漆棒80-1</t>
    <phoneticPr fontId="13"/>
  </si>
  <si>
    <t>逢瀬町多田野字高篠1-6</t>
    <phoneticPr fontId="23"/>
  </si>
  <si>
    <t>※土地面積は、芳賀小第1児童クラブ、芳賀小学校防災倉庫を含む。
（屋外施設）
運動場面積：8,262</t>
    <rPh sb="1" eb="3">
      <t>トチ</t>
    </rPh>
    <rPh sb="3" eb="5">
      <t>メンセキ</t>
    </rPh>
    <rPh sb="7" eb="9">
      <t>ハガ</t>
    </rPh>
    <rPh sb="9" eb="10">
      <t>ショウ</t>
    </rPh>
    <rPh sb="12" eb="14">
      <t>ジドウ</t>
    </rPh>
    <rPh sb="18" eb="20">
      <t>ハガ</t>
    </rPh>
    <rPh sb="20" eb="21">
      <t>ショウ</t>
    </rPh>
    <rPh sb="21" eb="23">
      <t>ガッコウ</t>
    </rPh>
    <rPh sb="23" eb="25">
      <t>ボウサイ</t>
    </rPh>
    <rPh sb="25" eb="27">
      <t>ソウコ</t>
    </rPh>
    <rPh sb="28" eb="29">
      <t>フク</t>
    </rPh>
    <phoneticPr fontId="23"/>
  </si>
  <si>
    <t>芳山小学校：5,609.0㎡
芳山小児童クラブ：99.0㎡≪放課後児童クラブ等≫</t>
    <rPh sb="0" eb="1">
      <t>ホウ</t>
    </rPh>
    <rPh sb="1" eb="2">
      <t>ザン</t>
    </rPh>
    <rPh sb="2" eb="3">
      <t>ショウ</t>
    </rPh>
    <rPh sb="3" eb="5">
      <t>ガッコウ</t>
    </rPh>
    <rPh sb="15" eb="16">
      <t>ホウ</t>
    </rPh>
    <rPh sb="16" eb="17">
      <t>ザン</t>
    </rPh>
    <rPh sb="17" eb="18">
      <t>ショウ</t>
    </rPh>
    <rPh sb="18" eb="20">
      <t>ジドウ</t>
    </rPh>
    <phoneticPr fontId="23"/>
  </si>
  <si>
    <t>三和小学校：3,025.1㎡
三和小児童クラブ：117.0㎡≪放課後児童クラブ等≫</t>
    <rPh sb="0" eb="1">
      <t>サン</t>
    </rPh>
    <rPh sb="1" eb="2">
      <t>ワ</t>
    </rPh>
    <phoneticPr fontId="22"/>
  </si>
  <si>
    <t>高倉小学校：3,466.7㎡
高倉小児童クラブ：40.0㎡≪放課後児童クラブ等≫</t>
    <rPh sb="0" eb="2">
      <t>タカクラ</t>
    </rPh>
    <phoneticPr fontId="22"/>
  </si>
  <si>
    <t>小泉小学校：2,683.6㎡
小泉小児童クラブ：95.6㎡≪放課後児童クラブ等≫</t>
    <rPh sb="0" eb="2">
      <t>コイズミ</t>
    </rPh>
    <rPh sb="15" eb="17">
      <t>コイズミ</t>
    </rPh>
    <phoneticPr fontId="22"/>
  </si>
  <si>
    <t>安子島小学校：2,642.9㎡
安子島小児童クラブ：91.0㎡≪放課後児童クラブ等≫</t>
    <rPh sb="0" eb="1">
      <t>アン</t>
    </rPh>
    <rPh sb="1" eb="2">
      <t>コ</t>
    </rPh>
    <rPh sb="2" eb="3">
      <t>シマ</t>
    </rPh>
    <phoneticPr fontId="22"/>
  </si>
  <si>
    <t>熱海小学校：4,622.3㎡
熱海小児童クラブ：63.0㎡≪放課後児童クラブ等≫</t>
    <phoneticPr fontId="23"/>
  </si>
  <si>
    <t>御代田小学校：2,572.0㎡
御代田小児童クラブ：90.0㎡≪放課後児童クラブ等≫</t>
    <rPh sb="0" eb="1">
      <t>オン</t>
    </rPh>
    <rPh sb="1" eb="2">
      <t>ダイ</t>
    </rPh>
    <rPh sb="2" eb="3">
      <t>タ</t>
    </rPh>
    <rPh sb="3" eb="6">
      <t>ショウガッコウ</t>
    </rPh>
    <phoneticPr fontId="22"/>
  </si>
  <si>
    <t>宮城小学校：2,457.9㎡
宮城小児童クラブ：91.6㎡≪放課後児童クラブ等≫</t>
    <rPh sb="0" eb="2">
      <t>ミヤギ</t>
    </rPh>
    <rPh sb="2" eb="3">
      <t>ショウ</t>
    </rPh>
    <rPh sb="3" eb="5">
      <t>ガッコウ</t>
    </rPh>
    <phoneticPr fontId="23"/>
  </si>
  <si>
    <t>御舘小学校：4,285.6㎡
御舘小児童クラブ：114.0㎡≪放課後児童クラブ等≫</t>
    <rPh sb="0" eb="2">
      <t>ミタテ</t>
    </rPh>
    <rPh sb="2" eb="5">
      <t>ショウガッコウ</t>
    </rPh>
    <phoneticPr fontId="23"/>
  </si>
  <si>
    <t>河内ふれあいセンター：768.2㎡
逢瀬公民館河内分館：専有スペースなし≪集会施設≫
河内小児童クラブ：専有スペースなし≪放課後児童クラブ等≫
逢瀬行政センター河内連絡所：114.7㎡</t>
    <rPh sb="37" eb="39">
      <t>シュウカイ</t>
    </rPh>
    <rPh sb="39" eb="41">
      <t>シセツ</t>
    </rPh>
    <phoneticPr fontId="23"/>
  </si>
  <si>
    <t>(1)　特記無き場合は2023年（令和５年）３月31日時点のデータ。市所有建物に設置した施設のほか、リース・借上げによる建物に設置
　 した施設も含みます。ただし、普通財産は含みません。</t>
    <rPh sb="4" eb="6">
      <t>トッキ</t>
    </rPh>
    <rPh sb="6" eb="7">
      <t>ナ</t>
    </rPh>
    <rPh sb="8" eb="10">
      <t>バアイ</t>
    </rPh>
    <rPh sb="15" eb="16">
      <t>ネン</t>
    </rPh>
    <rPh sb="17" eb="19">
      <t>レイワ</t>
    </rPh>
    <rPh sb="34" eb="35">
      <t>シ</t>
    </rPh>
    <rPh sb="35" eb="37">
      <t>ショユウ</t>
    </rPh>
    <rPh sb="37" eb="39">
      <t>タテモノ</t>
    </rPh>
    <rPh sb="40" eb="42">
      <t>セッチ</t>
    </rPh>
    <rPh sb="44" eb="46">
      <t>シセツ</t>
    </rPh>
    <rPh sb="54" eb="56">
      <t>カリア</t>
    </rPh>
    <rPh sb="60" eb="62">
      <t>タテモノ</t>
    </rPh>
    <rPh sb="63" eb="65">
      <t>セッチ</t>
    </rPh>
    <rPh sb="70" eb="72">
      <t>シセツ</t>
    </rPh>
    <rPh sb="73" eb="74">
      <t>フク</t>
    </rPh>
    <rPh sb="82" eb="84">
      <t>フツウ</t>
    </rPh>
    <rPh sb="84" eb="86">
      <t>ザイサン</t>
    </rPh>
    <rPh sb="87" eb="88">
      <t>フク</t>
    </rPh>
    <phoneticPr fontId="13"/>
  </si>
  <si>
    <t>2022（令和４）年度における建物等の維持管理･運営費・事業費、人件費、減価償却費(公有財産台帳に登録されている建物及び工作物)の合計の建物1㎡あたりの金額を記載（投資的経費を除きます。）</t>
    <rPh sb="5" eb="7">
      <t>レイワ</t>
    </rPh>
    <rPh sb="9" eb="10">
      <t>ネン</t>
    </rPh>
    <rPh sb="10" eb="11">
      <t>ド</t>
    </rPh>
    <rPh sb="15" eb="17">
      <t>タテモノ</t>
    </rPh>
    <rPh sb="17" eb="18">
      <t>トウ</t>
    </rPh>
    <rPh sb="19" eb="21">
      <t>イジ</t>
    </rPh>
    <rPh sb="21" eb="23">
      <t>カンリ</t>
    </rPh>
    <rPh sb="24" eb="27">
      <t>ウンエイヒ</t>
    </rPh>
    <rPh sb="28" eb="30">
      <t>ジギョウ</t>
    </rPh>
    <rPh sb="30" eb="31">
      <t>ヒ</t>
    </rPh>
    <rPh sb="32" eb="35">
      <t>ジンケンヒ</t>
    </rPh>
    <rPh sb="36" eb="38">
      <t>ゲンカ</t>
    </rPh>
    <rPh sb="38" eb="40">
      <t>ショウキャク</t>
    </rPh>
    <rPh sb="40" eb="41">
      <t>ヒ</t>
    </rPh>
    <rPh sb="65" eb="67">
      <t>ゴウケイ</t>
    </rPh>
    <phoneticPr fontId="13"/>
  </si>
  <si>
    <t>2022（令和４）年度における、貸館を行っている施設の利用可能区分に応じた貸館利用及び施設が実施する事業に使用した区分数の割合を部屋等ごとに算出し、施設単位で平均したものを記載</t>
    <rPh sb="9" eb="10">
      <t>ネン</t>
    </rPh>
    <rPh sb="10" eb="11">
      <t>ド</t>
    </rPh>
    <rPh sb="16" eb="18">
      <t>カシカン</t>
    </rPh>
    <rPh sb="19" eb="20">
      <t>オコナ</t>
    </rPh>
    <rPh sb="24" eb="26">
      <t>シセツ</t>
    </rPh>
    <rPh sb="34" eb="35">
      <t>オウ</t>
    </rPh>
    <rPh sb="37" eb="39">
      <t>カシカン</t>
    </rPh>
    <rPh sb="39" eb="41">
      <t>リヨウ</t>
    </rPh>
    <rPh sb="41" eb="42">
      <t>オヨ</t>
    </rPh>
    <rPh sb="43" eb="45">
      <t>シセツ</t>
    </rPh>
    <rPh sb="46" eb="48">
      <t>ジッシ</t>
    </rPh>
    <rPh sb="86" eb="88">
      <t>キサイ</t>
    </rPh>
    <phoneticPr fontId="13"/>
  </si>
  <si>
    <t>永盛小学校：6,458.6㎡
永盛小児童クラブ：86.0㎡≪放課後児童クラブ等≫</t>
    <phoneticPr fontId="23"/>
  </si>
  <si>
    <t>金透小学校：4,995.55㎡
金透小児童クラブ：130.0㎡≪放課後児童クラブ等≫</t>
    <phoneticPr fontId="23"/>
  </si>
  <si>
    <t>守山小学校：5,677.1㎡
守山小児童クラブ：142.0㎡≪放課後児童クラブ等≫</t>
    <phoneticPr fontId="23"/>
  </si>
  <si>
    <t>湖南第2分団第1班（荒町・古町）車庫詰所</t>
    <rPh sb="10" eb="12">
      <t>アラマチ</t>
    </rPh>
    <phoneticPr fontId="23"/>
  </si>
  <si>
    <t>郡山市麓山地区立体駐車場</t>
    <rPh sb="0" eb="2">
      <t>コオリヤマ</t>
    </rPh>
    <rPh sb="2" eb="3">
      <t>シ</t>
    </rPh>
    <rPh sb="3" eb="4">
      <t>フモト</t>
    </rPh>
    <rPh sb="4" eb="5">
      <t>ヤマ</t>
    </rPh>
    <rPh sb="5" eb="7">
      <t>チク</t>
    </rPh>
    <rPh sb="7" eb="9">
      <t>リッタイ</t>
    </rPh>
    <rPh sb="9" eb="12">
      <t>チュウシャジョウ</t>
    </rPh>
    <phoneticPr fontId="6"/>
  </si>
  <si>
    <t>旧市内</t>
    <phoneticPr fontId="23"/>
  </si>
  <si>
    <t>麓山一丁目167-1</t>
    <rPh sb="0" eb="2">
      <t>ハヤマ</t>
    </rPh>
    <rPh sb="2" eb="5">
      <t>イッチョウメ</t>
    </rPh>
    <phoneticPr fontId="23"/>
  </si>
  <si>
    <t>日和田町字日向19-1</t>
    <phoneticPr fontId="23"/>
  </si>
  <si>
    <t>台新一丁目804</t>
    <rPh sb="2" eb="5">
      <t>イッチョウメ</t>
    </rPh>
    <phoneticPr fontId="22"/>
  </si>
  <si>
    <t>○</t>
    <phoneticPr fontId="23"/>
  </si>
  <si>
    <t>開成小児童クラブ第1教室</t>
    <rPh sb="2" eb="5">
      <t>ショウジドウ</t>
    </rPh>
    <rPh sb="8" eb="9">
      <t>ダイ</t>
    </rPh>
    <rPh sb="10" eb="12">
      <t>キョウシツ</t>
    </rPh>
    <phoneticPr fontId="7"/>
  </si>
  <si>
    <t>○</t>
    <phoneticPr fontId="7"/>
  </si>
  <si>
    <t>※土地面積は、開成小学校に含む。</t>
    <rPh sb="1" eb="3">
      <t>トチ</t>
    </rPh>
    <rPh sb="3" eb="5">
      <t>メンセキ</t>
    </rPh>
    <rPh sb="7" eb="9">
      <t>カイセイ</t>
    </rPh>
    <rPh sb="9" eb="12">
      <t>ショウガッコウ</t>
    </rPh>
    <rPh sb="13" eb="14">
      <t>フク</t>
    </rPh>
    <phoneticPr fontId="13"/>
  </si>
  <si>
    <t>開成小児童クラブ第2教室</t>
    <rPh sb="2" eb="5">
      <t>ショウジドウ</t>
    </rPh>
    <rPh sb="8" eb="9">
      <t>ダイ</t>
    </rPh>
    <rPh sb="10" eb="12">
      <t>キョウシツ</t>
    </rPh>
    <phoneticPr fontId="7"/>
  </si>
  <si>
    <t>小原田小児童クラブ</t>
    <rPh sb="3" eb="6">
      <t>ショウジドウ</t>
    </rPh>
    <phoneticPr fontId="7"/>
  </si>
  <si>
    <t>※土地面積は、小原田小学校に含む。</t>
    <rPh sb="1" eb="3">
      <t>トチ</t>
    </rPh>
    <rPh sb="3" eb="5">
      <t>メンセキ</t>
    </rPh>
    <rPh sb="7" eb="8">
      <t>コ</t>
    </rPh>
    <rPh sb="8" eb="10">
      <t>ハラタ</t>
    </rPh>
    <rPh sb="14" eb="15">
      <t>フク</t>
    </rPh>
    <phoneticPr fontId="13"/>
  </si>
  <si>
    <t>行健小児童クラブ第1教室</t>
    <rPh sb="2" eb="5">
      <t>ショウジドウ</t>
    </rPh>
    <rPh sb="8" eb="9">
      <t>ダイ</t>
    </rPh>
    <rPh sb="10" eb="12">
      <t>キョウシツ</t>
    </rPh>
    <phoneticPr fontId="7"/>
  </si>
  <si>
    <t>※土地面積は、行健小学校に含む。</t>
    <rPh sb="1" eb="3">
      <t>トチ</t>
    </rPh>
    <rPh sb="3" eb="5">
      <t>メンセキ</t>
    </rPh>
    <rPh sb="7" eb="8">
      <t>ギョウ</t>
    </rPh>
    <rPh sb="8" eb="9">
      <t>ケン</t>
    </rPh>
    <rPh sb="9" eb="12">
      <t>ショウガッコウ</t>
    </rPh>
    <rPh sb="13" eb="14">
      <t>フク</t>
    </rPh>
    <phoneticPr fontId="13"/>
  </si>
  <si>
    <t>行健小児童クラブ第2教室</t>
    <rPh sb="2" eb="5">
      <t>ショウジドウ</t>
    </rPh>
    <rPh sb="8" eb="9">
      <t>ダイ</t>
    </rPh>
    <rPh sb="10" eb="12">
      <t>キョウシツ</t>
    </rPh>
    <phoneticPr fontId="7"/>
  </si>
  <si>
    <t>富久山</t>
    <phoneticPr fontId="9"/>
  </si>
  <si>
    <t>富久山町久保田字空谷地23-1</t>
    <phoneticPr fontId="9"/>
  </si>
  <si>
    <t>※土地面積は、行健小学校に含む。</t>
    <rPh sb="1" eb="3">
      <t>トチ</t>
    </rPh>
    <rPh sb="3" eb="5">
      <t>メンセキ</t>
    </rPh>
    <rPh sb="7" eb="9">
      <t>コウケン</t>
    </rPh>
    <rPh sb="9" eb="12">
      <t>ショウガッコウ</t>
    </rPh>
    <rPh sb="13" eb="14">
      <t>フク</t>
    </rPh>
    <phoneticPr fontId="13"/>
  </si>
  <si>
    <t>行健小児童クラブ第3教室</t>
    <rPh sb="2" eb="5">
      <t>ショウジドウ</t>
    </rPh>
    <rPh sb="8" eb="9">
      <t>ダイ</t>
    </rPh>
    <rPh sb="10" eb="12">
      <t>キョウシツ</t>
    </rPh>
    <phoneticPr fontId="7"/>
  </si>
  <si>
    <t>富久山町久保田字空谷地23-1</t>
    <phoneticPr fontId="9"/>
  </si>
  <si>
    <t>※土地面積は、行健小学校に含む。</t>
    <phoneticPr fontId="13"/>
  </si>
  <si>
    <t>柴宮小児童クラブ第1教室</t>
    <rPh sb="8" eb="9">
      <t>ダイ</t>
    </rPh>
    <rPh sb="10" eb="12">
      <t>キョウシツ</t>
    </rPh>
    <phoneticPr fontId="7"/>
  </si>
  <si>
    <t>※土地面積は、柴宮小学校に含む。</t>
    <rPh sb="1" eb="3">
      <t>トチ</t>
    </rPh>
    <rPh sb="3" eb="5">
      <t>メンセキ</t>
    </rPh>
    <rPh sb="13" eb="14">
      <t>フク</t>
    </rPh>
    <phoneticPr fontId="13"/>
  </si>
  <si>
    <t>柴宮小児童クラブ第2教室</t>
    <rPh sb="8" eb="9">
      <t>ダイ</t>
    </rPh>
    <rPh sb="10" eb="12">
      <t>キョウシツ</t>
    </rPh>
    <phoneticPr fontId="7"/>
  </si>
  <si>
    <t>※土地面積は、柴宮小学校に含む。</t>
    <rPh sb="1" eb="3">
      <t>トチ</t>
    </rPh>
    <rPh sb="3" eb="5">
      <t>メンセキ</t>
    </rPh>
    <rPh sb="7" eb="8">
      <t>シバ</t>
    </rPh>
    <rPh sb="8" eb="9">
      <t>ミヤ</t>
    </rPh>
    <rPh sb="9" eb="10">
      <t>ショウ</t>
    </rPh>
    <rPh sb="10" eb="12">
      <t>ガッコウ</t>
    </rPh>
    <rPh sb="13" eb="14">
      <t>フク</t>
    </rPh>
    <phoneticPr fontId="13"/>
  </si>
  <si>
    <t>柴宮小児童クラブ第3教室</t>
    <rPh sb="8" eb="9">
      <t>ダイ</t>
    </rPh>
    <rPh sb="10" eb="12">
      <t>キョウシツ</t>
    </rPh>
    <phoneticPr fontId="7"/>
  </si>
  <si>
    <t>桑野小児童クラブ</t>
    <phoneticPr fontId="7"/>
  </si>
  <si>
    <t>桑野小学校：7,633.7㎡≪学校≫
桑野小児童クラブ：171.0㎡</t>
    <phoneticPr fontId="7"/>
  </si>
  <si>
    <t>※土地面積は、桑野小学校に含む。</t>
    <rPh sb="1" eb="3">
      <t>トチ</t>
    </rPh>
    <rPh sb="3" eb="5">
      <t>メンセキ</t>
    </rPh>
    <rPh sb="7" eb="9">
      <t>クワノ</t>
    </rPh>
    <rPh sb="13" eb="14">
      <t>フク</t>
    </rPh>
    <phoneticPr fontId="13"/>
  </si>
  <si>
    <t>安積第一小児童クラブ第1教室</t>
    <rPh sb="10" eb="11">
      <t>ダイ</t>
    </rPh>
    <rPh sb="12" eb="14">
      <t>キョウシツ</t>
    </rPh>
    <phoneticPr fontId="7"/>
  </si>
  <si>
    <t>※土地面積は、安積第一小学校に含む。</t>
    <rPh sb="1" eb="3">
      <t>トチ</t>
    </rPh>
    <rPh sb="3" eb="5">
      <t>メンセキ</t>
    </rPh>
    <rPh sb="7" eb="8">
      <t>アン</t>
    </rPh>
    <rPh sb="8" eb="9">
      <t>セキ</t>
    </rPh>
    <rPh sb="9" eb="10">
      <t>ダイ</t>
    </rPh>
    <rPh sb="10" eb="11">
      <t>イチ</t>
    </rPh>
    <rPh sb="11" eb="14">
      <t>ショウガッコウ</t>
    </rPh>
    <rPh sb="15" eb="16">
      <t>フク</t>
    </rPh>
    <phoneticPr fontId="13"/>
  </si>
  <si>
    <t>安積第一小児童クラブ第2教室</t>
    <rPh sb="10" eb="11">
      <t>ダイ</t>
    </rPh>
    <rPh sb="12" eb="14">
      <t>キョウシツ</t>
    </rPh>
    <phoneticPr fontId="7"/>
  </si>
  <si>
    <t>※土地面積は、安積第一小学校に含む。</t>
    <phoneticPr fontId="13"/>
  </si>
  <si>
    <t>大槻小児童クラブ第1教室</t>
    <rPh sb="8" eb="9">
      <t>ダイ</t>
    </rPh>
    <rPh sb="10" eb="12">
      <t>キョウシツ</t>
    </rPh>
    <phoneticPr fontId="7"/>
  </si>
  <si>
    <t>※土地面積は、大槻小学校に含む。</t>
    <rPh sb="1" eb="3">
      <t>トチ</t>
    </rPh>
    <rPh sb="3" eb="5">
      <t>メンセキ</t>
    </rPh>
    <rPh sb="7" eb="9">
      <t>オオツキ</t>
    </rPh>
    <rPh sb="9" eb="12">
      <t>ショウガッコウ</t>
    </rPh>
    <rPh sb="13" eb="14">
      <t>フク</t>
    </rPh>
    <phoneticPr fontId="13"/>
  </si>
  <si>
    <t>大槻小児童クラブ第2教室</t>
    <rPh sb="8" eb="9">
      <t>ダイ</t>
    </rPh>
    <rPh sb="10" eb="12">
      <t>キョウシツ</t>
    </rPh>
    <phoneticPr fontId="7"/>
  </si>
  <si>
    <t>※土地面積は、大槻小学校に含む。</t>
    <phoneticPr fontId="13"/>
  </si>
  <si>
    <t>永盛小児童クラブ</t>
    <phoneticPr fontId="7"/>
  </si>
  <si>
    <t>永盛小学校：6,458.6㎡≪学校≫
永盛小児童クラブ：86.0㎡</t>
    <phoneticPr fontId="7"/>
  </si>
  <si>
    <t>※土地面積は、永盛小学校に含む。</t>
    <rPh sb="1" eb="3">
      <t>トチ</t>
    </rPh>
    <rPh sb="3" eb="5">
      <t>メンセキ</t>
    </rPh>
    <rPh sb="7" eb="9">
      <t>ナガモリ</t>
    </rPh>
    <rPh sb="9" eb="12">
      <t>ショウガッコウ</t>
    </rPh>
    <rPh sb="13" eb="14">
      <t>フク</t>
    </rPh>
    <phoneticPr fontId="13"/>
  </si>
  <si>
    <t>赤木小児童クラブ</t>
    <phoneticPr fontId="7"/>
  </si>
  <si>
    <t>赤木小学校：5,393.6㎡≪学校≫
赤木小児童クラブ：114.0㎡</t>
    <phoneticPr fontId="7"/>
  </si>
  <si>
    <t>※土地面積は、赤木小学校に含む。</t>
    <rPh sb="1" eb="3">
      <t>トチ</t>
    </rPh>
    <rPh sb="3" eb="5">
      <t>メンセキ</t>
    </rPh>
    <rPh sb="7" eb="9">
      <t>アカギ</t>
    </rPh>
    <rPh sb="9" eb="12">
      <t>ショウガッコウ</t>
    </rPh>
    <rPh sb="13" eb="14">
      <t>フク</t>
    </rPh>
    <phoneticPr fontId="13"/>
  </si>
  <si>
    <t>小山田小児童クラブ第1教室</t>
    <rPh sb="9" eb="10">
      <t>ダイ</t>
    </rPh>
    <rPh sb="11" eb="13">
      <t>キョウシツ</t>
    </rPh>
    <phoneticPr fontId="7"/>
  </si>
  <si>
    <t>※土地面積は、小山田小学校に含む。</t>
    <rPh sb="1" eb="3">
      <t>トチ</t>
    </rPh>
    <rPh sb="3" eb="5">
      <t>メンセキ</t>
    </rPh>
    <rPh sb="7" eb="10">
      <t>オヤマダ</t>
    </rPh>
    <rPh sb="10" eb="13">
      <t>ショウガッコウ</t>
    </rPh>
    <rPh sb="14" eb="15">
      <t>フク</t>
    </rPh>
    <phoneticPr fontId="13"/>
  </si>
  <si>
    <t>小山田小児童クラブ第2教室</t>
    <rPh sb="9" eb="10">
      <t>ダイ</t>
    </rPh>
    <rPh sb="11" eb="13">
      <t>キョウシツ</t>
    </rPh>
    <phoneticPr fontId="7"/>
  </si>
  <si>
    <t>※土地面積は、小山田小学校に含む。</t>
    <phoneticPr fontId="13"/>
  </si>
  <si>
    <t>桜小児童クラブ第1教室</t>
    <rPh sb="7" eb="8">
      <t>ダイ</t>
    </rPh>
    <rPh sb="9" eb="11">
      <t>キョウシツ</t>
    </rPh>
    <phoneticPr fontId="7"/>
  </si>
  <si>
    <t>※土地面積は、桜小学校に含む。</t>
    <rPh sb="1" eb="3">
      <t>トチ</t>
    </rPh>
    <rPh sb="3" eb="5">
      <t>メンセキ</t>
    </rPh>
    <rPh sb="7" eb="8">
      <t>サクラ</t>
    </rPh>
    <rPh sb="12" eb="13">
      <t>フク</t>
    </rPh>
    <phoneticPr fontId="13"/>
  </si>
  <si>
    <t>桜小児童クラブ第2教室</t>
    <rPh sb="7" eb="8">
      <t>ダイ</t>
    </rPh>
    <rPh sb="9" eb="11">
      <t>キョウシツ</t>
    </rPh>
    <phoneticPr fontId="7"/>
  </si>
  <si>
    <t>明健小児童クラブ第1教室</t>
    <rPh sb="8" eb="9">
      <t>ダイ</t>
    </rPh>
    <rPh sb="10" eb="12">
      <t>キョウシツ</t>
    </rPh>
    <phoneticPr fontId="7"/>
  </si>
  <si>
    <t>※土地面積は、明健小学校に含む。</t>
    <rPh sb="1" eb="3">
      <t>トチ</t>
    </rPh>
    <rPh sb="3" eb="5">
      <t>メンセキ</t>
    </rPh>
    <rPh sb="13" eb="14">
      <t>フク</t>
    </rPh>
    <phoneticPr fontId="13"/>
  </si>
  <si>
    <t>明健小児童クラブ第2教室</t>
    <rPh sb="8" eb="9">
      <t>ダイ</t>
    </rPh>
    <rPh sb="10" eb="12">
      <t>キョウシツ</t>
    </rPh>
    <phoneticPr fontId="7"/>
  </si>
  <si>
    <t>金透小児童クラブ</t>
    <phoneticPr fontId="7"/>
  </si>
  <si>
    <t>金透小学校：4,995.6㎡≪学校≫
金透小児童クラブ：130.0㎡</t>
    <phoneticPr fontId="7"/>
  </si>
  <si>
    <t>※土地面積は、金透小学校に含む。</t>
    <rPh sb="1" eb="3">
      <t>トチ</t>
    </rPh>
    <rPh sb="3" eb="5">
      <t>メンセキ</t>
    </rPh>
    <rPh sb="7" eb="8">
      <t>キム</t>
    </rPh>
    <rPh sb="8" eb="9">
      <t>トオル</t>
    </rPh>
    <rPh sb="9" eb="12">
      <t>ショウガッコウ</t>
    </rPh>
    <rPh sb="13" eb="14">
      <t>フク</t>
    </rPh>
    <phoneticPr fontId="13"/>
  </si>
  <si>
    <t>朝日が丘小児童クラブ第1教室</t>
    <rPh sb="10" eb="11">
      <t>ダイ</t>
    </rPh>
    <rPh sb="12" eb="14">
      <t>キョウシツ</t>
    </rPh>
    <phoneticPr fontId="13"/>
  </si>
  <si>
    <t>※土地面積は、朝日が丘小学校に含む。</t>
    <rPh sb="1" eb="3">
      <t>トチ</t>
    </rPh>
    <rPh sb="3" eb="5">
      <t>メンセキ</t>
    </rPh>
    <rPh sb="7" eb="9">
      <t>アサヒ</t>
    </rPh>
    <rPh sb="10" eb="11">
      <t>オカ</t>
    </rPh>
    <rPh sb="11" eb="14">
      <t>ショウガッコウ</t>
    </rPh>
    <rPh sb="15" eb="16">
      <t>フク</t>
    </rPh>
    <phoneticPr fontId="13"/>
  </si>
  <si>
    <t>朝日が丘小児童クラブ第2教室</t>
    <rPh sb="10" eb="11">
      <t>ダイ</t>
    </rPh>
    <rPh sb="12" eb="14">
      <t>キョウシツ</t>
    </rPh>
    <phoneticPr fontId="9"/>
  </si>
  <si>
    <t>大槻</t>
    <phoneticPr fontId="9"/>
  </si>
  <si>
    <t>朝日が丘小児童クラブ第3教室</t>
    <rPh sb="10" eb="11">
      <t>ダイ</t>
    </rPh>
    <rPh sb="12" eb="14">
      <t>キョウシツ</t>
    </rPh>
    <phoneticPr fontId="9"/>
  </si>
  <si>
    <t>※土地面積は、朝日が丘小学校に含む。</t>
    <phoneticPr fontId="13"/>
  </si>
  <si>
    <t>守山小児童クラブ</t>
    <phoneticPr fontId="7"/>
  </si>
  <si>
    <t>守山小学校：5,677.1㎡
守山小児童クラブ：142.0㎡≪放課後児童クラブ等≫</t>
    <phoneticPr fontId="13"/>
  </si>
  <si>
    <t>※土地面積は、守山小学校に含む。</t>
    <rPh sb="1" eb="3">
      <t>トチ</t>
    </rPh>
    <rPh sb="3" eb="5">
      <t>メンセキ</t>
    </rPh>
    <rPh sb="7" eb="9">
      <t>モリヤマ</t>
    </rPh>
    <rPh sb="9" eb="12">
      <t>ショウガッコウ</t>
    </rPh>
    <rPh sb="13" eb="14">
      <t>フク</t>
    </rPh>
    <phoneticPr fontId="13"/>
  </si>
  <si>
    <t>安積第三小児童クラブ第1教室</t>
    <rPh sb="10" eb="11">
      <t>ダイ</t>
    </rPh>
    <rPh sb="12" eb="14">
      <t>キョウシツ</t>
    </rPh>
    <phoneticPr fontId="13"/>
  </si>
  <si>
    <t>※土地面積は、安積第三小学校に含む。</t>
    <rPh sb="1" eb="3">
      <t>トチ</t>
    </rPh>
    <rPh sb="3" eb="5">
      <t>メンセキ</t>
    </rPh>
    <rPh sb="7" eb="9">
      <t>アサカ</t>
    </rPh>
    <rPh sb="9" eb="10">
      <t>ダイ</t>
    </rPh>
    <rPh sb="10" eb="11">
      <t>サン</t>
    </rPh>
    <rPh sb="11" eb="14">
      <t>ショウガッコウ</t>
    </rPh>
    <rPh sb="15" eb="16">
      <t>フク</t>
    </rPh>
    <phoneticPr fontId="13"/>
  </si>
  <si>
    <t>安積第三小児童クラブ第2教室</t>
    <rPh sb="10" eb="11">
      <t>ダイ</t>
    </rPh>
    <rPh sb="12" eb="14">
      <t>キョウシツ</t>
    </rPh>
    <phoneticPr fontId="13"/>
  </si>
  <si>
    <t>※土地面積は、安積第三小学校に含む。　</t>
    <rPh sb="7" eb="9">
      <t>アサカ</t>
    </rPh>
    <rPh sb="9" eb="10">
      <t>ダイ</t>
    </rPh>
    <rPh sb="10" eb="11">
      <t>サン</t>
    </rPh>
    <rPh sb="11" eb="14">
      <t>ショウガッコウ</t>
    </rPh>
    <phoneticPr fontId="13"/>
  </si>
  <si>
    <t>大島小児童クラブ第1教室</t>
    <rPh sb="8" eb="9">
      <t>ダイ</t>
    </rPh>
    <rPh sb="10" eb="12">
      <t>キョウシツ</t>
    </rPh>
    <phoneticPr fontId="13"/>
  </si>
  <si>
    <t>※土地面積は、大島小学校に含む。</t>
    <rPh sb="10" eb="12">
      <t>ガッコウ</t>
    </rPh>
    <rPh sb="13" eb="14">
      <t>フク</t>
    </rPh>
    <phoneticPr fontId="13"/>
  </si>
  <si>
    <t>大島小児童クラブ第2教室</t>
    <rPh sb="0" eb="2">
      <t>オオシマ</t>
    </rPh>
    <rPh sb="2" eb="3">
      <t>ショウ</t>
    </rPh>
    <rPh sb="3" eb="5">
      <t>ジドウ</t>
    </rPh>
    <rPh sb="8" eb="9">
      <t>ダイ</t>
    </rPh>
    <rPh sb="10" eb="12">
      <t>キョウシツ</t>
    </rPh>
    <phoneticPr fontId="13"/>
  </si>
  <si>
    <t>旧市内</t>
    <phoneticPr fontId="13"/>
  </si>
  <si>
    <t>桑野五丁目17-6</t>
    <phoneticPr fontId="13"/>
  </si>
  <si>
    <t>借</t>
    <phoneticPr fontId="13"/>
  </si>
  <si>
    <t>-</t>
    <phoneticPr fontId="13"/>
  </si>
  <si>
    <t>桃見台小児童クラブ第1教室</t>
    <rPh sb="9" eb="10">
      <t>ダイ</t>
    </rPh>
    <rPh sb="11" eb="13">
      <t>キョウシツ</t>
    </rPh>
    <phoneticPr fontId="7"/>
  </si>
  <si>
    <t>※土地面積は、桃見台小学校に含む。</t>
    <rPh sb="1" eb="3">
      <t>トチ</t>
    </rPh>
    <rPh sb="3" eb="5">
      <t>メンセキ</t>
    </rPh>
    <rPh sb="7" eb="8">
      <t>モモ</t>
    </rPh>
    <rPh sb="8" eb="9">
      <t>ミ</t>
    </rPh>
    <rPh sb="9" eb="10">
      <t>ダイ</t>
    </rPh>
    <rPh sb="10" eb="13">
      <t>ショウガッコウ</t>
    </rPh>
    <rPh sb="14" eb="15">
      <t>フク</t>
    </rPh>
    <phoneticPr fontId="13"/>
  </si>
  <si>
    <t>桃見台小児童クラブ第2教室</t>
    <rPh sb="9" eb="10">
      <t>ダイ</t>
    </rPh>
    <rPh sb="11" eb="13">
      <t>キョウシツ</t>
    </rPh>
    <phoneticPr fontId="7"/>
  </si>
  <si>
    <t>日和田小児童クラブ第1教室</t>
    <rPh sb="9" eb="10">
      <t>ダイ</t>
    </rPh>
    <rPh sb="11" eb="13">
      <t>キョウシツ</t>
    </rPh>
    <phoneticPr fontId="13"/>
  </si>
  <si>
    <t>※土地面積は、日和田小学校に含む。</t>
    <phoneticPr fontId="13"/>
  </si>
  <si>
    <t>日和田小児童クラブ第2教室</t>
    <rPh sb="9" eb="10">
      <t>ダイ</t>
    </rPh>
    <rPh sb="11" eb="13">
      <t>キョウシツ</t>
    </rPh>
    <phoneticPr fontId="13"/>
  </si>
  <si>
    <t>富田小児童クラブ第1教室</t>
    <rPh sb="8" eb="9">
      <t>ダイ</t>
    </rPh>
    <rPh sb="10" eb="12">
      <t>キョウシツ</t>
    </rPh>
    <phoneticPr fontId="13"/>
  </si>
  <si>
    <t>富田</t>
    <phoneticPr fontId="13"/>
  </si>
  <si>
    <t>町東三丁目147</t>
    <phoneticPr fontId="13"/>
  </si>
  <si>
    <t>リ</t>
    <phoneticPr fontId="7"/>
  </si>
  <si>
    <t>※土地面積は、富田小学校に含む。</t>
    <phoneticPr fontId="13"/>
  </si>
  <si>
    <t>富田小児童クラブ第2教室</t>
    <rPh sb="8" eb="9">
      <t>ダイ</t>
    </rPh>
    <rPh sb="10" eb="12">
      <t>キョウシツ</t>
    </rPh>
    <phoneticPr fontId="13"/>
  </si>
  <si>
    <t>富田小児童クラブ第3教室</t>
    <rPh sb="8" eb="9">
      <t>ダイ</t>
    </rPh>
    <rPh sb="10" eb="12">
      <t>キョウシツ</t>
    </rPh>
    <phoneticPr fontId="13"/>
  </si>
  <si>
    <t>※土地面積は、富田公民館町内分室に含む。</t>
    <rPh sb="1" eb="3">
      <t>トチ</t>
    </rPh>
    <rPh sb="3" eb="5">
      <t>メンセキ</t>
    </rPh>
    <rPh sb="12" eb="13">
      <t>マチ</t>
    </rPh>
    <rPh sb="13" eb="14">
      <t>ウチ</t>
    </rPh>
    <rPh sb="14" eb="16">
      <t>ブンシツ</t>
    </rPh>
    <rPh sb="17" eb="18">
      <t>フク</t>
    </rPh>
    <phoneticPr fontId="7"/>
  </si>
  <si>
    <t>富田東小児童クラブ第1教室</t>
    <rPh sb="9" eb="10">
      <t>ダイ</t>
    </rPh>
    <rPh sb="11" eb="13">
      <t>キョウシツ</t>
    </rPh>
    <phoneticPr fontId="13"/>
  </si>
  <si>
    <t>※土地面積は、富田東小学校に含む。</t>
    <phoneticPr fontId="13"/>
  </si>
  <si>
    <t>富田東小児童クラブ第2教室</t>
    <rPh sb="9" eb="10">
      <t>ダイ</t>
    </rPh>
    <rPh sb="11" eb="13">
      <t>キョウシツ</t>
    </rPh>
    <phoneticPr fontId="13"/>
  </si>
  <si>
    <t>S造・SL造</t>
    <phoneticPr fontId="13"/>
  </si>
  <si>
    <t>市</t>
    <rPh sb="0" eb="1">
      <t>シ</t>
    </rPh>
    <phoneticPr fontId="7"/>
  </si>
  <si>
    <t>富田東小児童クラブ第3教室</t>
    <rPh sb="9" eb="10">
      <t>ダイ</t>
    </rPh>
    <rPh sb="11" eb="13">
      <t>キョウシツ</t>
    </rPh>
    <phoneticPr fontId="13"/>
  </si>
  <si>
    <t>富田</t>
    <phoneticPr fontId="9"/>
  </si>
  <si>
    <t>S造・SL造</t>
    <phoneticPr fontId="13"/>
  </si>
  <si>
    <t>富田東小児童クラブ第4教室</t>
    <rPh sb="9" eb="10">
      <t>ダイ</t>
    </rPh>
    <rPh sb="11" eb="13">
      <t>キョウシツ</t>
    </rPh>
    <phoneticPr fontId="13"/>
  </si>
  <si>
    <t>富田町字天神林40-1</t>
    <phoneticPr fontId="13"/>
  </si>
  <si>
    <t>※土地面積は、富田東地域公民館に含む。</t>
    <rPh sb="1" eb="3">
      <t>トチ</t>
    </rPh>
    <rPh sb="3" eb="5">
      <t>メンセキ</t>
    </rPh>
    <rPh sb="7" eb="9">
      <t>トミタ</t>
    </rPh>
    <rPh sb="9" eb="10">
      <t>ヒガシ</t>
    </rPh>
    <rPh sb="10" eb="12">
      <t>チイキ</t>
    </rPh>
    <rPh sb="12" eb="15">
      <t>コウミンカン</t>
    </rPh>
    <rPh sb="16" eb="17">
      <t>フク</t>
    </rPh>
    <phoneticPr fontId="13"/>
  </si>
  <si>
    <t>富田西小児童クラブ第1教室</t>
    <rPh sb="2" eb="3">
      <t>ニシ</t>
    </rPh>
    <rPh sb="9" eb="10">
      <t>ダイ</t>
    </rPh>
    <rPh sb="11" eb="13">
      <t>キョウシツ</t>
    </rPh>
    <phoneticPr fontId="9"/>
  </si>
  <si>
    <t>※土地面積は、富田西小学校に含む。</t>
    <rPh sb="7" eb="9">
      <t>トミタ</t>
    </rPh>
    <rPh sb="9" eb="10">
      <t>ニシ</t>
    </rPh>
    <phoneticPr fontId="13"/>
  </si>
  <si>
    <t>富田西小児童クラブ第2教室</t>
    <rPh sb="2" eb="3">
      <t>ニシ</t>
    </rPh>
    <rPh sb="9" eb="10">
      <t>ダイ</t>
    </rPh>
    <rPh sb="11" eb="13">
      <t>キョウシツ</t>
    </rPh>
    <phoneticPr fontId="9"/>
  </si>
  <si>
    <t>富田西小児童クラブ第3教室</t>
    <rPh sb="2" eb="3">
      <t>ニシ</t>
    </rPh>
    <rPh sb="9" eb="10">
      <t>ダイ</t>
    </rPh>
    <rPh sb="11" eb="13">
      <t>キョウシツ</t>
    </rPh>
    <phoneticPr fontId="9"/>
  </si>
  <si>
    <t>喜久田小児童クラブ第1教室</t>
    <rPh sb="9" eb="10">
      <t>ダイ</t>
    </rPh>
    <rPh sb="11" eb="13">
      <t>キョウシツ</t>
    </rPh>
    <phoneticPr fontId="7"/>
  </si>
  <si>
    <t>※土地面積は、喜久田小学校に含む。</t>
    <rPh sb="1" eb="3">
      <t>トチ</t>
    </rPh>
    <rPh sb="3" eb="5">
      <t>メンセキ</t>
    </rPh>
    <rPh sb="7" eb="10">
      <t>キクタ</t>
    </rPh>
    <rPh sb="14" eb="15">
      <t>フク</t>
    </rPh>
    <phoneticPr fontId="13"/>
  </si>
  <si>
    <t>喜久田小児童クラブ第2教室</t>
    <rPh sb="9" eb="10">
      <t>ダイ</t>
    </rPh>
    <rPh sb="11" eb="13">
      <t>キョウシツ</t>
    </rPh>
    <phoneticPr fontId="7"/>
  </si>
  <si>
    <t>芳賀小児童クラブ第1教室</t>
    <rPh sb="8" eb="9">
      <t>ダイ</t>
    </rPh>
    <rPh sb="10" eb="12">
      <t>キョウシツ</t>
    </rPh>
    <phoneticPr fontId="13"/>
  </si>
  <si>
    <t>※土地面積は、芳賀小学校に含む。</t>
    <rPh sb="1" eb="3">
      <t>トチ</t>
    </rPh>
    <rPh sb="3" eb="5">
      <t>メンセキ</t>
    </rPh>
    <rPh sb="7" eb="9">
      <t>ハガ</t>
    </rPh>
    <rPh sb="9" eb="10">
      <t>ショウ</t>
    </rPh>
    <rPh sb="10" eb="12">
      <t>ガッコウ</t>
    </rPh>
    <rPh sb="13" eb="14">
      <t>フク</t>
    </rPh>
    <phoneticPr fontId="13"/>
  </si>
  <si>
    <t>芳賀小児童クラブ第2教室</t>
    <rPh sb="8" eb="9">
      <t>ダイ</t>
    </rPh>
    <rPh sb="10" eb="12">
      <t>キョウシツ</t>
    </rPh>
    <phoneticPr fontId="13"/>
  </si>
  <si>
    <t>※土地面積は、行徳小学校に含む。</t>
    <rPh sb="1" eb="3">
      <t>トチ</t>
    </rPh>
    <rPh sb="3" eb="5">
      <t>メンセキ</t>
    </rPh>
    <rPh sb="7" eb="9">
      <t>ギョウトク</t>
    </rPh>
    <rPh sb="9" eb="10">
      <t>ショウ</t>
    </rPh>
    <rPh sb="10" eb="12">
      <t>ガッコウ</t>
    </rPh>
    <rPh sb="13" eb="14">
      <t>フク</t>
    </rPh>
    <phoneticPr fontId="13"/>
  </si>
  <si>
    <t>橘小児童クラブ</t>
    <phoneticPr fontId="7"/>
  </si>
  <si>
    <t>橘小学校：7,202.0㎡≪学校≫
橘小児童クラブ：108.0㎡</t>
    <phoneticPr fontId="13"/>
  </si>
  <si>
    <t>※土地面積は、橘小学校に含む。</t>
    <rPh sb="1" eb="3">
      <t>トチ</t>
    </rPh>
    <rPh sb="3" eb="5">
      <t>メンセキ</t>
    </rPh>
    <rPh sb="7" eb="8">
      <t>タチバナ</t>
    </rPh>
    <rPh sb="12" eb="13">
      <t>フク</t>
    </rPh>
    <phoneticPr fontId="13"/>
  </si>
  <si>
    <t>安積第二小児童クラブ第1教室</t>
    <rPh sb="0" eb="2">
      <t>アサカ</t>
    </rPh>
    <rPh sb="2" eb="3">
      <t>ダイ</t>
    </rPh>
    <rPh sb="3" eb="4">
      <t>２</t>
    </rPh>
    <rPh sb="4" eb="5">
      <t>ショウ</t>
    </rPh>
    <rPh sb="5" eb="7">
      <t>ジドウ</t>
    </rPh>
    <rPh sb="10" eb="11">
      <t>ダイ</t>
    </rPh>
    <rPh sb="12" eb="14">
      <t>キョウシツ</t>
    </rPh>
    <phoneticPr fontId="7"/>
  </si>
  <si>
    <t>※土地面積は、安積第二小学校に含む。</t>
    <rPh sb="1" eb="3">
      <t>トチ</t>
    </rPh>
    <rPh sb="3" eb="5">
      <t>メンセキ</t>
    </rPh>
    <rPh sb="7" eb="9">
      <t>アサカ</t>
    </rPh>
    <rPh sb="9" eb="10">
      <t>ダイ</t>
    </rPh>
    <rPh sb="10" eb="11">
      <t>２</t>
    </rPh>
    <rPh sb="11" eb="14">
      <t>ショウガッコウ</t>
    </rPh>
    <rPh sb="15" eb="16">
      <t>フク</t>
    </rPh>
    <phoneticPr fontId="13"/>
  </si>
  <si>
    <t>安積第二小児童クラブ第2教室</t>
    <rPh sb="0" eb="2">
      <t>アサカ</t>
    </rPh>
    <rPh sb="2" eb="3">
      <t>ダイ</t>
    </rPh>
    <rPh sb="3" eb="4">
      <t>２</t>
    </rPh>
    <rPh sb="4" eb="5">
      <t>ショウ</t>
    </rPh>
    <rPh sb="5" eb="7">
      <t>ジドウ</t>
    </rPh>
    <rPh sb="10" eb="11">
      <t>ダイ</t>
    </rPh>
    <rPh sb="12" eb="14">
      <t>キョウシツ</t>
    </rPh>
    <phoneticPr fontId="7"/>
  </si>
  <si>
    <t>行健第二小児童クラブ第1教室</t>
    <rPh sb="10" eb="11">
      <t>ダイ</t>
    </rPh>
    <rPh sb="12" eb="14">
      <t>キョウシツ</t>
    </rPh>
    <phoneticPr fontId="13"/>
  </si>
  <si>
    <t>※土地面積は、行健第二小学校に含む。</t>
    <rPh sb="1" eb="3">
      <t>トチ</t>
    </rPh>
    <rPh sb="3" eb="5">
      <t>メンセキ</t>
    </rPh>
    <rPh sb="7" eb="9">
      <t>コウケン</t>
    </rPh>
    <rPh sb="9" eb="10">
      <t>ダイ</t>
    </rPh>
    <rPh sb="10" eb="11">
      <t>ニ</t>
    </rPh>
    <rPh sb="11" eb="12">
      <t>ショウ</t>
    </rPh>
    <rPh sb="12" eb="14">
      <t>ガッコウ</t>
    </rPh>
    <rPh sb="15" eb="16">
      <t>フク</t>
    </rPh>
    <phoneticPr fontId="13"/>
  </si>
  <si>
    <t>行健第二小児童クラブ第3教室</t>
    <rPh sb="10" eb="11">
      <t>ダイ</t>
    </rPh>
    <rPh sb="12" eb="14">
      <t>キョウシツ</t>
    </rPh>
    <phoneticPr fontId="13"/>
  </si>
  <si>
    <t>八山田五丁目433</t>
    <phoneticPr fontId="13"/>
  </si>
  <si>
    <t>行健第二小児童クラブ第2教室</t>
    <rPh sb="10" eb="11">
      <t>ダイ</t>
    </rPh>
    <rPh sb="12" eb="14">
      <t>キョウシツ</t>
    </rPh>
    <phoneticPr fontId="13"/>
  </si>
  <si>
    <t>※土地面積は、富久山コミュニティ消防センターに含む。</t>
    <rPh sb="1" eb="3">
      <t>トチ</t>
    </rPh>
    <rPh sb="3" eb="5">
      <t>メンセキ</t>
    </rPh>
    <rPh sb="7" eb="10">
      <t>フクヤマ</t>
    </rPh>
    <rPh sb="16" eb="18">
      <t>ショウボウ</t>
    </rPh>
    <rPh sb="23" eb="24">
      <t>フク</t>
    </rPh>
    <phoneticPr fontId="13"/>
  </si>
  <si>
    <t>薫小児童クラブ第1教室</t>
    <rPh sb="7" eb="8">
      <t>ダイ</t>
    </rPh>
    <rPh sb="9" eb="11">
      <t>キョウシツ</t>
    </rPh>
    <phoneticPr fontId="7"/>
  </si>
  <si>
    <t>※土地面積は、薫小学校に含む。</t>
    <rPh sb="1" eb="3">
      <t>トチ</t>
    </rPh>
    <rPh sb="3" eb="5">
      <t>メンセキ</t>
    </rPh>
    <rPh sb="7" eb="8">
      <t>カオル</t>
    </rPh>
    <rPh sb="12" eb="13">
      <t>フク</t>
    </rPh>
    <phoneticPr fontId="13"/>
  </si>
  <si>
    <t>薫小児童クラブ第2教室</t>
    <rPh sb="7" eb="8">
      <t>ダイ</t>
    </rPh>
    <rPh sb="9" eb="11">
      <t>キョウシツ</t>
    </rPh>
    <phoneticPr fontId="7"/>
  </si>
  <si>
    <t>高瀬小児童クラブ</t>
    <phoneticPr fontId="7"/>
  </si>
  <si>
    <t>高瀬小学校：4,531.7㎡≪学校≫
高瀬小児童クラブ：63.0㎡</t>
    <phoneticPr fontId="7"/>
  </si>
  <si>
    <t>※土地面積は、高瀬小学校に含む。</t>
    <rPh sb="1" eb="3">
      <t>トチ</t>
    </rPh>
    <rPh sb="3" eb="5">
      <t>メンセキ</t>
    </rPh>
    <rPh sb="7" eb="9">
      <t>タカセ</t>
    </rPh>
    <rPh sb="9" eb="12">
      <t>ショウガッコウ</t>
    </rPh>
    <rPh sb="13" eb="14">
      <t>フク</t>
    </rPh>
    <phoneticPr fontId="13"/>
  </si>
  <si>
    <t>※土地面積は、緑ケ丘第一小学校に含む。</t>
    <rPh sb="1" eb="3">
      <t>トチ</t>
    </rPh>
    <rPh sb="3" eb="5">
      <t>メンセキ</t>
    </rPh>
    <rPh sb="7" eb="8">
      <t>ミドリ</t>
    </rPh>
    <rPh sb="9" eb="10">
      <t>オカ</t>
    </rPh>
    <rPh sb="10" eb="11">
      <t>ダイ</t>
    </rPh>
    <rPh sb="11" eb="12">
      <t>イチ</t>
    </rPh>
    <rPh sb="12" eb="15">
      <t>ショウガッコウ</t>
    </rPh>
    <rPh sb="16" eb="17">
      <t>フク</t>
    </rPh>
    <phoneticPr fontId="13"/>
  </si>
  <si>
    <t>穂積小児童クラブ</t>
    <phoneticPr fontId="7"/>
  </si>
  <si>
    <t>穂積小学校：3,333.7㎡≪学校≫
穂積小児童クラブ：42.5㎡</t>
    <rPh sb="0" eb="2">
      <t>ホヅミ</t>
    </rPh>
    <rPh sb="19" eb="21">
      <t>ホヅミ</t>
    </rPh>
    <phoneticPr fontId="7"/>
  </si>
  <si>
    <t>※土地面積は、穂積小学校に含む。</t>
    <rPh sb="1" eb="3">
      <t>トチ</t>
    </rPh>
    <rPh sb="3" eb="5">
      <t>メンセキ</t>
    </rPh>
    <rPh sb="7" eb="9">
      <t>ホヅミ</t>
    </rPh>
    <rPh sb="13" eb="14">
      <t>フク</t>
    </rPh>
    <phoneticPr fontId="13"/>
  </si>
  <si>
    <t>芳山小児童クラブ</t>
    <phoneticPr fontId="7"/>
  </si>
  <si>
    <t>芳山小学校：5,609.0㎡≪学校≫
芳山小児童クラブ：99.0㎡</t>
    <rPh sb="0" eb="1">
      <t>ホウ</t>
    </rPh>
    <rPh sb="1" eb="2">
      <t>ザン</t>
    </rPh>
    <rPh sb="2" eb="3">
      <t>ショウ</t>
    </rPh>
    <rPh sb="3" eb="5">
      <t>ガッコウ</t>
    </rPh>
    <rPh sb="19" eb="20">
      <t>ホウ</t>
    </rPh>
    <rPh sb="20" eb="21">
      <t>ザン</t>
    </rPh>
    <rPh sb="21" eb="22">
      <t>ショウ</t>
    </rPh>
    <rPh sb="22" eb="24">
      <t>ジドウ</t>
    </rPh>
    <phoneticPr fontId="13"/>
  </si>
  <si>
    <t>※土地面積は、芳山小学校に含む。</t>
    <rPh sb="1" eb="3">
      <t>トチ</t>
    </rPh>
    <rPh sb="3" eb="5">
      <t>メンセキ</t>
    </rPh>
    <rPh sb="13" eb="14">
      <t>フク</t>
    </rPh>
    <phoneticPr fontId="13"/>
  </si>
  <si>
    <t>東芳小児童クラブ</t>
    <phoneticPr fontId="7"/>
  </si>
  <si>
    <t>東芳小学校：3,331.8㎡≪学校≫
東芳小児童クラブ：63.0㎡</t>
    <rPh sb="0" eb="1">
      <t>ヒガシ</t>
    </rPh>
    <rPh sb="1" eb="2">
      <t>ヨシ</t>
    </rPh>
    <rPh sb="2" eb="5">
      <t>ショウガッコウ</t>
    </rPh>
    <phoneticPr fontId="13"/>
  </si>
  <si>
    <t>※土地面積は、東芳小学校に含む。</t>
    <rPh sb="1" eb="3">
      <t>トチ</t>
    </rPh>
    <rPh sb="3" eb="5">
      <t>メンセキ</t>
    </rPh>
    <rPh sb="13" eb="14">
      <t>フク</t>
    </rPh>
    <phoneticPr fontId="13"/>
  </si>
  <si>
    <t>多田野小児童クラブ</t>
    <phoneticPr fontId="7"/>
  </si>
  <si>
    <t>多田野小学校：4,229.8㎡≪学校≫
多田野小児童クラブ：63.0㎡</t>
    <rPh sb="0" eb="3">
      <t>タダノ</t>
    </rPh>
    <rPh sb="20" eb="23">
      <t>タダノ</t>
    </rPh>
    <phoneticPr fontId="13"/>
  </si>
  <si>
    <t>※土地面積は、多田野小学校に含む。</t>
    <rPh sb="1" eb="3">
      <t>トチ</t>
    </rPh>
    <rPh sb="3" eb="5">
      <t>メンセキ</t>
    </rPh>
    <rPh sb="14" eb="15">
      <t>フク</t>
    </rPh>
    <phoneticPr fontId="13"/>
  </si>
  <si>
    <t>小泉小児童クラブ</t>
    <phoneticPr fontId="7"/>
  </si>
  <si>
    <t>小泉小学校：2,683.6㎡≪学校≫
小泉小児童クラブ：95.6㎡</t>
    <rPh sb="0" eb="2">
      <t>コイズミ</t>
    </rPh>
    <rPh sb="19" eb="21">
      <t>コイズミ</t>
    </rPh>
    <phoneticPr fontId="7"/>
  </si>
  <si>
    <t>※土地面積は、小泉小学校に含む。</t>
    <rPh sb="1" eb="3">
      <t>トチ</t>
    </rPh>
    <rPh sb="3" eb="5">
      <t>メンセキ</t>
    </rPh>
    <rPh sb="7" eb="9">
      <t>コイズミ</t>
    </rPh>
    <rPh sb="13" eb="14">
      <t>フク</t>
    </rPh>
    <phoneticPr fontId="13"/>
  </si>
  <si>
    <t>片平小児童クラブ</t>
    <phoneticPr fontId="7"/>
  </si>
  <si>
    <t>片平小学校：3,569.9㎡≪学校≫
片平小児童クラブ：72.0㎡</t>
    <rPh sb="0" eb="2">
      <t>カタヒラ</t>
    </rPh>
    <rPh sb="19" eb="21">
      <t>カタヒラ</t>
    </rPh>
    <rPh sb="21" eb="22">
      <t>ショウ</t>
    </rPh>
    <phoneticPr fontId="13"/>
  </si>
  <si>
    <t>※土地面積は、片平小学校に含む。</t>
    <rPh sb="1" eb="3">
      <t>トチ</t>
    </rPh>
    <rPh sb="3" eb="5">
      <t>メンセキ</t>
    </rPh>
    <rPh sb="13" eb="14">
      <t>フク</t>
    </rPh>
    <phoneticPr fontId="13"/>
  </si>
  <si>
    <t>西田学園児童クラブ</t>
    <rPh sb="0" eb="2">
      <t>ニシダ</t>
    </rPh>
    <rPh sb="2" eb="4">
      <t>ガクエン</t>
    </rPh>
    <rPh sb="4" eb="6">
      <t>ジドウ</t>
    </rPh>
    <phoneticPr fontId="7"/>
  </si>
  <si>
    <t>西田</t>
    <phoneticPr fontId="7"/>
  </si>
  <si>
    <t>西田学園義務教育学校：10238.1㎡≪学校≫
西田学園児童クラブ：134.4㎡</t>
    <rPh sb="0" eb="2">
      <t>ニシダ</t>
    </rPh>
    <rPh sb="2" eb="4">
      <t>ガクエン</t>
    </rPh>
    <rPh sb="4" eb="10">
      <t>ギムキョウイクガッコウ</t>
    </rPh>
    <rPh sb="24" eb="28">
      <t>ニシダガクエン</t>
    </rPh>
    <rPh sb="28" eb="30">
      <t>ジドウ</t>
    </rPh>
    <phoneticPr fontId="13"/>
  </si>
  <si>
    <t>※土地面積は、西田学園義務教育学校に含む。</t>
    <rPh sb="1" eb="3">
      <t>トチ</t>
    </rPh>
    <rPh sb="3" eb="5">
      <t>メンセキ</t>
    </rPh>
    <rPh sb="7" eb="9">
      <t>ニシダ</t>
    </rPh>
    <rPh sb="9" eb="11">
      <t>ガクエン</t>
    </rPh>
    <rPh sb="11" eb="13">
      <t>ギム</t>
    </rPh>
    <rPh sb="13" eb="15">
      <t>キョウイク</t>
    </rPh>
    <rPh sb="15" eb="17">
      <t>ガッコウ</t>
    </rPh>
    <rPh sb="18" eb="19">
      <t>フク</t>
    </rPh>
    <phoneticPr fontId="13"/>
  </si>
  <si>
    <t>大成小児童クラブ第1教室</t>
    <rPh sb="0" eb="2">
      <t>タイセイ</t>
    </rPh>
    <rPh sb="2" eb="3">
      <t>ショウ</t>
    </rPh>
    <rPh sb="3" eb="5">
      <t>ジドウ</t>
    </rPh>
    <rPh sb="8" eb="9">
      <t>ダイ</t>
    </rPh>
    <rPh sb="10" eb="12">
      <t>キョウシツ</t>
    </rPh>
    <phoneticPr fontId="13"/>
  </si>
  <si>
    <t>※土地面積は、大成小学校に含む。</t>
    <rPh sb="1" eb="3">
      <t>トチ</t>
    </rPh>
    <rPh sb="3" eb="5">
      <t>メンセキ</t>
    </rPh>
    <rPh sb="7" eb="9">
      <t>タイセイ</t>
    </rPh>
    <rPh sb="9" eb="12">
      <t>ショウガッコウ</t>
    </rPh>
    <rPh sb="13" eb="14">
      <t>フク</t>
    </rPh>
    <phoneticPr fontId="13"/>
  </si>
  <si>
    <t>大成小児童クラブ第2教室</t>
    <rPh sb="0" eb="2">
      <t>タイセイ</t>
    </rPh>
    <rPh sb="2" eb="3">
      <t>ショウ</t>
    </rPh>
    <rPh sb="3" eb="5">
      <t>ジドウ</t>
    </rPh>
    <rPh sb="8" eb="9">
      <t>ダイ</t>
    </rPh>
    <rPh sb="10" eb="12">
      <t>キョウシツ</t>
    </rPh>
    <phoneticPr fontId="13"/>
  </si>
  <si>
    <t>大成小児童クラブ第3教室</t>
    <rPh sb="0" eb="2">
      <t>タイセイ</t>
    </rPh>
    <rPh sb="2" eb="3">
      <t>ショウ</t>
    </rPh>
    <rPh sb="3" eb="5">
      <t>ジドウ</t>
    </rPh>
    <rPh sb="8" eb="9">
      <t>ダイ</t>
    </rPh>
    <rPh sb="10" eb="12">
      <t>キョウシツ</t>
    </rPh>
    <phoneticPr fontId="13"/>
  </si>
  <si>
    <t>谷田川小児童クラブ</t>
    <rPh sb="0" eb="3">
      <t>ヤタガワ</t>
    </rPh>
    <rPh sb="3" eb="4">
      <t>ショウ</t>
    </rPh>
    <rPh sb="4" eb="6">
      <t>ジドウ</t>
    </rPh>
    <phoneticPr fontId="13"/>
  </si>
  <si>
    <t>田村公民館谷田川分館：250.1㎡≪集会施設≫
谷田川小児童クラブ：専有スペースなし</t>
    <rPh sb="0" eb="2">
      <t>タムラ</t>
    </rPh>
    <rPh sb="2" eb="5">
      <t>コウミンカン</t>
    </rPh>
    <rPh sb="5" eb="8">
      <t>ヤタガワ</t>
    </rPh>
    <rPh sb="8" eb="10">
      <t>ブンカン</t>
    </rPh>
    <rPh sb="18" eb="20">
      <t>シュウカイ</t>
    </rPh>
    <rPh sb="20" eb="22">
      <t>シセツ</t>
    </rPh>
    <rPh sb="24" eb="27">
      <t>ヤタガワ</t>
    </rPh>
    <rPh sb="27" eb="28">
      <t>ショウ</t>
    </rPh>
    <rPh sb="28" eb="30">
      <t>ジドウ</t>
    </rPh>
    <rPh sb="34" eb="36">
      <t>センユウ</t>
    </rPh>
    <phoneticPr fontId="13"/>
  </si>
  <si>
    <t>※土地面積は、田村公民館谷田川分館に含む。</t>
    <rPh sb="1" eb="3">
      <t>トチ</t>
    </rPh>
    <rPh sb="3" eb="5">
      <t>メンセキ</t>
    </rPh>
    <rPh sb="7" eb="9">
      <t>タムラ</t>
    </rPh>
    <rPh sb="9" eb="12">
      <t>コウミンカン</t>
    </rPh>
    <rPh sb="12" eb="15">
      <t>ヤタガワ</t>
    </rPh>
    <rPh sb="15" eb="17">
      <t>ブンカン</t>
    </rPh>
    <rPh sb="18" eb="19">
      <t>フク</t>
    </rPh>
    <phoneticPr fontId="13"/>
  </si>
  <si>
    <t>安子島小児童クラブ</t>
    <rPh sb="0" eb="1">
      <t>アン</t>
    </rPh>
    <rPh sb="1" eb="2">
      <t>コ</t>
    </rPh>
    <rPh sb="2" eb="3">
      <t>シマ</t>
    </rPh>
    <rPh sb="3" eb="4">
      <t>ショウ</t>
    </rPh>
    <rPh sb="4" eb="6">
      <t>ジドウ</t>
    </rPh>
    <phoneticPr fontId="7"/>
  </si>
  <si>
    <t>安子島小学校：2,642.9㎡≪学校≫
安子島小児童クラブ：91.0㎡</t>
    <rPh sb="0" eb="1">
      <t>アン</t>
    </rPh>
    <rPh sb="1" eb="2">
      <t>コ</t>
    </rPh>
    <rPh sb="2" eb="3">
      <t>シマ</t>
    </rPh>
    <rPh sb="20" eb="21">
      <t>アン</t>
    </rPh>
    <rPh sb="21" eb="22">
      <t>コ</t>
    </rPh>
    <rPh sb="22" eb="23">
      <t>シマ</t>
    </rPh>
    <rPh sb="23" eb="24">
      <t>ショウ</t>
    </rPh>
    <rPh sb="24" eb="26">
      <t>ジドウ</t>
    </rPh>
    <phoneticPr fontId="7"/>
  </si>
  <si>
    <t>※土地面積は、安子島小学校に含む。</t>
    <rPh sb="1" eb="3">
      <t>トチ</t>
    </rPh>
    <rPh sb="3" eb="5">
      <t>メンセキ</t>
    </rPh>
    <rPh sb="7" eb="8">
      <t>アン</t>
    </rPh>
    <rPh sb="8" eb="9">
      <t>コ</t>
    </rPh>
    <rPh sb="9" eb="10">
      <t>シマ</t>
    </rPh>
    <rPh sb="10" eb="13">
      <t>ショウガッコウ</t>
    </rPh>
    <rPh sb="14" eb="15">
      <t>フク</t>
    </rPh>
    <phoneticPr fontId="13"/>
  </si>
  <si>
    <t>湖南小児童クラブ</t>
    <rPh sb="0" eb="2">
      <t>コナン</t>
    </rPh>
    <rPh sb="2" eb="3">
      <t>ショウ</t>
    </rPh>
    <rPh sb="3" eb="5">
      <t>ジドウ</t>
    </rPh>
    <phoneticPr fontId="7"/>
  </si>
  <si>
    <t>湖南小中学校：9,500.6㎡≪学校≫
湖南小児童クラブ：78.4㎡</t>
    <rPh sb="3" eb="4">
      <t>チュウ</t>
    </rPh>
    <rPh sb="20" eb="22">
      <t>コナン</t>
    </rPh>
    <phoneticPr fontId="13"/>
  </si>
  <si>
    <t>※土地面積は、湖南小中学校に含む。</t>
    <rPh sb="1" eb="3">
      <t>トチ</t>
    </rPh>
    <rPh sb="3" eb="5">
      <t>メンセキ</t>
    </rPh>
    <rPh sb="7" eb="9">
      <t>コナン</t>
    </rPh>
    <rPh sb="9" eb="10">
      <t>ショウ</t>
    </rPh>
    <rPh sb="10" eb="11">
      <t>チュウ</t>
    </rPh>
    <rPh sb="11" eb="13">
      <t>ガッコウ</t>
    </rPh>
    <rPh sb="14" eb="15">
      <t>フク</t>
    </rPh>
    <phoneticPr fontId="13"/>
  </si>
  <si>
    <t>熱海小児童クラブ</t>
    <phoneticPr fontId="7"/>
  </si>
  <si>
    <t>熱海小学校：4,622.3㎡≪学校≫
熱海小児童クラブ：63.0㎡</t>
    <rPh sb="19" eb="21">
      <t>アタミ</t>
    </rPh>
    <phoneticPr fontId="13"/>
  </si>
  <si>
    <t>※土地面積は、熱海小学校に含む。</t>
    <rPh sb="1" eb="3">
      <t>トチ</t>
    </rPh>
    <rPh sb="3" eb="5">
      <t>メンセキ</t>
    </rPh>
    <rPh sb="7" eb="9">
      <t>アタミ</t>
    </rPh>
    <rPh sb="9" eb="12">
      <t>ショウガッコウ</t>
    </rPh>
    <rPh sb="13" eb="14">
      <t>フク</t>
    </rPh>
    <phoneticPr fontId="13"/>
  </si>
  <si>
    <t>三和小児童クラブ</t>
    <rPh sb="0" eb="1">
      <t>サン</t>
    </rPh>
    <rPh sb="1" eb="2">
      <t>ワ</t>
    </rPh>
    <rPh sb="2" eb="3">
      <t>ショウ</t>
    </rPh>
    <rPh sb="3" eb="5">
      <t>ジドウ</t>
    </rPh>
    <phoneticPr fontId="7"/>
  </si>
  <si>
    <t>三和小学校：3,025.1㎡≪学校≫
三和小児童クラブ：117.0㎡</t>
    <rPh sb="0" eb="1">
      <t>サン</t>
    </rPh>
    <rPh sb="1" eb="2">
      <t>ワ</t>
    </rPh>
    <rPh sb="19" eb="20">
      <t>サン</t>
    </rPh>
    <rPh sb="20" eb="21">
      <t>ワ</t>
    </rPh>
    <phoneticPr fontId="7"/>
  </si>
  <si>
    <t>※土地面積は、三和小学校に含む。</t>
    <rPh sb="1" eb="3">
      <t>トチ</t>
    </rPh>
    <rPh sb="3" eb="5">
      <t>メンセキ</t>
    </rPh>
    <rPh sb="7" eb="8">
      <t>サン</t>
    </rPh>
    <rPh sb="8" eb="9">
      <t>ワ</t>
    </rPh>
    <rPh sb="9" eb="12">
      <t>ショウガッコウ</t>
    </rPh>
    <rPh sb="13" eb="14">
      <t>フク</t>
    </rPh>
    <phoneticPr fontId="13"/>
  </si>
  <si>
    <t>白岩小児童クラブ</t>
    <rPh sb="0" eb="2">
      <t>シライワ</t>
    </rPh>
    <rPh sb="2" eb="3">
      <t>ショウ</t>
    </rPh>
    <rPh sb="3" eb="5">
      <t>ジドウ</t>
    </rPh>
    <phoneticPr fontId="7"/>
  </si>
  <si>
    <t>白岩小学校：3,693.9㎡≪学校≫
白岩小児童クラブ：85.0㎡</t>
    <rPh sb="0" eb="2">
      <t>シライワ</t>
    </rPh>
    <rPh sb="19" eb="21">
      <t>シライワ</t>
    </rPh>
    <phoneticPr fontId="7"/>
  </si>
  <si>
    <t>※土地面積は、白岩小学校に含む。</t>
    <rPh sb="1" eb="3">
      <t>トチ</t>
    </rPh>
    <rPh sb="3" eb="5">
      <t>メンセキ</t>
    </rPh>
    <rPh sb="7" eb="9">
      <t>シライワ</t>
    </rPh>
    <rPh sb="9" eb="12">
      <t>ショウガッコウ</t>
    </rPh>
    <rPh sb="13" eb="14">
      <t>フク</t>
    </rPh>
    <phoneticPr fontId="13"/>
  </si>
  <si>
    <t>高倉小児童クラブ</t>
    <rPh sb="0" eb="2">
      <t>タカクラ</t>
    </rPh>
    <rPh sb="2" eb="3">
      <t>ショウ</t>
    </rPh>
    <rPh sb="3" eb="5">
      <t>ジドウ</t>
    </rPh>
    <phoneticPr fontId="7"/>
  </si>
  <si>
    <t>高倉小学校：3,466.7㎡≪学校≫
高倉小児童クラブ：40.0㎡</t>
    <rPh sb="0" eb="2">
      <t>タカクラ</t>
    </rPh>
    <rPh sb="19" eb="21">
      <t>タカクラ</t>
    </rPh>
    <phoneticPr fontId="7"/>
  </si>
  <si>
    <t>※土地面積は、高倉小学校に含む。</t>
    <rPh sb="1" eb="3">
      <t>トチ</t>
    </rPh>
    <rPh sb="3" eb="5">
      <t>メンセキ</t>
    </rPh>
    <rPh sb="7" eb="9">
      <t>タカクラ</t>
    </rPh>
    <rPh sb="9" eb="12">
      <t>ショウガッコウ</t>
    </rPh>
    <rPh sb="13" eb="14">
      <t>フク</t>
    </rPh>
    <phoneticPr fontId="13"/>
  </si>
  <si>
    <t>御代田小児童クラブ</t>
    <rPh sb="0" eb="1">
      <t>オン</t>
    </rPh>
    <rPh sb="1" eb="2">
      <t>ダイ</t>
    </rPh>
    <rPh sb="2" eb="3">
      <t>タ</t>
    </rPh>
    <rPh sb="3" eb="4">
      <t>ショウ</t>
    </rPh>
    <rPh sb="4" eb="6">
      <t>ジドウ</t>
    </rPh>
    <phoneticPr fontId="7"/>
  </si>
  <si>
    <t>御代田小学校：2,572.0㎡≪学校≫
御代田小児童クラブ：90.0㎡</t>
    <rPh sb="0" eb="1">
      <t>オン</t>
    </rPh>
    <rPh sb="1" eb="2">
      <t>ダイ</t>
    </rPh>
    <rPh sb="2" eb="3">
      <t>タ</t>
    </rPh>
    <rPh sb="3" eb="6">
      <t>ショウガッコウ</t>
    </rPh>
    <rPh sb="20" eb="21">
      <t>オン</t>
    </rPh>
    <rPh sb="21" eb="22">
      <t>ダイ</t>
    </rPh>
    <rPh sb="22" eb="23">
      <t>タ</t>
    </rPh>
    <phoneticPr fontId="7"/>
  </si>
  <si>
    <t>※土地面積は、御代田小学校に含む。</t>
    <rPh sb="1" eb="3">
      <t>トチ</t>
    </rPh>
    <rPh sb="3" eb="5">
      <t>メンセキ</t>
    </rPh>
    <rPh sb="7" eb="8">
      <t>ゴ</t>
    </rPh>
    <rPh sb="8" eb="9">
      <t>ダイ</t>
    </rPh>
    <rPh sb="9" eb="10">
      <t>タ</t>
    </rPh>
    <rPh sb="10" eb="13">
      <t>ショウガッコウ</t>
    </rPh>
    <rPh sb="14" eb="15">
      <t>フク</t>
    </rPh>
    <phoneticPr fontId="13"/>
  </si>
  <si>
    <t>逢瀬</t>
    <phoneticPr fontId="13"/>
  </si>
  <si>
    <t>逢瀬町河内字西荒井156</t>
    <rPh sb="0" eb="2">
      <t>オウセ</t>
    </rPh>
    <rPh sb="2" eb="3">
      <t>マチ</t>
    </rPh>
    <rPh sb="3" eb="5">
      <t>カワウチ</t>
    </rPh>
    <rPh sb="5" eb="6">
      <t>アザ</t>
    </rPh>
    <rPh sb="6" eb="7">
      <t>ニシ</t>
    </rPh>
    <phoneticPr fontId="13"/>
  </si>
  <si>
    <t>RC造</t>
    <phoneticPr fontId="13"/>
  </si>
  <si>
    <t>河内ふれあいセンター：768.2㎡
逢瀬公民館河内分館：専有スペースなし≪集会施設≫
河内小児童クラブ：専有スペースなし
逢瀬行政センター河内連絡所：114.7㎡≪庁舎等≫</t>
    <rPh sb="0" eb="2">
      <t>カワウチ</t>
    </rPh>
    <rPh sb="18" eb="20">
      <t>オウセ</t>
    </rPh>
    <rPh sb="20" eb="23">
      <t>コウミンカン</t>
    </rPh>
    <rPh sb="23" eb="25">
      <t>カワウチ</t>
    </rPh>
    <rPh sb="25" eb="27">
      <t>ブンカン</t>
    </rPh>
    <rPh sb="28" eb="30">
      <t>センユウ</t>
    </rPh>
    <rPh sb="43" eb="45">
      <t>カワウチ</t>
    </rPh>
    <rPh sb="45" eb="46">
      <t>ショウ</t>
    </rPh>
    <rPh sb="46" eb="48">
      <t>ジドウ</t>
    </rPh>
    <rPh sb="61" eb="63">
      <t>オウセ</t>
    </rPh>
    <rPh sb="63" eb="65">
      <t>ギョウセイ</t>
    </rPh>
    <rPh sb="69" eb="71">
      <t>カワウチ</t>
    </rPh>
    <rPh sb="71" eb="74">
      <t>レンラクショ</t>
    </rPh>
    <rPh sb="82" eb="84">
      <t>チョウシャ</t>
    </rPh>
    <rPh sb="84" eb="85">
      <t>トウ</t>
    </rPh>
    <phoneticPr fontId="13"/>
  </si>
  <si>
    <t>※土地面積は、河内ふれあいセンターに含む。</t>
    <rPh sb="1" eb="3">
      <t>トチ</t>
    </rPh>
    <rPh sb="3" eb="5">
      <t>メンセキ</t>
    </rPh>
    <rPh sb="7" eb="9">
      <t>カワウチ</t>
    </rPh>
    <rPh sb="18" eb="19">
      <t>フク</t>
    </rPh>
    <phoneticPr fontId="13"/>
  </si>
  <si>
    <t>中田</t>
    <phoneticPr fontId="13"/>
  </si>
  <si>
    <t>中田町高倉字宮ノ脇218-1</t>
    <phoneticPr fontId="13"/>
  </si>
  <si>
    <t>宮城小学校：2,457.9㎡≪学校≫
宮城小児童クラブ：91.6㎡</t>
    <rPh sb="0" eb="2">
      <t>ミヤギ</t>
    </rPh>
    <rPh sb="2" eb="3">
      <t>ショウ</t>
    </rPh>
    <rPh sb="3" eb="5">
      <t>ガッコウ</t>
    </rPh>
    <rPh sb="15" eb="17">
      <t>ガッコウ</t>
    </rPh>
    <rPh sb="19" eb="21">
      <t>ミヤギ</t>
    </rPh>
    <phoneticPr fontId="13"/>
  </si>
  <si>
    <t>※土地面積は、宮城小学校に含む。</t>
    <rPh sb="1" eb="3">
      <t>トチ</t>
    </rPh>
    <rPh sb="3" eb="5">
      <t>メンセキ</t>
    </rPh>
    <rPh sb="7" eb="9">
      <t>ミヤギ</t>
    </rPh>
    <rPh sb="9" eb="12">
      <t>ショウガッコウ</t>
    </rPh>
    <rPh sb="13" eb="14">
      <t>フク</t>
    </rPh>
    <phoneticPr fontId="13"/>
  </si>
  <si>
    <t>御舘小学校：4,285.6㎡≪学校≫
御舘小児童クラブ：114.0㎡</t>
    <rPh sb="0" eb="2">
      <t>ミタテ</t>
    </rPh>
    <rPh sb="2" eb="5">
      <t>ショウガッコウ</t>
    </rPh>
    <rPh sb="15" eb="17">
      <t>ガッコウ</t>
    </rPh>
    <rPh sb="19" eb="20">
      <t>オン</t>
    </rPh>
    <rPh sb="20" eb="21">
      <t>タチ</t>
    </rPh>
    <phoneticPr fontId="13"/>
  </si>
  <si>
    <t>※土地面積は、御舘小学校に含む。</t>
    <rPh sb="1" eb="3">
      <t>トチ</t>
    </rPh>
    <rPh sb="3" eb="5">
      <t>メンセキ</t>
    </rPh>
    <rPh sb="7" eb="9">
      <t>ミタテ</t>
    </rPh>
    <rPh sb="9" eb="12">
      <t>ショウガッコウ</t>
    </rPh>
    <rPh sb="13" eb="14">
      <t>フク</t>
    </rPh>
    <phoneticPr fontId="13"/>
  </si>
  <si>
    <t>開成小学校：7,278.9㎡
開成小児童クラブ第1教室：126.0㎡
開成小児童クラブ第2教室：63.0㎡≪放課後児童クラブ等≫</t>
    <phoneticPr fontId="23"/>
  </si>
  <si>
    <t>小原田小学校：7,158.7㎡
小原田小児童クラブ：138㎡≪放課後児童クラブ等≫</t>
    <phoneticPr fontId="23"/>
  </si>
  <si>
    <t>行健小学校：8,046.8㎡
行健小児童クラブ第1教室：141.1㎡
行健小児童クラブ第3教室：63.0㎡≪放課後児童クラブ等≫</t>
    <phoneticPr fontId="22"/>
  </si>
  <si>
    <t>柴宮小学校：8,333.0㎡
柴宮小児童クラブ第1教室：126.0㎡
柴宮小児童クラブ第3教室：63.0㎡≪放課後児童クラブ等≫</t>
    <phoneticPr fontId="23"/>
  </si>
  <si>
    <t>安積第一小学校：6,860.4㎡
安積第一小児童クラブ第1教室：171.0㎡
安積第一小児童クラブ第2教室：68.0㎡≪放課後児童クラブ等≫</t>
    <rPh sb="60" eb="63">
      <t>ホウカゴ</t>
    </rPh>
    <rPh sb="63" eb="65">
      <t>ジドウ</t>
    </rPh>
    <rPh sb="68" eb="69">
      <t>トウ</t>
    </rPh>
    <phoneticPr fontId="22"/>
  </si>
  <si>
    <t>大槻小学校：8,440.0㎡
大槻小児童クラブ第1教室：96.0㎡
大槻小児童クラブ第2教室：64.0㎡≪放課後児童クラブ等≫</t>
    <rPh sb="53" eb="56">
      <t>ホウカゴ</t>
    </rPh>
    <rPh sb="56" eb="58">
      <t>ジドウ</t>
    </rPh>
    <rPh sb="61" eb="62">
      <t>トウ</t>
    </rPh>
    <phoneticPr fontId="22"/>
  </si>
  <si>
    <t>桜小学校：6,584.5㎡
桜小児童クラブ第1教室：126.0㎡
桜小児童クラブ第2教室：63.6㎡≪放課後児童クラブ等≫</t>
    <phoneticPr fontId="22"/>
  </si>
  <si>
    <t>明健小学校：6,157.4㎡
明健小児童クラブ第1教室：117.0㎡
明健小児童クラブ第2教室：85.4㎡≪放課後児童クラブ等≫</t>
    <phoneticPr fontId="22"/>
  </si>
  <si>
    <t>朝日が丘小学校：8,588.8㎡
朝日が丘小児童クラブ第3教室：76.0㎡≪放課後児童クラブ等≫</t>
    <rPh sb="0" eb="2">
      <t>アサヒ</t>
    </rPh>
    <rPh sb="3" eb="4">
      <t>オカ</t>
    </rPh>
    <rPh sb="4" eb="7">
      <t>ショウガッコウ</t>
    </rPh>
    <rPh sb="17" eb="19">
      <t>アサヒ</t>
    </rPh>
    <rPh sb="20" eb="21">
      <t>オカ</t>
    </rPh>
    <rPh sb="21" eb="22">
      <t>ショウ</t>
    </rPh>
    <rPh sb="22" eb="24">
      <t>ジドウ</t>
    </rPh>
    <rPh sb="27" eb="28">
      <t>ダイ</t>
    </rPh>
    <rPh sb="29" eb="31">
      <t>キョウシツ</t>
    </rPh>
    <phoneticPr fontId="23"/>
  </si>
  <si>
    <t>桃見台小学校：6,192.8㎡
桃見台小児童クラブ第1教室：126.0㎡
桃見台小児童クラブ第2教室：63.0㎡≪放課後児童クラブ等≫</t>
    <phoneticPr fontId="23"/>
  </si>
  <si>
    <t>富田西小学校：8,129.4㎡
富田西小児童クラブ第1教室：63.0㎡
富田西小児童クラブ第2教室：63.0㎡
富田西小児童クラブ第3教室：63.0㎡≪放課後児童クラブ等≫</t>
    <rPh sb="0" eb="2">
      <t>トミタ</t>
    </rPh>
    <rPh sb="2" eb="3">
      <t>ニシ</t>
    </rPh>
    <rPh sb="3" eb="6">
      <t>ショウガッコウ</t>
    </rPh>
    <rPh sb="16" eb="18">
      <t>トミタ</t>
    </rPh>
    <rPh sb="18" eb="19">
      <t>ニシ</t>
    </rPh>
    <rPh sb="19" eb="20">
      <t>ショウ</t>
    </rPh>
    <rPh sb="20" eb="22">
      <t>ジドウ</t>
    </rPh>
    <rPh sb="25" eb="26">
      <t>ダイ</t>
    </rPh>
    <rPh sb="27" eb="29">
      <t>キョウシツ</t>
    </rPh>
    <rPh sb="36" eb="38">
      <t>トミタ</t>
    </rPh>
    <rPh sb="38" eb="39">
      <t>ニシ</t>
    </rPh>
    <rPh sb="39" eb="40">
      <t>ショウ</t>
    </rPh>
    <rPh sb="40" eb="42">
      <t>ジドウ</t>
    </rPh>
    <rPh sb="45" eb="46">
      <t>ダイ</t>
    </rPh>
    <rPh sb="47" eb="49">
      <t>キョウシツ</t>
    </rPh>
    <rPh sb="56" eb="58">
      <t>トミタ</t>
    </rPh>
    <rPh sb="58" eb="59">
      <t>ニシ</t>
    </rPh>
    <rPh sb="59" eb="60">
      <t>ショウ</t>
    </rPh>
    <rPh sb="60" eb="62">
      <t>ジドウ</t>
    </rPh>
    <rPh sb="65" eb="66">
      <t>ダイ</t>
    </rPh>
    <rPh sb="67" eb="69">
      <t>キョウシツ</t>
    </rPh>
    <phoneticPr fontId="23"/>
  </si>
  <si>
    <t>喜久田小学校：5,457.9㎡
喜久田小児童クラブ第1教室：63.0㎡
喜久田小児童クラブ第2教室：63.0㎡≪放課後児童クラブ等≫</t>
    <rPh sb="0" eb="3">
      <t>キクタ</t>
    </rPh>
    <rPh sb="3" eb="4">
      <t>ショウ</t>
    </rPh>
    <rPh sb="4" eb="6">
      <t>ガッコウ</t>
    </rPh>
    <rPh sb="16" eb="19">
      <t>キクタ</t>
    </rPh>
    <rPh sb="19" eb="20">
      <t>ショウ</t>
    </rPh>
    <rPh sb="20" eb="22">
      <t>ジドウ</t>
    </rPh>
    <rPh sb="25" eb="26">
      <t>ダイ</t>
    </rPh>
    <rPh sb="27" eb="29">
      <t>キョウシツ</t>
    </rPh>
    <rPh sb="36" eb="39">
      <t>キクタ</t>
    </rPh>
    <rPh sb="39" eb="40">
      <t>ショウ</t>
    </rPh>
    <rPh sb="40" eb="42">
      <t>ジドウ</t>
    </rPh>
    <rPh sb="45" eb="46">
      <t>ダイ</t>
    </rPh>
    <rPh sb="47" eb="49">
      <t>キョウシツ</t>
    </rPh>
    <phoneticPr fontId="22"/>
  </si>
  <si>
    <t>芳賀小学校：7,240.9㎡≪学校≫
芳賀小児童クラブ第2教室：63.0㎡≪放課後児童クラブ等≫</t>
    <phoneticPr fontId="23"/>
  </si>
  <si>
    <t>薫小学校：6,921.6㎡
薫小児童クラブ第1教室：108.0㎡
薫小児童クラブ第2教室：66.1㎡≪放課後児童クラブ等≫</t>
    <phoneticPr fontId="23"/>
  </si>
  <si>
    <t>緑ケ丘第一小学校：7,532.1㎡
緑ケ丘第一小第1児童クラブ：126.0㎡≪放課後児童クラブ等≫</t>
    <rPh sb="0" eb="1">
      <t>ミドリ</t>
    </rPh>
    <rPh sb="2" eb="3">
      <t>オカ</t>
    </rPh>
    <rPh sb="3" eb="5">
      <t>ダイイチ</t>
    </rPh>
    <rPh sb="5" eb="8">
      <t>ショウガッコウ</t>
    </rPh>
    <rPh sb="18" eb="19">
      <t>ミドリ</t>
    </rPh>
    <rPh sb="20" eb="21">
      <t>オカ</t>
    </rPh>
    <rPh sb="21" eb="23">
      <t>ダイイチ</t>
    </rPh>
    <rPh sb="23" eb="24">
      <t>ショウ</t>
    </rPh>
    <rPh sb="24" eb="25">
      <t>ダイ</t>
    </rPh>
    <rPh sb="26" eb="28">
      <t>ジドウ</t>
    </rPh>
    <phoneticPr fontId="22"/>
  </si>
  <si>
    <t>大成小学校：6,937.4㎡
大成小児童クラブ第1教室：89.1㎡
大成小児童クラブ第2教室：63.0㎡≪放課後児童クラブ等≫</t>
    <rPh sb="53" eb="56">
      <t>ホウカゴ</t>
    </rPh>
    <rPh sb="56" eb="58">
      <t>ジドウ</t>
    </rPh>
    <rPh sb="61" eb="62">
      <t>トウ</t>
    </rPh>
    <phoneticPr fontId="23"/>
  </si>
  <si>
    <t>小山田小学校：6,767.6㎡
小山田小児童クラブ第1教室：173.0㎡
小山田小児童クラブ第2教室：64.0㎡≪放課後児童クラブ等≫</t>
    <phoneticPr fontId="23"/>
  </si>
  <si>
    <t>堂前町45-2</t>
    <phoneticPr fontId="23"/>
  </si>
  <si>
    <t>開成小学校：7,278.9㎡≪学校≫
開成小児童クラブ第1教室：126.0㎡
開成小児童クラブ第2教室：63.0㎡</t>
    <rPh sb="15" eb="17">
      <t>ガッコウ</t>
    </rPh>
    <rPh sb="21" eb="24">
      <t>ショウジドウ</t>
    </rPh>
    <rPh sb="27" eb="28">
      <t>ダイ</t>
    </rPh>
    <rPh sb="29" eb="31">
      <t>キョウシツ</t>
    </rPh>
    <rPh sb="39" eb="41">
      <t>カイセイ</t>
    </rPh>
    <rPh sb="41" eb="42">
      <t>ショウ</t>
    </rPh>
    <rPh sb="42" eb="44">
      <t>ジドウ</t>
    </rPh>
    <rPh sb="47" eb="48">
      <t>ダイ</t>
    </rPh>
    <rPh sb="49" eb="51">
      <t>キョウシツ</t>
    </rPh>
    <phoneticPr fontId="13"/>
  </si>
  <si>
    <t>小原田小学校：7,158.7㎡≪学校≫
小原田小児童クラブ：138㎡</t>
    <rPh sb="23" eb="26">
      <t>ショウジドウ</t>
    </rPh>
    <phoneticPr fontId="7"/>
  </si>
  <si>
    <t>行健小学校：8,046.8㎡≪学校≫
行健小児童クラブ第1教室：141.1㎡
行健小児童クラブ第3教室：63.0㎡</t>
    <rPh sb="15" eb="17">
      <t>ガッコウ</t>
    </rPh>
    <rPh sb="39" eb="41">
      <t>コウケン</t>
    </rPh>
    <rPh sb="41" eb="42">
      <t>ショウ</t>
    </rPh>
    <rPh sb="42" eb="44">
      <t>ジドウ</t>
    </rPh>
    <rPh sb="47" eb="48">
      <t>ダイ</t>
    </rPh>
    <rPh sb="49" eb="51">
      <t>キョウシツ</t>
    </rPh>
    <phoneticPr fontId="7"/>
  </si>
  <si>
    <t>柴宮小学校：8,333.0㎡≪学校≫
柴宮小児童クラブ第1教室：126.0㎡
柴宮小児童クラブ第3教室：63.0㎡</t>
    <rPh sb="27" eb="28">
      <t>ダイ</t>
    </rPh>
    <rPh sb="29" eb="31">
      <t>キョウシツ</t>
    </rPh>
    <rPh sb="42" eb="44">
      <t>ジドウ</t>
    </rPh>
    <rPh sb="47" eb="48">
      <t>ダイ</t>
    </rPh>
    <rPh sb="49" eb="51">
      <t>キョウシツ</t>
    </rPh>
    <phoneticPr fontId="13"/>
  </si>
  <si>
    <r>
      <rPr>
        <strike/>
        <sz val="7"/>
        <color theme="1"/>
        <rFont val="みんなの文字ゴTTh-R"/>
        <family val="3"/>
        <charset val="128"/>
      </rPr>
      <t>安積町荒井字神明6-1</t>
    </r>
    <r>
      <rPr>
        <sz val="7"/>
        <color theme="1"/>
        <rFont val="みんなの文字ゴTTh-R"/>
        <family val="3"/>
        <charset val="128"/>
      </rPr>
      <t>安積町荒井本町125</t>
    </r>
    <phoneticPr fontId="13"/>
  </si>
  <si>
    <t>安積第一小学校：6,860.4㎡≪学校≫
安積第一小児童クラブ第1教室：171.0㎡
安積第一小児童クラブ第2教室：68.0㎡</t>
    <rPh sb="31" eb="32">
      <t>ダイ</t>
    </rPh>
    <rPh sb="33" eb="35">
      <t>キョウシツ</t>
    </rPh>
    <rPh sb="43" eb="45">
      <t>アサカ</t>
    </rPh>
    <rPh sb="45" eb="47">
      <t>ダイイチ</t>
    </rPh>
    <rPh sb="47" eb="48">
      <t>ショウ</t>
    </rPh>
    <rPh sb="48" eb="50">
      <t>ジドウ</t>
    </rPh>
    <rPh sb="53" eb="54">
      <t>ダイ</t>
    </rPh>
    <rPh sb="55" eb="57">
      <t>キョウシツ</t>
    </rPh>
    <phoneticPr fontId="7"/>
  </si>
  <si>
    <t>大槻小学校：8,440.0㎡≪学校≫
大槻小児童クラブ第1教室：96.0㎡
大槻小児童クラブ第2教室：64.0㎡</t>
    <rPh sb="27" eb="28">
      <t>ダイ</t>
    </rPh>
    <rPh sb="29" eb="31">
      <t>キョウシツ</t>
    </rPh>
    <rPh sb="38" eb="40">
      <t>オオツキ</t>
    </rPh>
    <rPh sb="40" eb="41">
      <t>ショウ</t>
    </rPh>
    <rPh sb="41" eb="43">
      <t>ジドウ</t>
    </rPh>
    <rPh sb="46" eb="47">
      <t>ダイ</t>
    </rPh>
    <rPh sb="48" eb="50">
      <t>キョウシツ</t>
    </rPh>
    <phoneticPr fontId="7"/>
  </si>
  <si>
    <r>
      <rPr>
        <strike/>
        <sz val="7"/>
        <color theme="1"/>
        <rFont val="みんなの文字ゴTTh-R"/>
        <family val="3"/>
        <charset val="128"/>
      </rPr>
      <t>174.0</t>
    </r>
    <r>
      <rPr>
        <sz val="7"/>
        <color theme="1"/>
        <rFont val="みんなの文字ゴTTh-R"/>
        <family val="3"/>
        <charset val="128"/>
      </rPr>
      <t xml:space="preserve">
173.0</t>
    </r>
    <phoneticPr fontId="13"/>
  </si>
  <si>
    <r>
      <t>小山田小学校：6,766.6㎡≪学校≫
小山田小児童クラブ第1教室：</t>
    </r>
    <r>
      <rPr>
        <strike/>
        <sz val="7"/>
        <color theme="1"/>
        <rFont val="みんなの文字ゴTTh-R"/>
        <family val="3"/>
        <charset val="128"/>
      </rPr>
      <t>174.0㎡</t>
    </r>
    <r>
      <rPr>
        <sz val="7"/>
        <color theme="1"/>
        <rFont val="みんなの文字ゴTTh-R"/>
        <family val="3"/>
        <charset val="128"/>
      </rPr>
      <t>　173.0㎡
小山田小児童クラブ第2教室：64.0㎡</t>
    </r>
    <rPh sb="29" eb="30">
      <t>ダイ</t>
    </rPh>
    <rPh sb="31" eb="33">
      <t>キョウシツ</t>
    </rPh>
    <rPh sb="48" eb="51">
      <t>オヤマダ</t>
    </rPh>
    <rPh sb="51" eb="52">
      <t>ショウ</t>
    </rPh>
    <rPh sb="52" eb="54">
      <t>ジドウ</t>
    </rPh>
    <rPh sb="57" eb="58">
      <t>ダイ</t>
    </rPh>
    <rPh sb="59" eb="61">
      <t>キョウシツ</t>
    </rPh>
    <phoneticPr fontId="7"/>
  </si>
  <si>
    <r>
      <t>小山田小学校：6,767.6㎡≪学校≫
小山田小児童クラブ第1教室：</t>
    </r>
    <r>
      <rPr>
        <strike/>
        <sz val="7"/>
        <color theme="1"/>
        <rFont val="みんなの文字ゴTTh-R"/>
        <family val="3"/>
        <charset val="128"/>
      </rPr>
      <t>174.0㎡</t>
    </r>
    <r>
      <rPr>
        <sz val="7"/>
        <color theme="1"/>
        <rFont val="みんなの文字ゴTTh-R"/>
        <family val="3"/>
        <charset val="128"/>
      </rPr>
      <t>　173.0㎡
小山田小児童クラブ第2教室：64.0㎡</t>
    </r>
    <rPh sb="29" eb="30">
      <t>ダイ</t>
    </rPh>
    <rPh sb="31" eb="33">
      <t>キョウシツ</t>
    </rPh>
    <rPh sb="48" eb="51">
      <t>オヤマダ</t>
    </rPh>
    <rPh sb="51" eb="52">
      <t>ショウ</t>
    </rPh>
    <rPh sb="52" eb="54">
      <t>ジドウ</t>
    </rPh>
    <rPh sb="57" eb="58">
      <t>ダイ</t>
    </rPh>
    <rPh sb="59" eb="61">
      <t>キョウシツ</t>
    </rPh>
    <phoneticPr fontId="7"/>
  </si>
  <si>
    <t>桜小学校：6,584.5㎡≪学校≫
桜小児童クラブ第1教室：126.0㎡
桜小児童クラブ第2教室：63.6㎡</t>
    <rPh sb="20" eb="22">
      <t>ジドウ</t>
    </rPh>
    <rPh sb="25" eb="26">
      <t>ダイ</t>
    </rPh>
    <rPh sb="27" eb="29">
      <t>キョウシツ</t>
    </rPh>
    <rPh sb="44" eb="45">
      <t>ダイ</t>
    </rPh>
    <rPh sb="46" eb="48">
      <t>キョウシツ</t>
    </rPh>
    <phoneticPr fontId="7"/>
  </si>
  <si>
    <t>明健小学校：6,157.4㎡≪学校≫
明健小児童クラブ第1教室：117.0㎡
明健小児童クラブ第2教室：85.4㎡</t>
    <rPh sb="27" eb="28">
      <t>ダイ</t>
    </rPh>
    <rPh sb="29" eb="31">
      <t>キョウシツ</t>
    </rPh>
    <rPh sb="47" eb="48">
      <t>ダイ</t>
    </rPh>
    <rPh sb="49" eb="51">
      <t>キョウシツ</t>
    </rPh>
    <phoneticPr fontId="7"/>
  </si>
  <si>
    <t>朝日が丘小学校：8,588.8㎡≪学校≫
朝日が丘小児童クラブ第3教室：76.0㎡</t>
    <rPh sb="17" eb="19">
      <t>ガッコウ</t>
    </rPh>
    <rPh sb="31" eb="32">
      <t>ダイ</t>
    </rPh>
    <rPh sb="33" eb="35">
      <t>キョウシツ</t>
    </rPh>
    <phoneticPr fontId="13"/>
  </si>
  <si>
    <t>桃見台小学校：6,192.8㎡≪学校≫
桃見台小児童クラブ第1教室：126.0㎡
桃見台小児童クラブ第2教室：63.0㎡</t>
    <rPh sb="29" eb="30">
      <t>ダイ</t>
    </rPh>
    <rPh sb="31" eb="33">
      <t>キョウシツ</t>
    </rPh>
    <rPh sb="50" eb="51">
      <t>ダイ</t>
    </rPh>
    <rPh sb="52" eb="54">
      <t>キョウシツ</t>
    </rPh>
    <phoneticPr fontId="7"/>
  </si>
  <si>
    <t>富田公民館町内分室：365.9㎡≪集会施設≫
富田小児童クラブ第3教室：専有スペースなし</t>
    <rPh sb="0" eb="2">
      <t>トミタ</t>
    </rPh>
    <rPh sb="2" eb="5">
      <t>コウミンカン</t>
    </rPh>
    <rPh sb="5" eb="6">
      <t>マチ</t>
    </rPh>
    <rPh sb="6" eb="7">
      <t>ウチ</t>
    </rPh>
    <rPh sb="7" eb="9">
      <t>ブンシツ</t>
    </rPh>
    <rPh sb="17" eb="19">
      <t>シュウカイ</t>
    </rPh>
    <rPh sb="19" eb="21">
      <t>シセツ</t>
    </rPh>
    <rPh sb="23" eb="25">
      <t>トミタ</t>
    </rPh>
    <rPh sb="25" eb="26">
      <t>ショウ</t>
    </rPh>
    <rPh sb="26" eb="28">
      <t>ジドウ</t>
    </rPh>
    <rPh sb="31" eb="32">
      <t>ダイ</t>
    </rPh>
    <rPh sb="33" eb="35">
      <t>キョウシツ</t>
    </rPh>
    <phoneticPr fontId="13"/>
  </si>
  <si>
    <t>富田東小児童クラブ第2教室：94.3㎡
富田東小児童クラブ第3教室：94.3㎡</t>
    <rPh sb="2" eb="3">
      <t>ヒガシ</t>
    </rPh>
    <rPh sb="9" eb="10">
      <t>ダイ</t>
    </rPh>
    <rPh sb="11" eb="13">
      <t>キョウシツ</t>
    </rPh>
    <rPh sb="22" eb="23">
      <t>ヒガシ</t>
    </rPh>
    <rPh sb="29" eb="30">
      <t>ダイ</t>
    </rPh>
    <rPh sb="31" eb="33">
      <t>キョウシツ</t>
    </rPh>
    <phoneticPr fontId="13"/>
  </si>
  <si>
    <t>富田西小学校：8,129.4㎡≪学校≫
富田西小児童クラブ第1教室：63.0㎡
富田西小児童クラブ第2教室：63.0㎡
富田西小児童クラブ第3教室：63.0㎡</t>
    <rPh sb="0" eb="2">
      <t>トミタ</t>
    </rPh>
    <rPh sb="2" eb="3">
      <t>ニシ</t>
    </rPh>
    <rPh sb="16" eb="18">
      <t>ガッコウ</t>
    </rPh>
    <rPh sb="29" eb="30">
      <t>ダイ</t>
    </rPh>
    <rPh sb="31" eb="33">
      <t>キョウシツ</t>
    </rPh>
    <rPh sb="40" eb="42">
      <t>トミタ</t>
    </rPh>
    <rPh sb="42" eb="43">
      <t>ニシ</t>
    </rPh>
    <rPh sb="49" eb="50">
      <t>ダイ</t>
    </rPh>
    <rPh sb="51" eb="53">
      <t>キョウシツ</t>
    </rPh>
    <rPh sb="69" eb="70">
      <t>ダイ</t>
    </rPh>
    <rPh sb="71" eb="73">
      <t>キョウシツ</t>
    </rPh>
    <phoneticPr fontId="13"/>
  </si>
  <si>
    <t>喜久田小学校：5,457.9㎡≪学校≫
喜久田小児童クラブ第1教室：63.0㎡
喜久田小児童クラブ第2教室：63.0㎡</t>
    <rPh sb="0" eb="3">
      <t>キクタ</t>
    </rPh>
    <rPh sb="3" eb="6">
      <t>ショウガッコウ</t>
    </rPh>
    <rPh sb="20" eb="23">
      <t>キクタ</t>
    </rPh>
    <rPh sb="23" eb="24">
      <t>ショウ</t>
    </rPh>
    <rPh sb="24" eb="26">
      <t>ジドウ</t>
    </rPh>
    <rPh sb="29" eb="30">
      <t>ダイ</t>
    </rPh>
    <rPh sb="31" eb="33">
      <t>キョウシツ</t>
    </rPh>
    <rPh sb="49" eb="50">
      <t>ダイ</t>
    </rPh>
    <rPh sb="51" eb="53">
      <t>キョウシツ</t>
    </rPh>
    <phoneticPr fontId="7"/>
  </si>
  <si>
    <t>芳賀小学校：7,240.9㎡≪学校≫
芳賀小児童クラブ第2教室：63.0㎡</t>
    <rPh sb="0" eb="2">
      <t>ハガ</t>
    </rPh>
    <rPh sb="2" eb="5">
      <t>ショウガッコウ</t>
    </rPh>
    <rPh sb="19" eb="21">
      <t>ハガ</t>
    </rPh>
    <rPh sb="27" eb="28">
      <t>ダイ</t>
    </rPh>
    <rPh sb="29" eb="31">
      <t>キョウシツ</t>
    </rPh>
    <phoneticPr fontId="7"/>
  </si>
  <si>
    <t>安積第二小児童クラブ第1教室：94.6㎡
安積第二小児童クラブ第2教室：94.5㎡</t>
    <rPh sb="10" eb="11">
      <t>ダイ</t>
    </rPh>
    <rPh sb="12" eb="14">
      <t>キョウシツ</t>
    </rPh>
    <rPh sb="31" eb="32">
      <t>ダイ</t>
    </rPh>
    <rPh sb="33" eb="35">
      <t>キョウシツ</t>
    </rPh>
    <phoneticPr fontId="13"/>
  </si>
  <si>
    <t>富久山コミュニティ消防センター：372.1㎡
富久山第３分団第１班（下・上・西部）：74.5㎡≪防災施設≫
行健第二小児童クラブ第2教室：専有スペースなし</t>
    <rPh sb="0" eb="3">
      <t>フクヤマ</t>
    </rPh>
    <rPh sb="9" eb="11">
      <t>ショウボウ</t>
    </rPh>
    <rPh sb="23" eb="26">
      <t>フクヤマ</t>
    </rPh>
    <rPh sb="26" eb="27">
      <t>ダイ</t>
    </rPh>
    <rPh sb="28" eb="30">
      <t>ブンダン</t>
    </rPh>
    <rPh sb="30" eb="31">
      <t>ダイ</t>
    </rPh>
    <rPh sb="32" eb="33">
      <t>ハン</t>
    </rPh>
    <rPh sb="34" eb="35">
      <t>シタ</t>
    </rPh>
    <rPh sb="36" eb="37">
      <t>ウエ</t>
    </rPh>
    <rPh sb="38" eb="40">
      <t>セイブ</t>
    </rPh>
    <rPh sb="48" eb="50">
      <t>ボウサイ</t>
    </rPh>
    <rPh sb="50" eb="52">
      <t>シセツ</t>
    </rPh>
    <rPh sb="54" eb="55">
      <t>イ</t>
    </rPh>
    <rPh sb="55" eb="56">
      <t>ケン</t>
    </rPh>
    <rPh sb="56" eb="58">
      <t>ダイニ</t>
    </rPh>
    <rPh sb="58" eb="59">
      <t>ショウ</t>
    </rPh>
    <rPh sb="59" eb="61">
      <t>ジドウ</t>
    </rPh>
    <rPh sb="64" eb="65">
      <t>ダイ</t>
    </rPh>
    <rPh sb="66" eb="68">
      <t>キョウシツ</t>
    </rPh>
    <phoneticPr fontId="13"/>
  </si>
  <si>
    <t>薫小学校：6,921.6㎡≪学校≫
薫小児童クラブ第1教室：108.0㎡
薫小児童クラブ第2教室：66.1㎡</t>
    <rPh sb="25" eb="26">
      <t>ダイ</t>
    </rPh>
    <rPh sb="27" eb="29">
      <t>キョウシツ</t>
    </rPh>
    <rPh sb="44" eb="45">
      <t>ダイ</t>
    </rPh>
    <rPh sb="46" eb="48">
      <t>キョウシツ</t>
    </rPh>
    <phoneticPr fontId="7"/>
  </si>
  <si>
    <t>緑ケ丘第一小児童クラブ</t>
    <phoneticPr fontId="7"/>
  </si>
  <si>
    <r>
      <rPr>
        <strike/>
        <sz val="7"/>
        <color theme="1"/>
        <rFont val="みんなの文字ゴTTh-R"/>
        <family val="3"/>
        <charset val="128"/>
      </rPr>
      <t>63.0</t>
    </r>
    <r>
      <rPr>
        <sz val="7"/>
        <color theme="1"/>
        <rFont val="みんなの文字ゴTTh-R"/>
        <family val="3"/>
        <charset val="128"/>
      </rPr>
      <t xml:space="preserve">
126.0</t>
    </r>
    <phoneticPr fontId="13"/>
  </si>
  <si>
    <t>緑ケ丘第一小学校：7,532.1㎡≪学校≫
緑ケ丘第一小児童クラブ：126.0㎡</t>
    <rPh sb="0" eb="1">
      <t>ミドリ</t>
    </rPh>
    <rPh sb="2" eb="3">
      <t>オカ</t>
    </rPh>
    <rPh sb="3" eb="4">
      <t>ダイ</t>
    </rPh>
    <rPh sb="4" eb="5">
      <t>イチ</t>
    </rPh>
    <rPh sb="5" eb="8">
      <t>ショウガッコウ</t>
    </rPh>
    <rPh sb="22" eb="23">
      <t>ミドリ</t>
    </rPh>
    <rPh sb="24" eb="25">
      <t>オカ</t>
    </rPh>
    <rPh sb="25" eb="26">
      <t>ダイ</t>
    </rPh>
    <rPh sb="26" eb="27">
      <t>イチ</t>
    </rPh>
    <rPh sb="27" eb="28">
      <t>ショウ</t>
    </rPh>
    <rPh sb="28" eb="30">
      <t>ジドウ</t>
    </rPh>
    <phoneticPr fontId="7"/>
  </si>
  <si>
    <t>大成小学校：6,937.4㎡≪学校≫
大成小児童クラブ第1教室：89.1㎡
大成小児童クラブ第2教室：63.0㎡</t>
    <rPh sb="0" eb="2">
      <t>タイセイ</t>
    </rPh>
    <rPh sb="2" eb="5">
      <t>ショウガッコウ</t>
    </rPh>
    <rPh sb="15" eb="17">
      <t>ガッコウ</t>
    </rPh>
    <rPh sb="19" eb="21">
      <t>タイセイ</t>
    </rPh>
    <rPh sb="21" eb="22">
      <t>ショウ</t>
    </rPh>
    <rPh sb="22" eb="24">
      <t>ジドウ</t>
    </rPh>
    <rPh sb="27" eb="28">
      <t>ダイ</t>
    </rPh>
    <rPh sb="29" eb="31">
      <t>キョウシツ</t>
    </rPh>
    <rPh sb="46" eb="47">
      <t>ダイ</t>
    </rPh>
    <rPh sb="48" eb="50">
      <t>キョウシツ</t>
    </rPh>
    <phoneticPr fontId="13"/>
  </si>
  <si>
    <t>２０２４年（令和６年）２月</t>
    <rPh sb="4" eb="5">
      <t>ネン</t>
    </rPh>
    <rPh sb="6" eb="7">
      <t>レイ</t>
    </rPh>
    <rPh sb="7" eb="8">
      <t>ワ</t>
    </rPh>
    <rPh sb="9" eb="10">
      <t>ネン</t>
    </rPh>
    <rPh sb="12" eb="13">
      <t>ガツ</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</si>
</sst>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0_);[Red]\(#,##0.0\)"/>
    <numFmt numFmtId="178" formatCode="0_ "/>
    <numFmt numFmtId="179" formatCode="#,##0_ "/>
    <numFmt numFmtId="180" formatCode="#,##0.0_ "/>
  </numFmts>
  <fonts count="44"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8"/>
      <color indexed="54"/>
      <name val="ＭＳ Ｐゴシック"/>
      <family val="3"/>
      <charset val="128"/>
    </font>
    <font>
      <sz val="11"/>
      <color indexed="8"/>
      <name val="ＭＳ Ｐゴシック"/>
      <family val="3"/>
      <charset val="128"/>
    </font>
    <font>
      <b/>
      <sz val="9"/>
      <name val="みんなの文字ゴTTh-R"/>
      <family val="3"/>
      <charset val="128"/>
    </font>
    <font>
      <sz val="6"/>
      <name val="ＭＳ 明朝"/>
      <family val="1"/>
      <charset val="128"/>
    </font>
    <font>
      <sz val="9"/>
      <name val="みんなの文字ゴTTh-R"/>
      <family val="3"/>
      <charset val="128"/>
    </font>
    <font>
      <sz val="8"/>
      <name val="みんなの文字ゴTTh-R"/>
      <family val="3"/>
      <charset val="128"/>
    </font>
    <font>
      <sz val="36"/>
      <name val="みんなの文字ゴTTh-R"/>
      <family val="3"/>
      <charset val="128"/>
    </font>
    <font>
      <sz val="6"/>
      <name val="ＭＳ Ｐゴシック"/>
      <family val="3"/>
      <charset val="128"/>
    </font>
    <font>
      <sz val="24"/>
      <name val="みんなの文字ゴTTh-R"/>
      <family val="3"/>
      <charset val="128"/>
    </font>
    <font>
      <sz val="18"/>
      <name val="みんなの文字ゴTTh-R"/>
      <family val="3"/>
      <charset val="128"/>
    </font>
    <font>
      <sz val="22"/>
      <name val="みんなの文字ゴTTh-R"/>
      <family val="3"/>
      <charset val="128"/>
    </font>
    <font>
      <sz val="16"/>
      <name val="みんなの文字ゴTTh-R"/>
      <family val="3"/>
      <charset val="128"/>
    </font>
    <font>
      <b/>
      <sz val="12"/>
      <name val="みんなの文字ゴTTh-R"/>
      <family val="3"/>
      <charset val="128"/>
    </font>
    <font>
      <sz val="12"/>
      <name val="みんなの文字ゴTTh-R"/>
      <family val="3"/>
      <charset val="128"/>
    </font>
    <font>
      <sz val="11"/>
      <name val="みんなの文字ゴTTh-R"/>
      <family val="3"/>
      <charset val="128"/>
    </font>
    <font>
      <b/>
      <sz val="7"/>
      <name val="みんなの文字ゴTTh-R"/>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明朝"/>
      <family val="1"/>
      <charset val="128"/>
    </font>
    <font>
      <sz val="11"/>
      <color theme="1"/>
      <name val="ＭＳ Ｐゴシック"/>
      <family val="3"/>
      <charset val="128"/>
    </font>
    <font>
      <b/>
      <sz val="9"/>
      <color theme="0"/>
      <name val="みんなの文字ゴTTh-R"/>
      <family val="3"/>
      <charset val="128"/>
    </font>
    <font>
      <b/>
      <sz val="7"/>
      <color theme="0"/>
      <name val="みんなの文字ゴTTh-R"/>
      <family val="3"/>
      <charset val="128"/>
    </font>
    <font>
      <sz val="9"/>
      <color theme="0"/>
      <name val="みんなの文字ゴTTh-R"/>
      <family val="3"/>
      <charset val="128"/>
    </font>
    <font>
      <sz val="9"/>
      <color rgb="FF0000FF"/>
      <name val="みんなの文字ゴTTh-R"/>
      <family val="3"/>
      <charset val="128"/>
    </font>
    <font>
      <b/>
      <sz val="9"/>
      <color rgb="FF0000FF"/>
      <name val="みんなの文字ゴTTh-R"/>
      <family val="3"/>
      <charset val="128"/>
    </font>
    <font>
      <b/>
      <sz val="6"/>
      <color theme="0"/>
      <name val="みんなの文字ゴTTh-R"/>
      <family val="3"/>
      <charset val="128"/>
    </font>
    <font>
      <sz val="9"/>
      <color rgb="FF0070C0"/>
      <name val="みんなの文字ゴTTh-R"/>
      <family val="3"/>
      <charset val="128"/>
    </font>
    <font>
      <sz val="11"/>
      <color theme="1"/>
      <name val="ＭＳ Ｐゴシック"/>
      <family val="2"/>
      <scheme val="minor"/>
    </font>
    <font>
      <sz val="9"/>
      <color rgb="FFFF0000"/>
      <name val="みんなの文字ゴTTh-R"/>
      <family val="3"/>
      <charset val="128"/>
    </font>
    <font>
      <sz val="7"/>
      <color theme="1"/>
      <name val="みんなの文字ゴTTh-R"/>
      <family val="3"/>
      <charset val="128"/>
    </font>
    <font>
      <sz val="11"/>
      <color theme="1"/>
      <name val="ＭＳ Ｐゴシック"/>
      <family val="2"/>
      <charset val="128"/>
    </font>
    <font>
      <sz val="11"/>
      <color theme="1"/>
      <name val="みんなの文字ゴTTp-R"/>
      <family val="2"/>
      <charset val="128"/>
    </font>
    <font>
      <strike/>
      <sz val="9"/>
      <color rgb="FFFF0000"/>
      <name val="みんなの文字ゴTTh-R"/>
      <family val="3"/>
      <charset val="128"/>
    </font>
    <font>
      <b/>
      <sz val="7"/>
      <color rgb="FF0070C0"/>
      <name val="みんなの文字ゴTTh-R"/>
      <family val="3"/>
      <charset val="128"/>
    </font>
    <font>
      <strike/>
      <sz val="9"/>
      <color rgb="FF0070C0"/>
      <name val="みんなの文字ゴTTh-R"/>
      <family val="3"/>
      <charset val="128"/>
    </font>
    <font>
      <strike/>
      <sz val="7"/>
      <color theme="1"/>
      <name val="みんなの文字ゴTTh-R"/>
      <family val="3"/>
      <charset val="128"/>
    </font>
  </fonts>
  <fills count="21">
    <fill>
      <patternFill patternType="none"/>
    </fill>
    <fill>
      <patternFill patternType="gray125"/>
    </fill>
    <fill>
      <patternFill patternType="solid">
        <fgColor theme="1" tint="0.249977111117893"/>
        <bgColor indexed="64"/>
      </patternFill>
    </fill>
    <fill>
      <patternFill patternType="solid">
        <fgColor rgb="FFFFCC99"/>
        <bgColor indexed="64"/>
      </patternFill>
    </fill>
    <fill>
      <patternFill patternType="solid">
        <fgColor rgb="FFFF9966"/>
        <bgColor indexed="64"/>
      </patternFill>
    </fill>
    <fill>
      <patternFill patternType="solid">
        <fgColor rgb="FFFFFF00"/>
        <bgColor indexed="64"/>
      </patternFill>
    </fill>
    <fill>
      <patternFill patternType="solid">
        <fgColor rgb="FFABDB77"/>
        <bgColor indexed="64"/>
      </patternFill>
    </fill>
    <fill>
      <patternFill patternType="solid">
        <fgColor rgb="FFCCFFFF"/>
        <bgColor indexed="64"/>
      </patternFill>
    </fill>
    <fill>
      <patternFill patternType="solid">
        <fgColor rgb="FF0070C0"/>
        <bgColor indexed="64"/>
      </patternFill>
    </fill>
    <fill>
      <patternFill patternType="solid">
        <fgColor rgb="FF66FFFF"/>
        <bgColor indexed="64"/>
      </patternFill>
    </fill>
    <fill>
      <patternFill patternType="solid">
        <fgColor rgb="FFB37BD4"/>
        <bgColor indexed="64"/>
      </patternFill>
    </fill>
    <fill>
      <patternFill patternType="solid">
        <fgColor rgb="FFFFFFDD"/>
        <bgColor indexed="64"/>
      </patternFill>
    </fill>
    <fill>
      <patternFill patternType="solid">
        <fgColor rgb="FFE6FF9F"/>
        <bgColor indexed="64"/>
      </patternFill>
    </fill>
    <fill>
      <patternFill patternType="solid">
        <fgColor rgb="FF00DFDA"/>
        <bgColor indexed="64"/>
      </patternFill>
    </fill>
    <fill>
      <patternFill patternType="solid">
        <fgColor rgb="FFCCCC00"/>
        <bgColor indexed="64"/>
      </patternFill>
    </fill>
    <fill>
      <patternFill patternType="solid">
        <fgColor rgb="FFFFC9FF"/>
        <bgColor indexed="64"/>
      </patternFill>
    </fill>
    <fill>
      <patternFill patternType="solid">
        <fgColor rgb="FFCCECFF"/>
        <bgColor indexed="64"/>
      </patternFill>
    </fill>
    <fill>
      <patternFill patternType="solid">
        <fgColor rgb="FFD0CECE"/>
        <bgColor indexed="64"/>
      </patternFill>
    </fill>
    <fill>
      <patternFill patternType="solid">
        <fgColor theme="0"/>
        <bgColor indexed="64"/>
      </patternFill>
    </fill>
    <fill>
      <patternFill patternType="solid">
        <fgColor theme="0" tint="-0.14999847407452621"/>
        <bgColor indexed="64"/>
      </patternFill>
    </fill>
    <fill>
      <patternFill patternType="solid">
        <fgColor rgb="FF00602B"/>
        <bgColor indexed="64"/>
      </patternFill>
    </fill>
  </fills>
  <borders count="18">
    <border>
      <left/>
      <right/>
      <top/>
      <bottom/>
      <diagonal/>
    </border>
    <border>
      <left/>
      <right/>
      <top/>
      <bottom style="dotted">
        <color indexed="64"/>
      </bottom>
      <diagonal/>
    </border>
    <border>
      <left/>
      <right/>
      <top style="dotted">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5">
    <xf numFmtId="0" fontId="0" fillId="0" borderId="0">
      <alignment vertical="center"/>
    </xf>
    <xf numFmtId="9" fontId="26" fillId="0" borderId="0" applyFont="0" applyFill="0" applyBorder="0" applyAlignment="0" applyProtection="0">
      <alignment vertical="center"/>
    </xf>
    <xf numFmtId="9"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0" fontId="25" fillId="0" borderId="0">
      <alignment vertical="center"/>
    </xf>
    <xf numFmtId="0" fontId="27" fillId="0" borderId="0">
      <alignment vertical="center"/>
    </xf>
    <xf numFmtId="9" fontId="7" fillId="0" borderId="0" applyFont="0" applyFill="0" applyBorder="0" applyAlignment="0" applyProtection="0">
      <alignment vertical="center"/>
    </xf>
    <xf numFmtId="0" fontId="35" fillId="0" borderId="0"/>
    <xf numFmtId="9" fontId="5" fillId="0" borderId="0" applyFont="0" applyFill="0" applyBorder="0" applyAlignment="0" applyProtection="0">
      <alignment vertical="center"/>
    </xf>
    <xf numFmtId="38" fontId="35" fillId="0" borderId="0" applyFont="0" applyFill="0" applyBorder="0" applyAlignment="0" applyProtection="0">
      <alignment vertical="center"/>
    </xf>
    <xf numFmtId="9" fontId="7"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8" fillId="0" borderId="0">
      <alignment vertical="center"/>
    </xf>
    <xf numFmtId="0" fontId="3" fillId="0" borderId="0">
      <alignment vertical="center"/>
    </xf>
    <xf numFmtId="9" fontId="3" fillId="0" borderId="0" applyFont="0" applyFill="0" applyBorder="0" applyAlignment="0" applyProtection="0">
      <alignment vertical="center"/>
    </xf>
    <xf numFmtId="9" fontId="3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5"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38" fontId="39" fillId="0" borderId="0" applyFont="0" applyFill="0" applyBorder="0" applyAlignment="0" applyProtection="0">
      <alignment vertical="center"/>
    </xf>
    <xf numFmtId="38" fontId="39" fillId="0" borderId="0" applyFont="0" applyFill="0" applyBorder="0" applyAlignment="0" applyProtection="0">
      <alignment vertical="center"/>
    </xf>
    <xf numFmtId="0" fontId="38" fillId="0" borderId="0">
      <alignment vertical="center"/>
    </xf>
    <xf numFmtId="0" fontId="38" fillId="0" borderId="0">
      <alignment vertical="center"/>
    </xf>
    <xf numFmtId="0" fontId="2" fillId="0" borderId="0">
      <alignment vertical="center"/>
    </xf>
    <xf numFmtId="0" fontId="38" fillId="0" borderId="0">
      <alignment vertical="center"/>
    </xf>
    <xf numFmtId="0" fontId="39" fillId="0" borderId="0">
      <alignment vertical="center"/>
    </xf>
    <xf numFmtId="0" fontId="38" fillId="0" borderId="0">
      <alignment vertical="center"/>
    </xf>
    <xf numFmtId="0" fontId="1" fillId="0" borderId="0">
      <alignment vertical="center"/>
    </xf>
  </cellStyleXfs>
  <cellXfs count="178">
    <xf numFmtId="0" fontId="0" fillId="0" borderId="0" xfId="0">
      <alignment vertical="center"/>
    </xf>
    <xf numFmtId="0" fontId="8" fillId="0" borderId="0" xfId="5" applyFont="1" applyAlignment="1">
      <alignment horizontal="center" vertical="center" wrapText="1"/>
    </xf>
    <xf numFmtId="0" fontId="10" fillId="0" borderId="0" xfId="5" applyFont="1" applyAlignment="1">
      <alignment vertical="center" shrinkToFit="1"/>
    </xf>
    <xf numFmtId="0" fontId="10" fillId="0" borderId="0" xfId="5" applyFont="1" applyAlignment="1">
      <alignment vertical="center" wrapText="1"/>
    </xf>
    <xf numFmtId="176" fontId="10" fillId="0" borderId="0" xfId="5" applyNumberFormat="1" applyFont="1" applyAlignment="1">
      <alignment horizontal="right" vertical="center"/>
    </xf>
    <xf numFmtId="177" fontId="10" fillId="0" borderId="0" xfId="5" applyNumberFormat="1" applyFont="1" applyAlignment="1">
      <alignment horizontal="right" vertical="center" shrinkToFit="1"/>
    </xf>
    <xf numFmtId="0" fontId="11" fillId="0" borderId="0" xfId="5" applyFont="1" applyAlignment="1">
      <alignment vertical="center" wrapText="1"/>
    </xf>
    <xf numFmtId="0" fontId="15" fillId="0" borderId="0" xfId="5" applyFont="1" applyAlignment="1">
      <alignment vertical="center" wrapText="1" shrinkToFit="1"/>
    </xf>
    <xf numFmtId="0" fontId="10" fillId="0" borderId="0" xfId="5" applyFont="1" applyAlignment="1">
      <alignment horizontal="center" vertical="center" wrapText="1"/>
    </xf>
    <xf numFmtId="0" fontId="16" fillId="0" borderId="0" xfId="5" applyFont="1" applyAlignment="1">
      <alignment vertical="center" wrapText="1" shrinkToFit="1"/>
    </xf>
    <xf numFmtId="0" fontId="17" fillId="0" borderId="0" xfId="5" applyFont="1" applyAlignment="1">
      <alignment vertical="center" wrapText="1" shrinkToFit="1"/>
    </xf>
    <xf numFmtId="0" fontId="18" fillId="0" borderId="0" xfId="5" applyFont="1" applyAlignment="1">
      <alignment horizontal="center" vertical="center" wrapText="1"/>
    </xf>
    <xf numFmtId="0" fontId="19" fillId="0" borderId="0" xfId="5" applyFont="1" applyAlignment="1">
      <alignment vertical="center" wrapText="1" shrinkToFit="1"/>
    </xf>
    <xf numFmtId="0" fontId="19" fillId="0" borderId="1" xfId="5" applyFont="1" applyBorder="1" applyAlignment="1">
      <alignment vertical="center"/>
    </xf>
    <xf numFmtId="0" fontId="19" fillId="0" borderId="1" xfId="5" applyFont="1" applyBorder="1" applyAlignment="1">
      <alignment horizontal="left" vertical="center"/>
    </xf>
    <xf numFmtId="0" fontId="19" fillId="0" borderId="2" xfId="5" applyFont="1" applyBorder="1" applyAlignment="1">
      <alignment horizontal="left" vertical="center"/>
    </xf>
    <xf numFmtId="0" fontId="19" fillId="0" borderId="0" xfId="5" applyFont="1" applyBorder="1" applyAlignment="1">
      <alignment vertical="center"/>
    </xf>
    <xf numFmtId="0" fontId="19" fillId="0" borderId="2" xfId="5" applyFont="1" applyBorder="1" applyAlignment="1">
      <alignment vertical="center"/>
    </xf>
    <xf numFmtId="0" fontId="19" fillId="0" borderId="0" xfId="5" applyFont="1" applyBorder="1" applyAlignment="1">
      <alignment vertical="center" wrapText="1" shrinkToFit="1"/>
    </xf>
    <xf numFmtId="0" fontId="20" fillId="0" borderId="0" xfId="5" applyFont="1" applyAlignment="1">
      <alignment vertical="center" wrapText="1" shrinkToFit="1"/>
    </xf>
    <xf numFmtId="0" fontId="20" fillId="0" borderId="0" xfId="5" applyFont="1" applyAlignment="1">
      <alignment vertical="center"/>
    </xf>
    <xf numFmtId="0" fontId="10" fillId="0" borderId="3" xfId="5" applyFont="1" applyBorder="1" applyAlignment="1">
      <alignment vertical="center"/>
    </xf>
    <xf numFmtId="0" fontId="10" fillId="0" borderId="4" xfId="5" applyFont="1" applyBorder="1" applyAlignment="1">
      <alignment vertical="center"/>
    </xf>
    <xf numFmtId="0" fontId="8" fillId="0" borderId="0" xfId="5" applyFont="1" applyBorder="1" applyAlignment="1">
      <alignment horizontal="center" vertical="center" wrapText="1"/>
    </xf>
    <xf numFmtId="0" fontId="10" fillId="0" borderId="0" xfId="5" applyFont="1" applyBorder="1" applyAlignment="1">
      <alignment horizontal="left" vertical="center" wrapText="1" shrinkToFit="1"/>
    </xf>
    <xf numFmtId="0" fontId="10" fillId="0" borderId="0" xfId="5" applyFont="1" applyBorder="1" applyAlignment="1">
      <alignment horizontal="left" vertical="center" shrinkToFit="1"/>
    </xf>
    <xf numFmtId="0" fontId="10" fillId="0" borderId="0" xfId="5" applyFont="1" applyBorder="1" applyAlignment="1">
      <alignment vertical="center"/>
    </xf>
    <xf numFmtId="0" fontId="10" fillId="0" borderId="0" xfId="5" applyFont="1" applyFill="1" applyBorder="1">
      <alignment vertical="center"/>
    </xf>
    <xf numFmtId="0" fontId="10" fillId="0" borderId="0" xfId="5" applyNumberFormat="1" applyFont="1" applyFill="1" applyBorder="1">
      <alignment vertical="center"/>
    </xf>
    <xf numFmtId="0" fontId="11" fillId="0" borderId="0" xfId="5" applyFont="1" applyFill="1" applyBorder="1" applyAlignment="1">
      <alignment vertical="center" wrapText="1"/>
    </xf>
    <xf numFmtId="0" fontId="19" fillId="0" borderId="0" xfId="5" applyFont="1" applyFill="1" applyBorder="1" applyAlignment="1">
      <alignment wrapText="1"/>
    </xf>
    <xf numFmtId="0" fontId="19" fillId="0" borderId="0" xfId="5" applyFont="1" applyFill="1" applyBorder="1" applyAlignment="1">
      <alignment horizontal="left" vertical="center"/>
    </xf>
    <xf numFmtId="0" fontId="19" fillId="0" borderId="0" xfId="5" applyFont="1" applyFill="1" applyBorder="1" applyAlignment="1">
      <alignment horizontal="left" vertical="center" shrinkToFit="1"/>
    </xf>
    <xf numFmtId="177" fontId="10" fillId="0" borderId="0" xfId="5" applyNumberFormat="1" applyFont="1" applyFill="1" applyBorder="1" applyAlignment="1">
      <alignment vertical="center" shrinkToFit="1"/>
    </xf>
    <xf numFmtId="0" fontId="10" fillId="0" borderId="0" xfId="5" applyFont="1" applyFill="1" applyBorder="1" applyAlignment="1">
      <alignment horizontal="center" vertical="center"/>
    </xf>
    <xf numFmtId="0" fontId="19" fillId="0" borderId="0" xfId="5" applyFont="1" applyFill="1" applyBorder="1" applyAlignment="1">
      <alignment horizontal="left" wrapText="1"/>
    </xf>
    <xf numFmtId="0" fontId="10" fillId="0" borderId="0" xfId="5" applyFont="1" applyBorder="1">
      <alignment vertical="center"/>
    </xf>
    <xf numFmtId="0" fontId="19" fillId="0" borderId="0" xfId="5" applyFont="1" applyFill="1" applyBorder="1" applyAlignment="1">
      <alignment horizontal="left"/>
    </xf>
    <xf numFmtId="176" fontId="10" fillId="0" borderId="0" xfId="5" applyNumberFormat="1" applyFont="1" applyFill="1" applyBorder="1" applyAlignment="1">
      <alignment horizontal="right" vertical="center"/>
    </xf>
    <xf numFmtId="177" fontId="10" fillId="0" borderId="0" xfId="5" applyNumberFormat="1" applyFont="1" applyFill="1" applyBorder="1" applyAlignment="1">
      <alignment horizontal="right" vertical="center" shrinkToFit="1"/>
    </xf>
    <xf numFmtId="0" fontId="28" fillId="0" borderId="0" xfId="5" applyFont="1" applyFill="1" applyAlignment="1">
      <alignment vertical="center" wrapText="1"/>
    </xf>
    <xf numFmtId="0" fontId="30" fillId="2" borderId="0" xfId="5" applyFont="1" applyFill="1">
      <alignment vertical="center"/>
    </xf>
    <xf numFmtId="0" fontId="10" fillId="0" borderId="0" xfId="5" applyFont="1">
      <alignment vertical="center"/>
    </xf>
    <xf numFmtId="0" fontId="21" fillId="3" borderId="8" xfId="5" applyFont="1" applyFill="1" applyBorder="1" applyAlignment="1">
      <alignment vertical="center" wrapText="1"/>
    </xf>
    <xf numFmtId="0" fontId="31" fillId="0" borderId="0" xfId="5" applyFont="1">
      <alignment vertical="center"/>
    </xf>
    <xf numFmtId="0" fontId="8" fillId="0" borderId="0" xfId="5" applyFont="1" applyAlignment="1">
      <alignment vertical="center" wrapText="1"/>
    </xf>
    <xf numFmtId="0" fontId="32" fillId="0" borderId="0" xfId="5" applyFont="1" applyAlignment="1">
      <alignment vertical="center" wrapText="1"/>
    </xf>
    <xf numFmtId="0" fontId="21" fillId="4" borderId="8" xfId="5" applyFont="1" applyFill="1" applyBorder="1" applyAlignment="1">
      <alignment vertical="center" wrapText="1"/>
    </xf>
    <xf numFmtId="0" fontId="21" fillId="5" borderId="8" xfId="5" applyFont="1" applyFill="1" applyBorder="1" applyAlignment="1">
      <alignment vertical="center" wrapText="1"/>
    </xf>
    <xf numFmtId="0" fontId="21" fillId="6" borderId="8" xfId="5" applyFont="1" applyFill="1" applyBorder="1" applyAlignment="1">
      <alignment vertical="center" wrapText="1"/>
    </xf>
    <xf numFmtId="0" fontId="21" fillId="7" borderId="8" xfId="5" applyFont="1" applyFill="1" applyBorder="1" applyAlignment="1">
      <alignment vertical="center" wrapText="1"/>
    </xf>
    <xf numFmtId="0" fontId="21" fillId="9" borderId="8" xfId="5" applyFont="1" applyFill="1" applyBorder="1" applyAlignment="1">
      <alignment vertical="center" wrapText="1"/>
    </xf>
    <xf numFmtId="0" fontId="21" fillId="10" borderId="8" xfId="5" applyFont="1" applyFill="1" applyBorder="1" applyAlignment="1">
      <alignment vertical="center" wrapText="1"/>
    </xf>
    <xf numFmtId="0" fontId="21" fillId="11" borderId="8" xfId="5" applyFont="1" applyFill="1" applyBorder="1" applyAlignment="1">
      <alignment vertical="center" wrapText="1"/>
    </xf>
    <xf numFmtId="0" fontId="21" fillId="12" borderId="8" xfId="5" applyFont="1" applyFill="1" applyBorder="1" applyAlignment="1">
      <alignment vertical="center" wrapText="1"/>
    </xf>
    <xf numFmtId="0" fontId="21" fillId="13" borderId="8" xfId="5" applyFont="1" applyFill="1" applyBorder="1" applyAlignment="1">
      <alignment vertical="center" wrapText="1"/>
    </xf>
    <xf numFmtId="0" fontId="21" fillId="14" borderId="8" xfId="5" applyFont="1" applyFill="1" applyBorder="1" applyAlignment="1">
      <alignment vertical="center" wrapText="1"/>
    </xf>
    <xf numFmtId="0" fontId="21" fillId="15" borderId="8" xfId="5" applyFont="1" applyFill="1" applyBorder="1" applyAlignment="1">
      <alignment vertical="center" wrapText="1"/>
    </xf>
    <xf numFmtId="0" fontId="21" fillId="16" borderId="8" xfId="5" applyFont="1" applyFill="1" applyBorder="1" applyAlignment="1">
      <alignment vertical="center" wrapText="1"/>
    </xf>
    <xf numFmtId="0" fontId="21" fillId="17" borderId="8" xfId="5" applyFont="1" applyFill="1" applyBorder="1" applyAlignment="1">
      <alignment vertical="center" wrapText="1"/>
    </xf>
    <xf numFmtId="0" fontId="10" fillId="0" borderId="0" xfId="5" applyFont="1" applyAlignment="1">
      <alignment horizontal="center" vertical="center"/>
    </xf>
    <xf numFmtId="0" fontId="10" fillId="0" borderId="0" xfId="5" applyNumberFormat="1" applyFont="1">
      <alignment vertical="center"/>
    </xf>
    <xf numFmtId="176" fontId="29" fillId="2" borderId="8" xfId="5" applyNumberFormat="1" applyFont="1" applyFill="1" applyBorder="1" applyAlignment="1">
      <alignment horizontal="center" vertical="center" wrapText="1"/>
    </xf>
    <xf numFmtId="0" fontId="29" fillId="20" borderId="8" xfId="5" applyFont="1" applyFill="1" applyBorder="1" applyAlignment="1">
      <alignment vertical="center" wrapText="1"/>
    </xf>
    <xf numFmtId="0" fontId="29" fillId="8" borderId="8" xfId="5" applyFont="1" applyFill="1" applyBorder="1" applyAlignment="1">
      <alignment vertical="center" wrapText="1"/>
    </xf>
    <xf numFmtId="0" fontId="30" fillId="0" borderId="0" xfId="5" applyFont="1">
      <alignment vertical="center"/>
    </xf>
    <xf numFmtId="0" fontId="29" fillId="2" borderId="8" xfId="5" applyFont="1" applyFill="1" applyBorder="1" applyAlignment="1">
      <alignment horizontal="center" vertical="center" wrapText="1"/>
    </xf>
    <xf numFmtId="0" fontId="29" fillId="2" borderId="8" xfId="5" applyFont="1" applyFill="1" applyBorder="1" applyAlignment="1">
      <alignment horizontal="center" vertical="center"/>
    </xf>
    <xf numFmtId="177" fontId="29" fillId="2" borderId="8" xfId="5" applyNumberFormat="1" applyFont="1" applyFill="1" applyBorder="1" applyAlignment="1">
      <alignment horizontal="center" vertical="center" wrapText="1"/>
    </xf>
    <xf numFmtId="176" fontId="33" fillId="2" borderId="8" xfId="5" applyNumberFormat="1" applyFont="1" applyFill="1" applyBorder="1" applyAlignment="1">
      <alignment horizontal="center" vertical="center" textRotation="255" wrapText="1"/>
    </xf>
    <xf numFmtId="0" fontId="29" fillId="2" borderId="8" xfId="5" applyNumberFormat="1" applyFont="1" applyFill="1" applyBorder="1" applyAlignment="1">
      <alignment horizontal="center" vertical="center" wrapText="1"/>
    </xf>
    <xf numFmtId="0" fontId="19" fillId="0" borderId="0" xfId="5" applyFont="1" applyAlignment="1">
      <alignment vertical="center"/>
    </xf>
    <xf numFmtId="0" fontId="19" fillId="0" borderId="0" xfId="5" applyFont="1" applyAlignment="1">
      <alignment horizontal="left" vertical="center"/>
    </xf>
    <xf numFmtId="0" fontId="17" fillId="0" borderId="0" xfId="5" applyFont="1" applyAlignment="1">
      <alignment horizontal="center" vertical="center" wrapText="1"/>
    </xf>
    <xf numFmtId="0" fontId="10" fillId="0" borderId="0" xfId="5" applyFont="1" applyAlignment="1">
      <alignment vertical="center" wrapText="1" shrinkToFit="1"/>
    </xf>
    <xf numFmtId="0" fontId="10" fillId="0" borderId="0" xfId="5" applyFont="1" applyAlignment="1">
      <alignment vertical="center"/>
    </xf>
    <xf numFmtId="0" fontId="10" fillId="0" borderId="0" xfId="5" applyFont="1" applyBorder="1" applyAlignment="1">
      <alignment vertical="center" wrapText="1" shrinkToFit="1"/>
    </xf>
    <xf numFmtId="0" fontId="10" fillId="0" borderId="0" xfId="5" applyFont="1" applyAlignment="1">
      <alignment vertical="center" wrapText="1" shrinkToFit="1"/>
    </xf>
    <xf numFmtId="0" fontId="10" fillId="0" borderId="0" xfId="5" applyFont="1" applyAlignment="1">
      <alignment vertical="center"/>
    </xf>
    <xf numFmtId="0" fontId="10" fillId="0" borderId="0" xfId="5" applyFont="1" applyBorder="1" applyAlignment="1">
      <alignment vertical="center" wrapText="1" shrinkToFit="1"/>
    </xf>
    <xf numFmtId="0" fontId="34" fillId="0" borderId="0" xfId="5" applyFont="1">
      <alignment vertical="center"/>
    </xf>
    <xf numFmtId="0" fontId="37" fillId="0" borderId="8" xfId="5" applyFont="1" applyFill="1" applyBorder="1" applyAlignment="1">
      <alignment vertical="center" wrapText="1"/>
    </xf>
    <xf numFmtId="179" fontId="37" fillId="0" borderId="8" xfId="5" applyNumberFormat="1" applyFont="1" applyBorder="1" applyAlignment="1">
      <alignment vertical="center" shrinkToFit="1"/>
    </xf>
    <xf numFmtId="0" fontId="36" fillId="0" borderId="0" xfId="5" applyFont="1" applyFill="1" applyBorder="1">
      <alignment vertical="center"/>
    </xf>
    <xf numFmtId="0" fontId="10" fillId="0" borderId="0" xfId="5" applyFont="1" applyFill="1">
      <alignment vertical="center"/>
    </xf>
    <xf numFmtId="0" fontId="10" fillId="0" borderId="8" xfId="5" applyFont="1" applyBorder="1" applyAlignment="1">
      <alignment vertical="center" wrapText="1" shrinkToFit="1"/>
    </xf>
    <xf numFmtId="0" fontId="10" fillId="0" borderId="6" xfId="5" applyFont="1" applyBorder="1" applyAlignment="1">
      <alignment vertical="center" wrapText="1" shrinkToFit="1"/>
    </xf>
    <xf numFmtId="0" fontId="10" fillId="0" borderId="0" xfId="5" applyFont="1" applyBorder="1" applyAlignment="1">
      <alignment vertical="center" wrapText="1" shrinkToFit="1"/>
    </xf>
    <xf numFmtId="0" fontId="10" fillId="0" borderId="7" xfId="5" applyFont="1" applyBorder="1" applyAlignment="1">
      <alignment vertical="center" wrapText="1" shrinkToFit="1"/>
    </xf>
    <xf numFmtId="0" fontId="10" fillId="0" borderId="9" xfId="5" applyFont="1" applyBorder="1" applyAlignment="1">
      <alignment vertical="center" wrapText="1" shrinkToFit="1"/>
    </xf>
    <xf numFmtId="0" fontId="10" fillId="0" borderId="4" xfId="5" applyFont="1" applyBorder="1" applyAlignment="1">
      <alignment vertical="center" wrapText="1" shrinkToFit="1"/>
    </xf>
    <xf numFmtId="0" fontId="10" fillId="0" borderId="5" xfId="5" applyFont="1" applyBorder="1" applyAlignment="1">
      <alignment vertical="center" wrapText="1" shrinkToFit="1"/>
    </xf>
    <xf numFmtId="0" fontId="10" fillId="0" borderId="0" xfId="5" applyFont="1" applyAlignment="1">
      <alignment vertical="center" wrapText="1" shrinkToFit="1"/>
    </xf>
    <xf numFmtId="0" fontId="10" fillId="0" borderId="0" xfId="5" applyFont="1" applyAlignment="1">
      <alignment vertical="center"/>
    </xf>
    <xf numFmtId="0" fontId="40" fillId="0" borderId="0" xfId="5" applyFont="1">
      <alignment vertical="center"/>
    </xf>
    <xf numFmtId="0" fontId="41" fillId="13" borderId="8" xfId="5" applyFont="1" applyFill="1" applyBorder="1" applyAlignment="1">
      <alignment vertical="center" wrapText="1"/>
    </xf>
    <xf numFmtId="0" fontId="42" fillId="0" borderId="0" xfId="5" applyFont="1">
      <alignment vertical="center"/>
    </xf>
    <xf numFmtId="0" fontId="41" fillId="9" borderId="8" xfId="5" applyFont="1" applyFill="1" applyBorder="1" applyAlignment="1">
      <alignment vertical="center" wrapText="1"/>
    </xf>
    <xf numFmtId="0" fontId="37" fillId="0" borderId="8" xfId="5" applyNumberFormat="1" applyFont="1" applyFill="1" applyBorder="1" applyAlignment="1">
      <alignment vertical="center" wrapText="1"/>
    </xf>
    <xf numFmtId="0" fontId="37" fillId="0" borderId="8" xfId="5" applyFont="1" applyBorder="1" applyAlignment="1">
      <alignment vertical="center" shrinkToFit="1"/>
    </xf>
    <xf numFmtId="0" fontId="37" fillId="0" borderId="8" xfId="5" applyFont="1" applyFill="1" applyBorder="1" applyAlignment="1">
      <alignment vertical="center" wrapText="1" shrinkToFit="1"/>
    </xf>
    <xf numFmtId="178" fontId="37" fillId="0" borderId="8" xfId="5" applyNumberFormat="1" applyFont="1" applyFill="1" applyBorder="1" applyAlignment="1">
      <alignment vertical="center" wrapText="1" shrinkToFit="1"/>
    </xf>
    <xf numFmtId="176" fontId="37" fillId="0" borderId="8" xfId="5" applyNumberFormat="1" applyFont="1" applyFill="1" applyBorder="1" applyAlignment="1">
      <alignment horizontal="right" vertical="center"/>
    </xf>
    <xf numFmtId="178" fontId="37" fillId="0" borderId="8" xfId="3" applyNumberFormat="1" applyFont="1" applyFill="1" applyBorder="1" applyAlignment="1">
      <alignment horizontal="right" vertical="center" shrinkToFit="1"/>
    </xf>
    <xf numFmtId="177" fontId="37" fillId="0" borderId="8" xfId="5" applyNumberFormat="1" applyFont="1" applyFill="1" applyBorder="1" applyAlignment="1">
      <alignment horizontal="right" vertical="center" shrinkToFit="1"/>
    </xf>
    <xf numFmtId="177" fontId="37" fillId="0" borderId="8" xfId="5" applyNumberFormat="1" applyFont="1" applyFill="1" applyBorder="1" applyAlignment="1">
      <alignment horizontal="center" vertical="center" shrinkToFit="1"/>
    </xf>
    <xf numFmtId="176" fontId="37" fillId="0" borderId="8" xfId="5" applyNumberFormat="1" applyFont="1" applyFill="1" applyBorder="1" applyAlignment="1">
      <alignment horizontal="center" vertical="center"/>
    </xf>
    <xf numFmtId="0" fontId="37" fillId="0" borderId="8" xfId="5" applyFont="1" applyBorder="1" applyAlignment="1">
      <alignment horizontal="center" vertical="center"/>
    </xf>
    <xf numFmtId="0" fontId="37" fillId="0" borderId="8" xfId="5" applyFont="1" applyFill="1" applyBorder="1" applyAlignment="1">
      <alignment horizontal="center" vertical="center"/>
    </xf>
    <xf numFmtId="10" fontId="37" fillId="0" borderId="8" xfId="1" applyNumberFormat="1" applyFont="1" applyBorder="1">
      <alignment vertical="center"/>
    </xf>
    <xf numFmtId="180" fontId="37" fillId="0" borderId="8" xfId="5" applyNumberFormat="1" applyFont="1" applyFill="1" applyBorder="1" applyAlignment="1">
      <alignment vertical="center" shrinkToFit="1"/>
    </xf>
    <xf numFmtId="0" fontId="37" fillId="0" borderId="8" xfId="5" applyFont="1" applyBorder="1" applyAlignment="1">
      <alignment vertical="center" wrapText="1" shrinkToFit="1"/>
    </xf>
    <xf numFmtId="176" fontId="37" fillId="0" borderId="8" xfId="5" applyNumberFormat="1" applyFont="1" applyBorder="1" applyAlignment="1">
      <alignment horizontal="right" vertical="center"/>
    </xf>
    <xf numFmtId="176" fontId="37" fillId="0" borderId="8" xfId="5" applyNumberFormat="1" applyFont="1" applyBorder="1" applyAlignment="1">
      <alignment horizontal="center" vertical="center"/>
    </xf>
    <xf numFmtId="178" fontId="37" fillId="0" borderId="8" xfId="3" applyNumberFormat="1" applyFont="1" applyBorder="1" applyAlignment="1">
      <alignment horizontal="right" vertical="center" shrinkToFit="1"/>
    </xf>
    <xf numFmtId="178" fontId="37" fillId="0" borderId="8" xfId="5" applyNumberFormat="1" applyFont="1" applyFill="1" applyBorder="1" applyAlignment="1">
      <alignment horizontal="center" vertical="center" wrapText="1" shrinkToFit="1"/>
    </xf>
    <xf numFmtId="0" fontId="43" fillId="0" borderId="8" xfId="5" applyFont="1" applyFill="1" applyBorder="1" applyAlignment="1">
      <alignment vertical="center" wrapText="1"/>
    </xf>
    <xf numFmtId="10" fontId="37" fillId="0" borderId="8" xfId="5" applyNumberFormat="1" applyFont="1" applyBorder="1">
      <alignment vertical="center"/>
    </xf>
    <xf numFmtId="176" fontId="37" fillId="19" borderId="8" xfId="5" applyNumberFormat="1" applyFont="1" applyFill="1" applyBorder="1" applyAlignment="1">
      <alignment horizontal="center" vertical="center"/>
    </xf>
    <xf numFmtId="0" fontId="37" fillId="19" borderId="8" xfId="5" applyFont="1" applyFill="1" applyBorder="1" applyAlignment="1">
      <alignment horizontal="center" vertical="center"/>
    </xf>
    <xf numFmtId="180" fontId="43" fillId="0" borderId="8" xfId="5" applyNumberFormat="1" applyFont="1" applyFill="1" applyBorder="1" applyAlignment="1">
      <alignment vertical="center" shrinkToFit="1"/>
    </xf>
    <xf numFmtId="10" fontId="37" fillId="0" borderId="8" xfId="5" applyNumberFormat="1" applyFont="1" applyBorder="1" applyAlignment="1">
      <alignment horizontal="center" vertical="center"/>
    </xf>
    <xf numFmtId="10" fontId="37" fillId="0" borderId="8" xfId="5" applyNumberFormat="1" applyFont="1" applyFill="1" applyBorder="1">
      <alignment vertical="center"/>
    </xf>
    <xf numFmtId="10" fontId="37" fillId="0" borderId="8" xfId="1" applyNumberFormat="1" applyFont="1" applyBorder="1" applyAlignment="1">
      <alignment horizontal="center" vertical="center"/>
    </xf>
    <xf numFmtId="0" fontId="43" fillId="0" borderId="8" xfId="5" applyFont="1" applyFill="1" applyBorder="1" applyAlignment="1">
      <alignment vertical="center" wrapText="1" shrinkToFit="1"/>
    </xf>
    <xf numFmtId="176" fontId="43" fillId="0" borderId="8" xfId="5" applyNumberFormat="1" applyFont="1" applyFill="1" applyBorder="1" applyAlignment="1">
      <alignment horizontal="right" vertical="center"/>
    </xf>
    <xf numFmtId="178" fontId="43" fillId="0" borderId="8" xfId="3" applyNumberFormat="1" applyFont="1" applyFill="1" applyBorder="1" applyAlignment="1">
      <alignment horizontal="right" vertical="center" shrinkToFit="1"/>
    </xf>
    <xf numFmtId="177" fontId="43" fillId="0" borderId="8" xfId="5" applyNumberFormat="1" applyFont="1" applyFill="1" applyBorder="1" applyAlignment="1">
      <alignment horizontal="right" vertical="center" shrinkToFit="1"/>
    </xf>
    <xf numFmtId="0" fontId="37" fillId="0" borderId="8" xfId="0" applyFont="1" applyBorder="1" applyAlignment="1">
      <alignment vertical="center" wrapText="1"/>
    </xf>
    <xf numFmtId="177" fontId="37" fillId="0" borderId="8" xfId="5" applyNumberFormat="1" applyFont="1" applyFill="1" applyBorder="1" applyAlignment="1">
      <alignment horizontal="right" vertical="center" wrapText="1" shrinkToFit="1"/>
    </xf>
    <xf numFmtId="177" fontId="37" fillId="0" borderId="8" xfId="5" applyNumberFormat="1" applyFont="1" applyFill="1" applyBorder="1" applyAlignment="1">
      <alignment horizontal="center" vertical="center" wrapText="1" shrinkToFit="1"/>
    </xf>
    <xf numFmtId="179" fontId="37" fillId="18" borderId="8" xfId="5" applyNumberFormat="1" applyFont="1" applyFill="1" applyBorder="1" applyAlignment="1">
      <alignment vertical="center" shrinkToFit="1"/>
    </xf>
    <xf numFmtId="179" fontId="37" fillId="0" borderId="8" xfId="5" applyNumberFormat="1" applyFont="1" applyFill="1" applyBorder="1" applyAlignment="1">
      <alignment vertical="center" shrinkToFit="1"/>
    </xf>
    <xf numFmtId="10" fontId="43" fillId="0" borderId="8" xfId="5" applyNumberFormat="1" applyFont="1" applyBorder="1">
      <alignment vertical="center"/>
    </xf>
    <xf numFmtId="177" fontId="37" fillId="5" borderId="8" xfId="5" applyNumberFormat="1" applyFont="1" applyFill="1" applyBorder="1" applyAlignment="1">
      <alignment horizontal="right" vertical="center" shrinkToFit="1"/>
    </xf>
    <xf numFmtId="177" fontId="37" fillId="0" borderId="8" xfId="5" applyNumberFormat="1" applyFont="1" applyFill="1" applyBorder="1" applyAlignment="1">
      <alignment vertical="center" wrapText="1"/>
    </xf>
    <xf numFmtId="180" fontId="37" fillId="0" borderId="8" xfId="5" applyNumberFormat="1" applyFont="1" applyFill="1" applyBorder="1" applyAlignment="1">
      <alignment horizontal="right" vertical="center" shrinkToFit="1"/>
    </xf>
    <xf numFmtId="0" fontId="37" fillId="0" borderId="8" xfId="5" applyFont="1" applyFill="1" applyBorder="1" applyAlignment="1">
      <alignment vertical="center"/>
    </xf>
    <xf numFmtId="10" fontId="37" fillId="0" borderId="8" xfId="5" applyNumberFormat="1" applyFont="1" applyBorder="1" applyAlignment="1">
      <alignment vertical="center"/>
    </xf>
    <xf numFmtId="178" fontId="37" fillId="0" borderId="8" xfId="4" applyNumberFormat="1" applyFont="1" applyBorder="1" applyAlignment="1">
      <alignment horizontal="right" vertical="center" shrinkToFit="1"/>
    </xf>
    <xf numFmtId="0" fontId="10" fillId="0" borderId="14" xfId="5" applyFont="1" applyBorder="1" applyAlignment="1">
      <alignment horizontal="left" vertical="center" wrapText="1" shrinkToFit="1"/>
    </xf>
    <xf numFmtId="0" fontId="10" fillId="0" borderId="5" xfId="5" applyFont="1" applyBorder="1" applyAlignment="1">
      <alignment horizontal="left" vertical="center" wrapText="1" shrinkToFit="1"/>
    </xf>
    <xf numFmtId="0" fontId="10" fillId="0" borderId="11" xfId="5" applyFont="1" applyBorder="1" applyAlignment="1">
      <alignment horizontal="left" vertical="center" wrapText="1" shrinkToFit="1"/>
    </xf>
    <xf numFmtId="0" fontId="10" fillId="0" borderId="8" xfId="5" applyFont="1" applyBorder="1" applyAlignment="1">
      <alignment vertical="center" wrapText="1" shrinkToFit="1"/>
    </xf>
    <xf numFmtId="0" fontId="10" fillId="0" borderId="8" xfId="5" applyFont="1" applyBorder="1" applyAlignment="1">
      <alignment horizontal="left" vertical="center" wrapText="1" shrinkToFit="1"/>
    </xf>
    <xf numFmtId="0" fontId="10" fillId="0" borderId="8" xfId="5" applyFont="1" applyBorder="1" applyAlignment="1">
      <alignment horizontal="left" vertical="center" shrinkToFit="1"/>
    </xf>
    <xf numFmtId="0" fontId="10" fillId="0" borderId="12" xfId="5" applyFont="1" applyBorder="1" applyAlignment="1">
      <alignment horizontal="left" vertical="center" wrapText="1" shrinkToFit="1"/>
    </xf>
    <xf numFmtId="0" fontId="10" fillId="0" borderId="8" xfId="5" applyFont="1" applyBorder="1" applyAlignment="1">
      <alignment horizontal="center" vertical="center" shrinkToFit="1"/>
    </xf>
    <xf numFmtId="0" fontId="10" fillId="0" borderId="13" xfId="5" applyFont="1" applyBorder="1" applyAlignment="1">
      <alignment horizontal="center" vertical="center"/>
    </xf>
    <xf numFmtId="0" fontId="10" fillId="0" borderId="8" xfId="5" applyFont="1" applyBorder="1" applyAlignment="1">
      <alignment horizontal="center" vertical="center"/>
    </xf>
    <xf numFmtId="0" fontId="10" fillId="0" borderId="14" xfId="5" applyFont="1" applyBorder="1" applyAlignment="1">
      <alignment horizontal="center" vertical="center"/>
    </xf>
    <xf numFmtId="0" fontId="10" fillId="0" borderId="15" xfId="5" applyFont="1" applyBorder="1" applyAlignment="1">
      <alignment vertical="center" wrapText="1" shrinkToFit="1"/>
    </xf>
    <xf numFmtId="0" fontId="10" fillId="0" borderId="16" xfId="5" applyFont="1" applyBorder="1" applyAlignment="1">
      <alignment vertical="center" wrapText="1" shrinkToFit="1"/>
    </xf>
    <xf numFmtId="0" fontId="10" fillId="0" borderId="17" xfId="5" applyFont="1" applyBorder="1" applyAlignment="1">
      <alignment vertical="center" wrapText="1" shrinkToFit="1"/>
    </xf>
    <xf numFmtId="0" fontId="10" fillId="0" borderId="6" xfId="5" applyFont="1" applyBorder="1" applyAlignment="1">
      <alignment vertical="center" wrapText="1" shrinkToFit="1"/>
    </xf>
    <xf numFmtId="0" fontId="10" fillId="0" borderId="0" xfId="5" applyFont="1" applyBorder="1" applyAlignment="1">
      <alignment vertical="center" wrapText="1" shrinkToFit="1"/>
    </xf>
    <xf numFmtId="0" fontId="10" fillId="0" borderId="7" xfId="5" applyFont="1" applyBorder="1" applyAlignment="1">
      <alignment vertical="center" wrapText="1" shrinkToFit="1"/>
    </xf>
    <xf numFmtId="0" fontId="10" fillId="0" borderId="9" xfId="5" applyFont="1" applyBorder="1" applyAlignment="1">
      <alignment vertical="center" wrapText="1" shrinkToFit="1"/>
    </xf>
    <xf numFmtId="0" fontId="10" fillId="0" borderId="10" xfId="5" applyFont="1" applyBorder="1" applyAlignment="1">
      <alignment vertical="center" wrapText="1" shrinkToFit="1"/>
    </xf>
    <xf numFmtId="0" fontId="10" fillId="0" borderId="4" xfId="5" applyFont="1" applyBorder="1" applyAlignment="1">
      <alignment vertical="center" wrapText="1" shrinkToFit="1"/>
    </xf>
    <xf numFmtId="0" fontId="10" fillId="0" borderId="5" xfId="5" applyFont="1" applyBorder="1" applyAlignment="1">
      <alignment vertical="center" wrapText="1" shrinkToFit="1"/>
    </xf>
    <xf numFmtId="0" fontId="10" fillId="0" borderId="13" xfId="5" applyFont="1" applyBorder="1" applyAlignment="1">
      <alignment horizontal="left" vertical="center"/>
    </xf>
    <xf numFmtId="0" fontId="10" fillId="0" borderId="8" xfId="5" applyFont="1" applyBorder="1" applyAlignment="1">
      <alignment horizontal="left" vertical="center"/>
    </xf>
    <xf numFmtId="0" fontId="10" fillId="0" borderId="14" xfId="5" applyFont="1" applyBorder="1" applyAlignment="1">
      <alignment horizontal="left" vertical="center"/>
    </xf>
    <xf numFmtId="0" fontId="10" fillId="0" borderId="12" xfId="5" applyFont="1" applyBorder="1" applyAlignment="1">
      <alignment horizontal="left" vertical="center" wrapText="1"/>
    </xf>
    <xf numFmtId="0" fontId="10" fillId="0" borderId="12" xfId="5" applyFont="1" applyBorder="1" applyAlignment="1">
      <alignment horizontal="left" vertical="center"/>
    </xf>
    <xf numFmtId="0" fontId="10" fillId="0" borderId="0" xfId="5" applyFont="1" applyAlignment="1">
      <alignment vertical="center" wrapText="1" shrinkToFit="1"/>
    </xf>
    <xf numFmtId="0" fontId="10" fillId="0" borderId="0" xfId="5" applyFont="1" applyAlignment="1">
      <alignment vertical="center"/>
    </xf>
    <xf numFmtId="0" fontId="19" fillId="0" borderId="0" xfId="5" applyFont="1" applyAlignment="1">
      <alignment horizontal="left" vertical="center"/>
    </xf>
    <xf numFmtId="0" fontId="19" fillId="0" borderId="0" xfId="5" applyFont="1" applyAlignment="1">
      <alignment horizontal="center" vertical="center"/>
    </xf>
    <xf numFmtId="0" fontId="17" fillId="0" borderId="0" xfId="5" applyFont="1" applyAlignment="1">
      <alignment horizontal="center" vertical="center" wrapText="1"/>
    </xf>
    <xf numFmtId="0" fontId="12" fillId="0" borderId="0" xfId="5" applyFont="1" applyAlignment="1">
      <alignment horizontal="center" vertical="center" wrapText="1" shrinkToFit="1"/>
    </xf>
    <xf numFmtId="0" fontId="14" fillId="0" borderId="0" xfId="5" applyFont="1" applyAlignment="1">
      <alignment horizontal="center" vertical="center" wrapText="1"/>
    </xf>
    <xf numFmtId="0" fontId="15" fillId="0" borderId="0" xfId="5" applyFont="1" applyAlignment="1">
      <alignment horizontal="center" vertical="center" wrapText="1"/>
    </xf>
    <xf numFmtId="0" fontId="16" fillId="0" borderId="0" xfId="5" applyFont="1" applyAlignment="1">
      <alignment horizontal="center" vertical="center" wrapText="1"/>
    </xf>
    <xf numFmtId="0" fontId="19" fillId="0" borderId="0" xfId="5" applyFont="1" applyAlignment="1">
      <alignment vertical="center"/>
    </xf>
    <xf numFmtId="10" fontId="37" fillId="0" borderId="12" xfId="1" applyNumberFormat="1" applyFont="1" applyBorder="1" applyAlignment="1">
      <alignment horizontal="center" vertical="center"/>
    </xf>
    <xf numFmtId="10" fontId="37" fillId="0" borderId="13" xfId="1" applyNumberFormat="1" applyFont="1" applyBorder="1" applyAlignment="1">
      <alignment horizontal="center" vertical="center"/>
    </xf>
  </cellXfs>
  <cellStyles count="35">
    <cellStyle name="パーセント" xfId="1" builtinId="5"/>
    <cellStyle name="パーセント 2" xfId="2"/>
    <cellStyle name="パーセント 2 2" xfId="9"/>
    <cellStyle name="パーセント 2 2 2" xfId="16"/>
    <cellStyle name="パーセント 2 3" xfId="11"/>
    <cellStyle name="パーセント 3" xfId="7"/>
    <cellStyle name="パーセント 3 2" xfId="17"/>
    <cellStyle name="桁区切り" xfId="3" builtinId="6"/>
    <cellStyle name="桁区切り 2" xfId="13"/>
    <cellStyle name="桁区切り 2 2" xfId="4"/>
    <cellStyle name="桁区切り 3" xfId="19"/>
    <cellStyle name="桁区切り 3 2" xfId="26"/>
    <cellStyle name="桁区切り 4" xfId="27"/>
    <cellStyle name="桁区切り 5" xfId="10"/>
    <cellStyle name="標準" xfId="0" builtinId="0"/>
    <cellStyle name="標準 2" xfId="5"/>
    <cellStyle name="標準 2 2" xfId="12"/>
    <cellStyle name="標準 2 2 2" xfId="20"/>
    <cellStyle name="標準 2 3" xfId="34"/>
    <cellStyle name="標準 3" xfId="14"/>
    <cellStyle name="標準 3 2" xfId="21"/>
    <cellStyle name="標準 3 2 10" xfId="23"/>
    <cellStyle name="標準 3 2 2" xfId="22"/>
    <cellStyle name="標準 3 2 2 2" xfId="28"/>
    <cellStyle name="標準 3 2 2 3" xfId="25"/>
    <cellStyle name="標準 3 2 2 4" xfId="29"/>
    <cellStyle name="標準 3 2 2 5" xfId="31"/>
    <cellStyle name="標準 3 2 2 7" xfId="24"/>
    <cellStyle name="標準 3 2 2 8" xfId="33"/>
    <cellStyle name="標準 3 3" xfId="30"/>
    <cellStyle name="標準 4" xfId="15"/>
    <cellStyle name="標準 4 2" xfId="8"/>
    <cellStyle name="標準 5" xfId="18"/>
    <cellStyle name="標準 5 2" xfId="32"/>
    <cellStyle name="標準 6" xfId="6"/>
  </cellStyles>
  <dxfs count="29">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0070C0"/>
      <color rgb="FFBFBFB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175846</xdr:colOff>
      <xdr:row>42</xdr:row>
      <xdr:rowOff>51289</xdr:rowOff>
    </xdr:from>
    <xdr:to>
      <xdr:col>33</xdr:col>
      <xdr:colOff>168201</xdr:colOff>
      <xdr:row>43</xdr:row>
      <xdr:rowOff>175847</xdr:rowOff>
    </xdr:to>
    <xdr:sp macro="" textlink="">
      <xdr:nvSpPr>
        <xdr:cNvPr id="2" name="テキスト ボックス 1" hidden="1"/>
        <xdr:cNvSpPr txBox="1"/>
      </xdr:nvSpPr>
      <xdr:spPr>
        <a:xfrm>
          <a:off x="8491171" y="10509739"/>
          <a:ext cx="1468730" cy="324583"/>
        </a:xfrm>
        <a:prstGeom prst="rect">
          <a:avLst/>
        </a:prstGeom>
        <a:solidFill>
          <a:srgbClr val="FFFF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latin typeface="みんなの文字ゴTTp-R" panose="020B0500000000000000" pitchFamily="50" charset="-128"/>
              <a:ea typeface="みんなの文字ゴTTp-R" panose="020B0500000000000000" pitchFamily="50" charset="-128"/>
            </a:rPr>
            <a:t>追加ページ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183173</xdr:colOff>
      <xdr:row>2</xdr:row>
      <xdr:rowOff>185266</xdr:rowOff>
    </xdr:from>
    <xdr:to>
      <xdr:col>15</xdr:col>
      <xdr:colOff>0</xdr:colOff>
      <xdr:row>4</xdr:row>
      <xdr:rowOff>0</xdr:rowOff>
    </xdr:to>
    <xdr:sp macro="" textlink="">
      <xdr:nvSpPr>
        <xdr:cNvPr id="2" name="テキスト ボックス 1"/>
        <xdr:cNvSpPr txBox="1"/>
      </xdr:nvSpPr>
      <xdr:spPr>
        <a:xfrm>
          <a:off x="583223" y="1013941"/>
          <a:ext cx="4217377" cy="395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700">
              <a:solidFill>
                <a:sysClr val="windowText" lastClr="000000"/>
              </a:solidFill>
              <a:latin typeface="みんなの文字ゴTTh-R" panose="020B0500000000000000" pitchFamily="50" charset="-128"/>
              <a:ea typeface="みんなの文字ゴTTh-R" panose="020B0500000000000000" pitchFamily="50" charset="-128"/>
            </a:rPr>
            <a:t>（注１）運動場面積に借地は含まない。</a:t>
          </a:r>
          <a:endParaRPr kumimoji="1" lang="en-US" altLang="ja-JP" sz="700">
            <a:solidFill>
              <a:sysClr val="windowText" lastClr="000000"/>
            </a:solidFill>
            <a:latin typeface="みんなの文字ゴTTh-R" panose="020B0500000000000000" pitchFamily="50" charset="-128"/>
            <a:ea typeface="みんなの文字ゴTTh-R" panose="020B0500000000000000" pitchFamily="50" charset="-128"/>
          </a:endParaRPr>
        </a:p>
        <a:p>
          <a:pPr>
            <a:lnSpc>
              <a:spcPts val="900"/>
            </a:lnSpc>
          </a:pPr>
          <a:r>
            <a:rPr kumimoji="1" lang="ja-JP" altLang="en-US" sz="700">
              <a:solidFill>
                <a:sysClr val="windowText" lastClr="000000"/>
              </a:solidFill>
              <a:latin typeface="みんなの文字ゴTTh-R" panose="020B0500000000000000" pitchFamily="50" charset="-128"/>
              <a:ea typeface="みんなの文字ゴTTh-R" panose="020B0500000000000000" pitchFamily="50" charset="-128"/>
            </a:rPr>
            <a:t>（注２）ランニングコストは建物がある施設のみ記載。また、普通財産等は除く。</a:t>
          </a:r>
          <a:endParaRPr kumimoji="1" lang="en-US" altLang="ja-JP" sz="700">
            <a:solidFill>
              <a:sysClr val="windowText" lastClr="000000"/>
            </a:solidFill>
            <a:latin typeface="みんなの文字ゴTTh-R" panose="020B0500000000000000" pitchFamily="50" charset="-128"/>
            <a:ea typeface="みんなの文字ゴTTh-R" panose="020B05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0"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ook8"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ook38"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Book18"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Book1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０９"/>
      <sheetName val="ひな形"/>
      <sheetName val="記入例"/>
      <sheetName val="選択肢D"/>
      <sheetName val="点検結果提出状況D"/>
      <sheetName val="工事種類D"/>
    </sheetNames>
    <sheetDataSet>
      <sheetData sheetId="0" refreshError="1">
        <row r="36">
          <cell r="B36" t="str">
            <v>通常</v>
          </cell>
          <cell r="C36" t="str">
            <v>栃木県</v>
          </cell>
          <cell r="D36" t="str">
            <v>市町村道</v>
          </cell>
          <cell r="E36" t="str">
            <v>自歩道</v>
          </cell>
          <cell r="F36" t="str">
            <v>三重小俣通り</v>
          </cell>
          <cell r="G36" t="str">
            <v>足利市大前町葉鹿町</v>
          </cell>
          <cell r="H36">
            <v>38</v>
          </cell>
          <cell r="I36">
            <v>75000</v>
          </cell>
          <cell r="J36">
            <v>0</v>
          </cell>
          <cell r="K36">
            <v>0</v>
          </cell>
          <cell r="L36">
            <v>38</v>
          </cell>
          <cell r="M36">
            <v>75</v>
          </cell>
          <cell r="N36">
            <v>11526</v>
          </cell>
          <cell r="O36">
            <v>620</v>
          </cell>
          <cell r="P36">
            <v>96</v>
          </cell>
          <cell r="Q36" t="str">
            <v>新規</v>
          </cell>
          <cell r="R36" t="str">
            <v>通学路</v>
          </cell>
          <cell r="S36">
            <v>9</v>
          </cell>
          <cell r="T36">
            <v>9</v>
          </cell>
          <cell r="U36">
            <v>1</v>
          </cell>
          <cell r="V36">
            <v>38</v>
          </cell>
          <cell r="W36">
            <v>38</v>
          </cell>
          <cell r="X36">
            <v>6</v>
          </cell>
          <cell r="Z36">
            <v>4.3</v>
          </cell>
          <cell r="AA36">
            <v>3.5</v>
          </cell>
          <cell r="AB36">
            <v>16</v>
          </cell>
          <cell r="AC36">
            <v>199</v>
          </cell>
          <cell r="AE36">
            <v>0</v>
          </cell>
          <cell r="AF36">
            <v>1</v>
          </cell>
          <cell r="AG36">
            <v>0</v>
          </cell>
          <cell r="AH36">
            <v>0</v>
          </cell>
          <cell r="AI36">
            <v>0</v>
          </cell>
          <cell r="AJ36">
            <v>0</v>
          </cell>
          <cell r="AM36" t="str">
            <v>○</v>
          </cell>
          <cell r="AO36" t="str">
            <v>○</v>
          </cell>
          <cell r="AP36" t="str">
            <v>○</v>
          </cell>
          <cell r="AR36" t="str">
            <v>○</v>
          </cell>
          <cell r="AS36" t="str">
            <v>○</v>
          </cell>
          <cell r="AT36" t="str">
            <v>○</v>
          </cell>
          <cell r="AV36" t="str">
            <v>○</v>
          </cell>
          <cell r="AZ36" t="str">
            <v>○</v>
          </cell>
          <cell r="BF36">
            <v>8</v>
          </cell>
          <cell r="BG36">
            <v>16</v>
          </cell>
          <cell r="BJ36">
            <v>4</v>
          </cell>
          <cell r="BK36" t="str">
            <v/>
          </cell>
        </row>
        <row r="37">
          <cell r="B37" t="str">
            <v>通常</v>
          </cell>
          <cell r="C37" t="str">
            <v>栃木県</v>
          </cell>
          <cell r="D37" t="str">
            <v>市町村道</v>
          </cell>
          <cell r="E37" t="str">
            <v>自歩道</v>
          </cell>
          <cell r="F37" t="str">
            <v>２－１０号線</v>
          </cell>
          <cell r="G37" t="str">
            <v>大田原市上奥沢</v>
          </cell>
          <cell r="H37">
            <v>140</v>
          </cell>
          <cell r="I37">
            <v>30000</v>
          </cell>
          <cell r="J37">
            <v>9000</v>
          </cell>
          <cell r="K37">
            <v>4700</v>
          </cell>
          <cell r="L37">
            <v>420</v>
          </cell>
          <cell r="M37">
            <v>90</v>
          </cell>
          <cell r="N37">
            <v>3031</v>
          </cell>
          <cell r="O37">
            <v>131</v>
          </cell>
          <cell r="P37">
            <v>186</v>
          </cell>
          <cell r="Q37" t="str">
            <v>新規</v>
          </cell>
          <cell r="R37" t="str">
            <v>通学路</v>
          </cell>
          <cell r="S37">
            <v>9</v>
          </cell>
          <cell r="T37">
            <v>11</v>
          </cell>
          <cell r="U37">
            <v>3</v>
          </cell>
          <cell r="V37">
            <v>420</v>
          </cell>
          <cell r="W37">
            <v>420</v>
          </cell>
          <cell r="X37">
            <v>7</v>
          </cell>
          <cell r="Z37">
            <v>3.5</v>
          </cell>
          <cell r="AA37">
            <v>3</v>
          </cell>
          <cell r="AB37">
            <v>10.5</v>
          </cell>
          <cell r="AC37">
            <v>273</v>
          </cell>
          <cell r="AE37">
            <v>2</v>
          </cell>
          <cell r="AF37">
            <v>0</v>
          </cell>
          <cell r="AG37">
            <v>2</v>
          </cell>
          <cell r="AH37">
            <v>0</v>
          </cell>
          <cell r="AI37">
            <v>0</v>
          </cell>
          <cell r="AJ37">
            <v>0</v>
          </cell>
          <cell r="AM37" t="str">
            <v>○</v>
          </cell>
          <cell r="AP37" t="str">
            <v>○</v>
          </cell>
          <cell r="AS37" t="str">
            <v>○</v>
          </cell>
          <cell r="AT37" t="str">
            <v>○</v>
          </cell>
          <cell r="AW37" t="str">
            <v>○</v>
          </cell>
          <cell r="AZ37" t="str">
            <v>○</v>
          </cell>
          <cell r="BF37">
            <v>24</v>
          </cell>
          <cell r="BJ37">
            <v>4</v>
          </cell>
          <cell r="BK37" t="str">
            <v/>
          </cell>
        </row>
        <row r="38">
          <cell r="B38" t="str">
            <v>通常</v>
          </cell>
          <cell r="C38" t="str">
            <v>栃木県</v>
          </cell>
          <cell r="D38" t="str">
            <v>市町村道</v>
          </cell>
          <cell r="E38" t="str">
            <v>自歩道</v>
          </cell>
          <cell r="F38" t="str">
            <v>２８７号線</v>
          </cell>
          <cell r="G38" t="str">
            <v>西那須野町二区</v>
          </cell>
          <cell r="H38">
            <v>205</v>
          </cell>
          <cell r="I38">
            <v>51000</v>
          </cell>
          <cell r="J38">
            <v>3500</v>
          </cell>
          <cell r="K38">
            <v>28000</v>
          </cell>
          <cell r="L38">
            <v>265</v>
          </cell>
          <cell r="M38">
            <v>52</v>
          </cell>
          <cell r="N38">
            <v>3136</v>
          </cell>
          <cell r="O38">
            <v>152</v>
          </cell>
          <cell r="P38">
            <v>158</v>
          </cell>
          <cell r="Q38" t="str">
            <v>接続</v>
          </cell>
          <cell r="R38" t="str">
            <v>通学路</v>
          </cell>
          <cell r="S38">
            <v>8</v>
          </cell>
          <cell r="T38">
            <v>9</v>
          </cell>
          <cell r="U38">
            <v>2</v>
          </cell>
          <cell r="V38">
            <v>265</v>
          </cell>
          <cell r="W38">
            <v>265</v>
          </cell>
          <cell r="X38">
            <v>6</v>
          </cell>
          <cell r="Z38">
            <v>3.5</v>
          </cell>
          <cell r="AA38">
            <v>3</v>
          </cell>
          <cell r="AB38">
            <v>11</v>
          </cell>
          <cell r="AC38">
            <v>419</v>
          </cell>
          <cell r="AE38">
            <v>0</v>
          </cell>
          <cell r="AF38">
            <v>1</v>
          </cell>
          <cell r="AG38">
            <v>3</v>
          </cell>
          <cell r="AH38">
            <v>0</v>
          </cell>
          <cell r="AI38">
            <v>0</v>
          </cell>
          <cell r="AJ38">
            <v>0</v>
          </cell>
          <cell r="AM38" t="str">
            <v>○</v>
          </cell>
          <cell r="AP38" t="str">
            <v>○</v>
          </cell>
          <cell r="AQ38" t="str">
            <v>○</v>
          </cell>
          <cell r="AT38" t="str">
            <v>○</v>
          </cell>
          <cell r="AW38" t="str">
            <v>○</v>
          </cell>
          <cell r="AZ38" t="str">
            <v>○</v>
          </cell>
          <cell r="BF38">
            <v>0</v>
          </cell>
          <cell r="BJ38">
            <v>4</v>
          </cell>
          <cell r="BK38" t="str">
            <v/>
          </cell>
        </row>
        <row r="39">
          <cell r="B39" t="str">
            <v>通常</v>
          </cell>
          <cell r="C39" t="str">
            <v>栃木県</v>
          </cell>
          <cell r="D39" t="str">
            <v>市町村道</v>
          </cell>
          <cell r="E39" t="str">
            <v>自歩道</v>
          </cell>
          <cell r="F39" t="str">
            <v>２－１５０号線</v>
          </cell>
          <cell r="G39" t="str">
            <v>佐野市田之入町</v>
          </cell>
          <cell r="H39">
            <v>200</v>
          </cell>
          <cell r="I39">
            <v>50000</v>
          </cell>
          <cell r="J39">
            <v>35000</v>
          </cell>
          <cell r="K39">
            <v>1000</v>
          </cell>
          <cell r="L39">
            <v>1100</v>
          </cell>
          <cell r="M39">
            <v>230</v>
          </cell>
          <cell r="N39">
            <v>8394</v>
          </cell>
          <cell r="O39">
            <v>340</v>
          </cell>
          <cell r="P39">
            <v>103</v>
          </cell>
          <cell r="Q39" t="str">
            <v>接続</v>
          </cell>
          <cell r="R39" t="str">
            <v>通学路</v>
          </cell>
          <cell r="S39">
            <v>8</v>
          </cell>
          <cell r="T39">
            <v>12</v>
          </cell>
          <cell r="U39">
            <v>5</v>
          </cell>
          <cell r="V39">
            <v>1100</v>
          </cell>
          <cell r="W39">
            <v>1100</v>
          </cell>
          <cell r="X39">
            <v>6</v>
          </cell>
          <cell r="Z39">
            <v>3.5</v>
          </cell>
          <cell r="AA39">
            <v>3</v>
          </cell>
          <cell r="AB39">
            <v>10.5</v>
          </cell>
          <cell r="AC39">
            <v>38</v>
          </cell>
          <cell r="AE39">
            <v>1</v>
          </cell>
          <cell r="AF39">
            <v>1</v>
          </cell>
          <cell r="AG39">
            <v>2</v>
          </cell>
          <cell r="AH39">
            <v>0</v>
          </cell>
          <cell r="AI39">
            <v>0</v>
          </cell>
          <cell r="AJ39">
            <v>0</v>
          </cell>
          <cell r="AM39" t="str">
            <v>○</v>
          </cell>
          <cell r="AQ39" t="str">
            <v>○</v>
          </cell>
          <cell r="AT39" t="str">
            <v>○</v>
          </cell>
          <cell r="AV39" t="str">
            <v>○</v>
          </cell>
          <cell r="AZ39" t="str">
            <v>○</v>
          </cell>
          <cell r="BF39">
            <v>0</v>
          </cell>
          <cell r="BJ39">
            <v>4</v>
          </cell>
          <cell r="BK39" t="str">
            <v>短ー１</v>
          </cell>
        </row>
        <row r="40">
          <cell r="B40" t="str">
            <v>通常</v>
          </cell>
          <cell r="C40" t="str">
            <v>栃木県</v>
          </cell>
          <cell r="D40" t="str">
            <v>市町村道</v>
          </cell>
          <cell r="E40" t="str">
            <v>歩車共存道路</v>
          </cell>
          <cell r="F40" t="str">
            <v>３－１７２号線</v>
          </cell>
          <cell r="G40" t="str">
            <v>壬生町本丸</v>
          </cell>
          <cell r="H40">
            <v>148</v>
          </cell>
          <cell r="I40">
            <v>50000</v>
          </cell>
          <cell r="J40">
            <v>0</v>
          </cell>
          <cell r="K40">
            <v>0</v>
          </cell>
          <cell r="L40">
            <v>429</v>
          </cell>
          <cell r="M40">
            <v>118</v>
          </cell>
          <cell r="N40">
            <v>752</v>
          </cell>
          <cell r="O40">
            <v>320</v>
          </cell>
          <cell r="P40">
            <v>154</v>
          </cell>
          <cell r="Q40" t="str">
            <v>接続</v>
          </cell>
          <cell r="R40" t="str">
            <v>通学路</v>
          </cell>
          <cell r="S40">
            <v>8</v>
          </cell>
          <cell r="T40">
            <v>10</v>
          </cell>
          <cell r="U40">
            <v>3</v>
          </cell>
          <cell r="V40">
            <v>429</v>
          </cell>
          <cell r="W40">
            <v>429</v>
          </cell>
          <cell r="X40">
            <v>6</v>
          </cell>
          <cell r="Z40">
            <v>6</v>
          </cell>
          <cell r="AA40">
            <v>6</v>
          </cell>
          <cell r="AB40">
            <v>6</v>
          </cell>
          <cell r="AC40">
            <v>270</v>
          </cell>
          <cell r="AE40">
            <v>1</v>
          </cell>
          <cell r="AF40">
            <v>0</v>
          </cell>
          <cell r="AG40">
            <v>0</v>
          </cell>
          <cell r="AH40">
            <v>0</v>
          </cell>
          <cell r="AI40">
            <v>0</v>
          </cell>
          <cell r="AJ40">
            <v>0</v>
          </cell>
          <cell r="AM40" t="str">
            <v>○</v>
          </cell>
          <cell r="AN40" t="str">
            <v>○</v>
          </cell>
          <cell r="AP40" t="str">
            <v>○</v>
          </cell>
          <cell r="AR40" t="str">
            <v>○</v>
          </cell>
          <cell r="AS40" t="str">
            <v>○</v>
          </cell>
          <cell r="AT40" t="str">
            <v>○</v>
          </cell>
          <cell r="AU40" t="str">
            <v>○</v>
          </cell>
          <cell r="AY40" t="str">
            <v>○</v>
          </cell>
          <cell r="BB40" t="str">
            <v>一種住居</v>
          </cell>
          <cell r="BF40">
            <v>0</v>
          </cell>
          <cell r="BJ40">
            <v>5</v>
          </cell>
          <cell r="BK40" t="str">
            <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０７"/>
      <sheetName val="金清水橋"/>
      <sheetName val="東港大橋"/>
      <sheetName val="杉谷内橋"/>
      <sheetName val="旧加治川橋"/>
      <sheetName val="旧加治川橋5"/>
      <sheetName val="次第浜橋"/>
      <sheetName val="藤村橋"/>
      <sheetName val="藤村橋歩道橋"/>
      <sheetName val="ひな形"/>
      <sheetName val="記入例"/>
      <sheetName val="Graph3"/>
      <sheetName val="Sheet1"/>
      <sheetName val="Sheet2"/>
      <sheetName val="Sheet3"/>
    </sheetNames>
    <sheetDataSet>
      <sheetData sheetId="0" refreshError="1">
        <row r="7">
          <cell r="BN7">
            <v>118</v>
          </cell>
        </row>
        <row r="8">
          <cell r="BN8">
            <v>118</v>
          </cell>
        </row>
        <row r="9">
          <cell r="BN9">
            <v>118</v>
          </cell>
        </row>
        <row r="10">
          <cell r="BN10">
            <v>121</v>
          </cell>
        </row>
        <row r="11">
          <cell r="BN11">
            <v>252</v>
          </cell>
        </row>
        <row r="13">
          <cell r="BN13">
            <v>289</v>
          </cell>
        </row>
        <row r="14">
          <cell r="BN14">
            <v>289</v>
          </cell>
        </row>
        <row r="15">
          <cell r="BN15">
            <v>289</v>
          </cell>
        </row>
        <row r="16">
          <cell r="BN16">
            <v>294</v>
          </cell>
        </row>
        <row r="17">
          <cell r="BN17">
            <v>399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３７"/>
      <sheetName val="Graph22"/>
      <sheetName val="年代別集計表"/>
      <sheetName val="橋梁調書（政令市除く）"/>
      <sheetName val="橋梁調書（路線別）"/>
      <sheetName val="(参考)コード表"/>
      <sheetName val="ｺｰﾄﾞ表(2)"/>
    </sheetNames>
    <sheetDataSet>
      <sheetData sheetId="0" refreshError="1">
        <row r="9">
          <cell r="BQ9" t="str">
            <v>/pprg7..bk18~agq</v>
          </cell>
        </row>
        <row r="10">
          <cell r="BQ10" t="str">
            <v>/pprg23..bk45~agq</v>
          </cell>
        </row>
        <row r="11">
          <cell r="BQ11" t="str">
            <v>/pprg50..bk59~agq</v>
          </cell>
        </row>
        <row r="13">
          <cell r="BQ13" t="str">
            <v>/pprg7..bk63~agq</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７"/>
      <sheetName val="Graph14"/>
      <sheetName val="年代別集計表"/>
      <sheetName val="橋梁調書（政令市除く）"/>
      <sheetName val="橋梁調書（路線別）"/>
      <sheetName val="(参考)コード表"/>
      <sheetName val="ｺｰﾄﾞ表(2)"/>
    </sheetNames>
    <sheetDataSet>
      <sheetData sheetId="0" refreshError="1">
        <row r="1">
          <cell r="B1" t="str">
            <v>平成９年度特定交通安全施設等整備事業概算要求箇所別調書</v>
          </cell>
        </row>
        <row r="2">
          <cell r="B2" t="str">
            <v>１）歩道等（歩車共存道路含む）</v>
          </cell>
        </row>
        <row r="3">
          <cell r="I3" t="str">
            <v>９年度事業費</v>
          </cell>
        </row>
        <row r="4">
          <cell r="B4" t="str">
            <v>通常・旧</v>
          </cell>
          <cell r="C4" t="str">
            <v>都道府県</v>
          </cell>
          <cell r="D4" t="str">
            <v>道路種別</v>
          </cell>
          <cell r="E4" t="str">
            <v>工種</v>
          </cell>
          <cell r="F4" t="str">
            <v>路線名</v>
          </cell>
          <cell r="G4" t="str">
            <v>箇所名</v>
          </cell>
          <cell r="H4" t="str">
            <v>の　べ</v>
          </cell>
          <cell r="I4" t="str">
            <v>事業費</v>
          </cell>
        </row>
        <row r="5">
          <cell r="B5" t="str">
            <v>ＮＴＴ</v>
          </cell>
          <cell r="C5" t="str">
            <v>・政令市</v>
          </cell>
          <cell r="H5" t="str">
            <v>延　長</v>
          </cell>
          <cell r="I5" t="str">
            <v>(千円)</v>
          </cell>
        </row>
        <row r="6">
          <cell r="B6" t="str">
            <v>の別</v>
          </cell>
          <cell r="C6" t="str">
            <v>名</v>
          </cell>
          <cell r="H6" t="str">
            <v>（ｍ）</v>
          </cell>
        </row>
        <row r="7">
          <cell r="A7">
            <v>1</v>
          </cell>
          <cell r="B7" t="str">
            <v>旧ＮＴＴ</v>
          </cell>
          <cell r="C7" t="str">
            <v>新潟県</v>
          </cell>
          <cell r="D7" t="str">
            <v>一般国道</v>
          </cell>
          <cell r="E7" t="str">
            <v>歩道</v>
          </cell>
          <cell r="F7" t="str">
            <v>１１７号</v>
          </cell>
          <cell r="G7" t="str">
            <v>小千谷市千谷</v>
          </cell>
          <cell r="H7">
            <v>65</v>
          </cell>
          <cell r="I7">
            <v>34000</v>
          </cell>
        </row>
        <row r="8">
          <cell r="A8">
            <v>2</v>
          </cell>
          <cell r="B8" t="str">
            <v>旧ＮＴＴ</v>
          </cell>
          <cell r="C8" t="str">
            <v>新潟県</v>
          </cell>
          <cell r="D8" t="str">
            <v>一般国道</v>
          </cell>
          <cell r="E8" t="str">
            <v>歩道</v>
          </cell>
          <cell r="F8" t="str">
            <v>１１７号</v>
          </cell>
          <cell r="G8" t="str">
            <v>小千谷市本町</v>
          </cell>
          <cell r="H8">
            <v>0</v>
          </cell>
          <cell r="I8">
            <v>100000</v>
          </cell>
        </row>
        <row r="9">
          <cell r="A9">
            <v>3</v>
          </cell>
          <cell r="B9" t="str">
            <v>旧ＮＴＴ</v>
          </cell>
          <cell r="C9" t="str">
            <v>新潟県</v>
          </cell>
          <cell r="D9" t="str">
            <v>一般国道</v>
          </cell>
          <cell r="E9" t="str">
            <v>歩道</v>
          </cell>
          <cell r="F9" t="str">
            <v>２５２号</v>
          </cell>
          <cell r="G9" t="str">
            <v>堀之内町吉水</v>
          </cell>
          <cell r="H9">
            <v>0</v>
          </cell>
          <cell r="I9">
            <v>40000</v>
          </cell>
        </row>
        <row r="10">
          <cell r="A10">
            <v>4</v>
          </cell>
          <cell r="B10" t="str">
            <v>旧ＮＴＴ</v>
          </cell>
          <cell r="C10" t="str">
            <v>新潟県</v>
          </cell>
          <cell r="D10" t="str">
            <v>一般国道</v>
          </cell>
          <cell r="E10" t="str">
            <v>歩道</v>
          </cell>
          <cell r="F10" t="str">
            <v>２５３号</v>
          </cell>
          <cell r="G10" t="str">
            <v>十日町市池の平</v>
          </cell>
          <cell r="H10">
            <v>190</v>
          </cell>
          <cell r="I10">
            <v>50000</v>
          </cell>
        </row>
        <row r="11">
          <cell r="A11">
            <v>5</v>
          </cell>
          <cell r="B11" t="str">
            <v>通常</v>
          </cell>
          <cell r="C11" t="str">
            <v>新潟県</v>
          </cell>
          <cell r="D11" t="str">
            <v>一般国道</v>
          </cell>
          <cell r="E11" t="str">
            <v>歩道</v>
          </cell>
          <cell r="F11" t="str">
            <v>２９０号</v>
          </cell>
          <cell r="G11" t="str">
            <v>村松町春日新田</v>
          </cell>
          <cell r="H11">
            <v>190</v>
          </cell>
          <cell r="I11">
            <v>40000</v>
          </cell>
        </row>
        <row r="12">
          <cell r="A12">
            <v>6</v>
          </cell>
          <cell r="B12" t="str">
            <v>通常</v>
          </cell>
          <cell r="C12" t="str">
            <v>新潟県</v>
          </cell>
          <cell r="D12" t="str">
            <v>一般国道</v>
          </cell>
          <cell r="E12" t="str">
            <v>歩道</v>
          </cell>
          <cell r="F12" t="str">
            <v>２９２号</v>
          </cell>
          <cell r="G12" t="str">
            <v>新井市上堀之内</v>
          </cell>
          <cell r="H12">
            <v>0</v>
          </cell>
          <cell r="I12">
            <v>40000</v>
          </cell>
        </row>
        <row r="13">
          <cell r="A13">
            <v>7</v>
          </cell>
          <cell r="B13" t="str">
            <v>通常</v>
          </cell>
          <cell r="C13" t="str">
            <v>新潟県</v>
          </cell>
          <cell r="D13" t="str">
            <v>一般国道</v>
          </cell>
          <cell r="E13" t="str">
            <v>歩道</v>
          </cell>
          <cell r="F13" t="str">
            <v>３５０号</v>
          </cell>
          <cell r="G13" t="str">
            <v>両津市長江</v>
          </cell>
          <cell r="H13">
            <v>100</v>
          </cell>
          <cell r="I13">
            <v>40000</v>
          </cell>
        </row>
        <row r="14">
          <cell r="A14">
            <v>8</v>
          </cell>
          <cell r="B14" t="str">
            <v>通常</v>
          </cell>
          <cell r="C14" t="str">
            <v>新潟県</v>
          </cell>
          <cell r="D14" t="str">
            <v>一般国道</v>
          </cell>
          <cell r="E14" t="str">
            <v>歩道</v>
          </cell>
          <cell r="F14" t="str">
            <v>３５０号</v>
          </cell>
          <cell r="G14" t="str">
            <v>金井町新保～中興</v>
          </cell>
          <cell r="H14">
            <v>40</v>
          </cell>
          <cell r="I14">
            <v>60000</v>
          </cell>
        </row>
        <row r="15">
          <cell r="A15">
            <v>9</v>
          </cell>
          <cell r="B15" t="str">
            <v>通常</v>
          </cell>
          <cell r="C15" t="str">
            <v>新潟県</v>
          </cell>
          <cell r="D15" t="str">
            <v>一般国道</v>
          </cell>
          <cell r="E15" t="str">
            <v>歩道</v>
          </cell>
          <cell r="F15" t="str">
            <v>４０３号</v>
          </cell>
          <cell r="G15" t="str">
            <v>加茂市学校町</v>
          </cell>
          <cell r="H15">
            <v>0</v>
          </cell>
          <cell r="I15">
            <v>75000</v>
          </cell>
        </row>
        <row r="16">
          <cell r="A16">
            <v>10</v>
          </cell>
          <cell r="B16" t="str">
            <v>通常</v>
          </cell>
          <cell r="C16" t="str">
            <v>新潟県</v>
          </cell>
          <cell r="D16" t="str">
            <v>一般国道</v>
          </cell>
          <cell r="E16" t="str">
            <v>歩道</v>
          </cell>
          <cell r="F16" t="str">
            <v>４０３号</v>
          </cell>
          <cell r="G16" t="str">
            <v>三条市塚野目</v>
          </cell>
          <cell r="H16">
            <v>0</v>
          </cell>
          <cell r="I16">
            <v>41000</v>
          </cell>
        </row>
        <row r="17">
          <cell r="A17">
            <v>11</v>
          </cell>
          <cell r="B17" t="str">
            <v>通常</v>
          </cell>
          <cell r="C17" t="str">
            <v>新潟県</v>
          </cell>
          <cell r="D17" t="str">
            <v>一般国道</v>
          </cell>
          <cell r="E17" t="str">
            <v>歩道</v>
          </cell>
          <cell r="F17" t="str">
            <v>４６０号</v>
          </cell>
          <cell r="G17" t="str">
            <v>潟東村大原</v>
          </cell>
          <cell r="H17">
            <v>130</v>
          </cell>
          <cell r="I17">
            <v>45000</v>
          </cell>
        </row>
        <row r="18">
          <cell r="A18">
            <v>12</v>
          </cell>
          <cell r="B18" t="str">
            <v>旧ＮＴＴ</v>
          </cell>
          <cell r="C18" t="str">
            <v>新潟県</v>
          </cell>
          <cell r="D18" t="str">
            <v>一般国道</v>
          </cell>
          <cell r="E18" t="str">
            <v>自歩道</v>
          </cell>
          <cell r="F18" t="str">
            <v>１１７号</v>
          </cell>
          <cell r="G18" t="str">
            <v>十日町  下条</v>
          </cell>
          <cell r="H18">
            <v>0</v>
          </cell>
          <cell r="I18">
            <v>110000</v>
          </cell>
        </row>
        <row r="19">
          <cell r="A19">
            <v>13</v>
          </cell>
          <cell r="B19" t="str">
            <v>旧ＮＴＴ</v>
          </cell>
          <cell r="C19" t="str">
            <v>新潟県</v>
          </cell>
          <cell r="D19" t="str">
            <v>一般国道</v>
          </cell>
          <cell r="E19" t="str">
            <v>自歩道</v>
          </cell>
          <cell r="F19" t="str">
            <v>１１７号</v>
          </cell>
          <cell r="G19" t="str">
            <v>津南町正面</v>
          </cell>
          <cell r="H19">
            <v>65</v>
          </cell>
          <cell r="I19">
            <v>90000</v>
          </cell>
        </row>
        <row r="20">
          <cell r="A20">
            <v>14</v>
          </cell>
          <cell r="B20" t="str">
            <v>通常</v>
          </cell>
          <cell r="C20" t="str">
            <v>新潟県</v>
          </cell>
          <cell r="D20" t="str">
            <v>一般国道</v>
          </cell>
          <cell r="E20" t="str">
            <v>自歩道</v>
          </cell>
          <cell r="F20" t="str">
            <v>１４８号</v>
          </cell>
          <cell r="G20" t="str">
            <v>糸魚川市大野</v>
          </cell>
          <cell r="H20">
            <v>250</v>
          </cell>
          <cell r="I20">
            <v>40000</v>
          </cell>
        </row>
        <row r="21">
          <cell r="A21">
            <v>15</v>
          </cell>
          <cell r="B21" t="str">
            <v>通常</v>
          </cell>
          <cell r="C21" t="str">
            <v>新潟県</v>
          </cell>
          <cell r="D21" t="str">
            <v>一般国道</v>
          </cell>
          <cell r="E21" t="str">
            <v>自歩道</v>
          </cell>
          <cell r="F21" t="str">
            <v>２５２号</v>
          </cell>
          <cell r="G21" t="str">
            <v>高柳町塩沢</v>
          </cell>
          <cell r="H21">
            <v>0</v>
          </cell>
          <cell r="I21">
            <v>30000</v>
          </cell>
        </row>
        <row r="22">
          <cell r="A22">
            <v>16</v>
          </cell>
          <cell r="B22" t="str">
            <v>通常</v>
          </cell>
          <cell r="C22" t="str">
            <v>新潟県</v>
          </cell>
          <cell r="D22" t="str">
            <v>一般国道</v>
          </cell>
          <cell r="E22" t="str">
            <v>自歩道</v>
          </cell>
          <cell r="F22" t="str">
            <v>２５２号</v>
          </cell>
          <cell r="G22" t="str">
            <v>柏崎市行兼</v>
          </cell>
          <cell r="H22">
            <v>30</v>
          </cell>
          <cell r="I22">
            <v>30000</v>
          </cell>
        </row>
        <row r="23">
          <cell r="A23">
            <v>17</v>
          </cell>
          <cell r="B23" t="str">
            <v>通常</v>
          </cell>
          <cell r="C23" t="str">
            <v>新潟県</v>
          </cell>
          <cell r="D23" t="str">
            <v>一般国道</v>
          </cell>
          <cell r="E23" t="str">
            <v>自歩道</v>
          </cell>
          <cell r="F23" t="str">
            <v>２５３号</v>
          </cell>
          <cell r="G23" t="str">
            <v>松代町蒲生</v>
          </cell>
          <cell r="H23">
            <v>0</v>
          </cell>
          <cell r="I23">
            <v>30000</v>
          </cell>
        </row>
        <row r="24">
          <cell r="A24">
            <v>18</v>
          </cell>
          <cell r="B24" t="str">
            <v>通常</v>
          </cell>
          <cell r="C24" t="str">
            <v>新潟県</v>
          </cell>
          <cell r="D24" t="str">
            <v>一般国道</v>
          </cell>
          <cell r="E24" t="str">
            <v>自歩道</v>
          </cell>
          <cell r="F24" t="str">
            <v>２５３号</v>
          </cell>
          <cell r="G24" t="str">
            <v>浦川原村中猪子田</v>
          </cell>
          <cell r="H24">
            <v>0</v>
          </cell>
          <cell r="I24">
            <v>40000</v>
          </cell>
        </row>
        <row r="25">
          <cell r="A25">
            <v>19</v>
          </cell>
          <cell r="B25" t="str">
            <v>通常</v>
          </cell>
          <cell r="C25" t="str">
            <v>新潟県</v>
          </cell>
          <cell r="D25" t="str">
            <v>一般国道</v>
          </cell>
          <cell r="E25" t="str">
            <v>自歩道</v>
          </cell>
          <cell r="F25" t="str">
            <v>２８９号</v>
          </cell>
          <cell r="G25" t="str">
            <v>下田村笹岡</v>
          </cell>
          <cell r="H25">
            <v>110</v>
          </cell>
          <cell r="I25">
            <v>30000</v>
          </cell>
        </row>
        <row r="26">
          <cell r="A26">
            <v>20</v>
          </cell>
          <cell r="B26" t="str">
            <v>通常</v>
          </cell>
          <cell r="C26" t="str">
            <v>新潟県</v>
          </cell>
          <cell r="D26" t="str">
            <v>一般国道</v>
          </cell>
          <cell r="E26" t="str">
            <v>自歩道</v>
          </cell>
          <cell r="F26" t="str">
            <v>２９０号</v>
          </cell>
          <cell r="G26" t="str">
            <v>黒川村坂井</v>
          </cell>
          <cell r="H26">
            <v>0</v>
          </cell>
          <cell r="I26">
            <v>42000</v>
          </cell>
        </row>
        <row r="27">
          <cell r="A27">
            <v>21</v>
          </cell>
          <cell r="B27" t="str">
            <v>通常</v>
          </cell>
          <cell r="C27" t="str">
            <v>新潟県</v>
          </cell>
          <cell r="D27" t="str">
            <v>一般国道</v>
          </cell>
          <cell r="E27" t="str">
            <v>自歩道</v>
          </cell>
          <cell r="F27" t="str">
            <v>３５０号</v>
          </cell>
          <cell r="G27" t="str">
            <v>金井町大和</v>
          </cell>
          <cell r="H27">
            <v>80</v>
          </cell>
          <cell r="I27">
            <v>40000</v>
          </cell>
        </row>
        <row r="28">
          <cell r="A28">
            <v>22</v>
          </cell>
          <cell r="B28" t="str">
            <v>通常</v>
          </cell>
          <cell r="C28" t="str">
            <v>新潟県</v>
          </cell>
          <cell r="D28" t="str">
            <v>一般国道</v>
          </cell>
          <cell r="E28" t="str">
            <v>自歩道</v>
          </cell>
          <cell r="F28" t="str">
            <v>３５２号</v>
          </cell>
          <cell r="G28" t="str">
            <v>長岡市槙山</v>
          </cell>
          <cell r="H28">
            <v>260</v>
          </cell>
          <cell r="I28">
            <v>40000</v>
          </cell>
        </row>
        <row r="29">
          <cell r="A29">
            <v>23</v>
          </cell>
          <cell r="B29" t="str">
            <v>旧ＮＴＴ</v>
          </cell>
          <cell r="C29" t="str">
            <v>新潟県</v>
          </cell>
          <cell r="D29" t="str">
            <v>一般国道</v>
          </cell>
          <cell r="E29" t="str">
            <v>自歩道</v>
          </cell>
          <cell r="F29" t="str">
            <v>３５３号</v>
          </cell>
          <cell r="G29" t="str">
            <v>中里村通り山</v>
          </cell>
          <cell r="H29">
            <v>125</v>
          </cell>
          <cell r="I29">
            <v>40000</v>
          </cell>
        </row>
        <row r="30">
          <cell r="A30">
            <v>24</v>
          </cell>
          <cell r="B30" t="str">
            <v>通常</v>
          </cell>
          <cell r="C30" t="str">
            <v>新潟県</v>
          </cell>
          <cell r="D30" t="str">
            <v>一般国道</v>
          </cell>
          <cell r="E30" t="str">
            <v>自歩道</v>
          </cell>
          <cell r="F30" t="str">
            <v>４０３号</v>
          </cell>
          <cell r="G30" t="str">
            <v>小国町新町</v>
          </cell>
          <cell r="H30">
            <v>200</v>
          </cell>
          <cell r="I30">
            <v>30000</v>
          </cell>
        </row>
        <row r="31">
          <cell r="A31">
            <v>25</v>
          </cell>
          <cell r="B31" t="str">
            <v>通常</v>
          </cell>
          <cell r="C31" t="str">
            <v>新潟県</v>
          </cell>
          <cell r="D31" t="str">
            <v>一般国道</v>
          </cell>
          <cell r="E31" t="str">
            <v>自歩道</v>
          </cell>
          <cell r="F31" t="str">
            <v>４６０号</v>
          </cell>
          <cell r="G31" t="str">
            <v>白根市古川</v>
          </cell>
          <cell r="H31">
            <v>280</v>
          </cell>
          <cell r="I31">
            <v>70000</v>
          </cell>
        </row>
        <row r="32">
          <cell r="A32">
            <v>26</v>
          </cell>
          <cell r="B32" t="str">
            <v>通常</v>
          </cell>
          <cell r="C32" t="str">
            <v>新潟県</v>
          </cell>
          <cell r="D32" t="str">
            <v>一般国道</v>
          </cell>
          <cell r="E32" t="str">
            <v>自歩道</v>
          </cell>
          <cell r="F32" t="str">
            <v>４６０号</v>
          </cell>
          <cell r="G32" t="str">
            <v>豊浦町中之通</v>
          </cell>
          <cell r="H32">
            <v>200</v>
          </cell>
          <cell r="I32">
            <v>44000</v>
          </cell>
        </row>
        <row r="33">
          <cell r="A33">
            <v>27</v>
          </cell>
          <cell r="B33" t="str">
            <v>旧ＮＴＴ</v>
          </cell>
          <cell r="C33" t="str">
            <v>新潟県</v>
          </cell>
          <cell r="D33" t="str">
            <v>主要地方道</v>
          </cell>
          <cell r="E33" t="str">
            <v>歩道</v>
          </cell>
          <cell r="F33" t="str">
            <v>塩沢大和線</v>
          </cell>
          <cell r="G33" t="str">
            <v>塩沢町万条新田</v>
          </cell>
          <cell r="H33">
            <v>0</v>
          </cell>
          <cell r="I33">
            <v>95000</v>
          </cell>
        </row>
        <row r="34">
          <cell r="A34">
            <v>28</v>
          </cell>
          <cell r="B34" t="str">
            <v>通常</v>
          </cell>
          <cell r="C34" t="str">
            <v>新潟県</v>
          </cell>
          <cell r="D34" t="str">
            <v>主要地方道</v>
          </cell>
          <cell r="E34" t="str">
            <v>歩道</v>
          </cell>
          <cell r="F34" t="str">
            <v>柏崎小国線</v>
          </cell>
          <cell r="G34" t="str">
            <v>柏崎市畔屋</v>
          </cell>
          <cell r="H34">
            <v>220</v>
          </cell>
          <cell r="I34">
            <v>30000</v>
          </cell>
        </row>
        <row r="35">
          <cell r="A35">
            <v>29</v>
          </cell>
          <cell r="B35" t="str">
            <v>旧ＮＴＴ</v>
          </cell>
          <cell r="C35" t="str">
            <v>新潟県</v>
          </cell>
          <cell r="D35" t="str">
            <v>主要地方道</v>
          </cell>
          <cell r="E35" t="str">
            <v>歩道</v>
          </cell>
          <cell r="F35" t="str">
            <v>村松田上線</v>
          </cell>
          <cell r="G35" t="str">
            <v>田上町保明新田</v>
          </cell>
          <cell r="H35">
            <v>200</v>
          </cell>
          <cell r="I35">
            <v>49000</v>
          </cell>
        </row>
        <row r="36">
          <cell r="A36">
            <v>30</v>
          </cell>
          <cell r="B36" t="str">
            <v>通常</v>
          </cell>
          <cell r="C36" t="str">
            <v>新潟県</v>
          </cell>
          <cell r="D36" t="str">
            <v>主要地方道</v>
          </cell>
          <cell r="E36" t="str">
            <v>歩道</v>
          </cell>
          <cell r="F36" t="str">
            <v>小千谷十日町津南線</v>
          </cell>
          <cell r="G36" t="str">
            <v>小千谷市真人</v>
          </cell>
          <cell r="H36">
            <v>0</v>
          </cell>
          <cell r="I36">
            <v>25000</v>
          </cell>
        </row>
        <row r="37">
          <cell r="A37">
            <v>31</v>
          </cell>
          <cell r="B37" t="str">
            <v>通常</v>
          </cell>
          <cell r="C37" t="str">
            <v>新潟県</v>
          </cell>
          <cell r="D37" t="str">
            <v>主要地方道</v>
          </cell>
          <cell r="E37" t="str">
            <v>歩道</v>
          </cell>
          <cell r="F37" t="str">
            <v>新潟寺泊線</v>
          </cell>
          <cell r="G37" t="str">
            <v>弥彦村走出</v>
          </cell>
          <cell r="H37">
            <v>10</v>
          </cell>
          <cell r="I37">
            <v>40000</v>
          </cell>
        </row>
        <row r="38">
          <cell r="A38">
            <v>32</v>
          </cell>
          <cell r="B38" t="str">
            <v>通常</v>
          </cell>
          <cell r="C38" t="str">
            <v>新潟県</v>
          </cell>
          <cell r="D38" t="str">
            <v>主要地方道</v>
          </cell>
          <cell r="E38" t="str">
            <v>歩道</v>
          </cell>
          <cell r="F38" t="str">
            <v>新発田紫雲寺線</v>
          </cell>
          <cell r="G38" t="str">
            <v>新発田市長畑</v>
          </cell>
          <cell r="H38">
            <v>240</v>
          </cell>
          <cell r="I38">
            <v>156000</v>
          </cell>
        </row>
        <row r="39">
          <cell r="A39">
            <v>33</v>
          </cell>
          <cell r="B39" t="str">
            <v>通常</v>
          </cell>
          <cell r="C39" t="str">
            <v>新潟県</v>
          </cell>
          <cell r="D39" t="str">
            <v>主要地方道</v>
          </cell>
          <cell r="E39" t="str">
            <v>歩道</v>
          </cell>
          <cell r="F39" t="str">
            <v>新潟長浦水原線</v>
          </cell>
          <cell r="G39" t="str">
            <v>豊栄市上土地亀</v>
          </cell>
          <cell r="H39">
            <v>110</v>
          </cell>
          <cell r="I39">
            <v>50000</v>
          </cell>
        </row>
        <row r="40">
          <cell r="A40">
            <v>34</v>
          </cell>
          <cell r="B40" t="str">
            <v>通常</v>
          </cell>
          <cell r="C40" t="str">
            <v>新潟県</v>
          </cell>
          <cell r="D40" t="str">
            <v>主要地方道</v>
          </cell>
          <cell r="E40" t="str">
            <v>歩道</v>
          </cell>
          <cell r="F40" t="str">
            <v>上越安塚浦川原線</v>
          </cell>
          <cell r="G40" t="str">
            <v>上越市上真砂</v>
          </cell>
          <cell r="H40">
            <v>247</v>
          </cell>
          <cell r="I40">
            <v>35000</v>
          </cell>
        </row>
        <row r="41">
          <cell r="A41">
            <v>35</v>
          </cell>
          <cell r="B41" t="str">
            <v>通常</v>
          </cell>
          <cell r="C41" t="str">
            <v>新潟県</v>
          </cell>
          <cell r="D41" t="str">
            <v>主要地方道</v>
          </cell>
          <cell r="E41" t="str">
            <v>歩道</v>
          </cell>
          <cell r="F41" t="str">
            <v>長岡栃尾巻線</v>
          </cell>
          <cell r="G41" t="str">
            <v>中之口村打越</v>
          </cell>
          <cell r="H41">
            <v>80</v>
          </cell>
          <cell r="I41">
            <v>40000</v>
          </cell>
        </row>
        <row r="42">
          <cell r="A42">
            <v>36</v>
          </cell>
          <cell r="B42" t="str">
            <v>通常</v>
          </cell>
          <cell r="C42" t="str">
            <v>新潟県</v>
          </cell>
          <cell r="D42" t="str">
            <v>主要地方道</v>
          </cell>
          <cell r="E42" t="str">
            <v>歩道</v>
          </cell>
          <cell r="F42" t="str">
            <v>白根西川巻線</v>
          </cell>
          <cell r="G42" t="str">
            <v>巻町松野尾</v>
          </cell>
          <cell r="H42">
            <v>400</v>
          </cell>
          <cell r="I42">
            <v>50000</v>
          </cell>
        </row>
        <row r="43">
          <cell r="A43">
            <v>37</v>
          </cell>
          <cell r="B43" t="str">
            <v>通常</v>
          </cell>
          <cell r="C43" t="str">
            <v>新潟県</v>
          </cell>
          <cell r="D43" t="str">
            <v>主要地方道</v>
          </cell>
          <cell r="E43" t="str">
            <v>自歩道</v>
          </cell>
          <cell r="F43" t="str">
            <v>新発田津川線</v>
          </cell>
          <cell r="G43" t="str">
            <v>三川村五十沢</v>
          </cell>
          <cell r="H43">
            <v>0</v>
          </cell>
          <cell r="I43">
            <v>30000</v>
          </cell>
        </row>
        <row r="44">
          <cell r="A44">
            <v>38</v>
          </cell>
          <cell r="B44" t="str">
            <v>通常</v>
          </cell>
          <cell r="C44" t="str">
            <v>新潟県</v>
          </cell>
          <cell r="D44" t="str">
            <v>主要地方道</v>
          </cell>
          <cell r="E44" t="str">
            <v>自歩道</v>
          </cell>
          <cell r="F44" t="str">
            <v>新津村松線</v>
          </cell>
          <cell r="G44" t="str">
            <v>新津市滝谷</v>
          </cell>
          <cell r="H44">
            <v>160</v>
          </cell>
          <cell r="I44">
            <v>40000</v>
          </cell>
        </row>
        <row r="45">
          <cell r="A45">
            <v>39</v>
          </cell>
          <cell r="B45" t="str">
            <v>通常</v>
          </cell>
          <cell r="C45" t="str">
            <v>新潟県</v>
          </cell>
          <cell r="D45" t="str">
            <v>主要地方道</v>
          </cell>
          <cell r="E45" t="str">
            <v>自歩道</v>
          </cell>
          <cell r="F45" t="str">
            <v>長岡見附三条線</v>
          </cell>
          <cell r="G45" t="str">
            <v>長岡市浦瀬</v>
          </cell>
          <cell r="H45">
            <v>160</v>
          </cell>
          <cell r="I45">
            <v>60000</v>
          </cell>
        </row>
        <row r="46">
          <cell r="A46">
            <v>40</v>
          </cell>
          <cell r="B46" t="str">
            <v>通常</v>
          </cell>
          <cell r="C46" t="str">
            <v>新潟県</v>
          </cell>
          <cell r="D46" t="str">
            <v>主要地方道</v>
          </cell>
          <cell r="E46" t="str">
            <v>自歩道</v>
          </cell>
          <cell r="F46" t="str">
            <v>新潟安田線</v>
          </cell>
          <cell r="G46" t="str">
            <v>豊栄市高森新田</v>
          </cell>
          <cell r="H46">
            <v>140</v>
          </cell>
          <cell r="I46">
            <v>60000</v>
          </cell>
        </row>
        <row r="47">
          <cell r="A47">
            <v>41</v>
          </cell>
          <cell r="B47" t="str">
            <v>通常</v>
          </cell>
          <cell r="C47" t="str">
            <v>新潟県</v>
          </cell>
          <cell r="D47" t="str">
            <v>主要地方道</v>
          </cell>
          <cell r="E47" t="str">
            <v>自歩道</v>
          </cell>
          <cell r="F47" t="str">
            <v>新潟燕線</v>
          </cell>
          <cell r="G47" t="str">
            <v>燕市松橋</v>
          </cell>
          <cell r="H47">
            <v>180</v>
          </cell>
          <cell r="I47">
            <v>30000</v>
          </cell>
        </row>
        <row r="48">
          <cell r="A48">
            <v>42</v>
          </cell>
          <cell r="B48" t="str">
            <v>通常</v>
          </cell>
          <cell r="C48" t="str">
            <v>新潟県</v>
          </cell>
          <cell r="D48" t="str">
            <v>一般県道</v>
          </cell>
          <cell r="E48" t="str">
            <v>歩道</v>
          </cell>
          <cell r="F48" t="str">
            <v>馬下論瀬</v>
          </cell>
          <cell r="G48" t="str">
            <v>五泉市論瀬</v>
          </cell>
          <cell r="H48">
            <v>300</v>
          </cell>
          <cell r="I48">
            <v>30000</v>
          </cell>
        </row>
        <row r="49">
          <cell r="A49">
            <v>43</v>
          </cell>
          <cell r="B49" t="str">
            <v>通常</v>
          </cell>
          <cell r="C49" t="str">
            <v>新潟県</v>
          </cell>
          <cell r="D49" t="str">
            <v>一般県道</v>
          </cell>
          <cell r="E49" t="str">
            <v>歩道</v>
          </cell>
          <cell r="F49" t="str">
            <v>野田西本線</v>
          </cell>
          <cell r="G49" t="str">
            <v>柏崎市藤橋</v>
          </cell>
          <cell r="H49">
            <v>120</v>
          </cell>
          <cell r="I49">
            <v>30000</v>
          </cell>
        </row>
        <row r="50">
          <cell r="A50">
            <v>44</v>
          </cell>
          <cell r="B50" t="str">
            <v>通常</v>
          </cell>
          <cell r="C50" t="str">
            <v>新潟県</v>
          </cell>
          <cell r="D50" t="str">
            <v>一般県道</v>
          </cell>
          <cell r="E50" t="str">
            <v>歩道</v>
          </cell>
          <cell r="F50" t="str">
            <v>新関橋田村松線</v>
          </cell>
          <cell r="G50" t="str">
            <v>五泉市橋田</v>
          </cell>
          <cell r="H50">
            <v>620</v>
          </cell>
          <cell r="I50">
            <v>70000</v>
          </cell>
        </row>
        <row r="51">
          <cell r="A51">
            <v>45</v>
          </cell>
          <cell r="B51" t="str">
            <v>通常</v>
          </cell>
          <cell r="C51" t="str">
            <v>新潟県</v>
          </cell>
          <cell r="D51" t="str">
            <v>一般県道</v>
          </cell>
          <cell r="E51" t="str">
            <v>歩道</v>
          </cell>
          <cell r="F51" t="str">
            <v>米倉板山新発田線</v>
          </cell>
          <cell r="G51" t="str">
            <v>新発田市東新町</v>
          </cell>
          <cell r="H51">
            <v>420</v>
          </cell>
          <cell r="I51">
            <v>50000</v>
          </cell>
        </row>
        <row r="52">
          <cell r="A52">
            <v>46</v>
          </cell>
          <cell r="B52" t="str">
            <v>通常</v>
          </cell>
          <cell r="C52" t="str">
            <v>新潟県</v>
          </cell>
          <cell r="D52" t="str">
            <v>一般県道</v>
          </cell>
          <cell r="E52" t="str">
            <v>歩道</v>
          </cell>
          <cell r="F52" t="str">
            <v>五千石巻新潟線</v>
          </cell>
          <cell r="G52" t="str">
            <v>分水町砂子塚</v>
          </cell>
          <cell r="H52">
            <v>40</v>
          </cell>
          <cell r="I52">
            <v>30000</v>
          </cell>
        </row>
        <row r="53">
          <cell r="A53">
            <v>47</v>
          </cell>
          <cell r="B53" t="str">
            <v>通常</v>
          </cell>
          <cell r="C53" t="str">
            <v>新潟県</v>
          </cell>
          <cell r="D53" t="str">
            <v>一般県道</v>
          </cell>
          <cell r="E53" t="str">
            <v>自歩道</v>
          </cell>
          <cell r="F53" t="str">
            <v>長岡見附線</v>
          </cell>
          <cell r="G53" t="str">
            <v>長岡市福井町</v>
          </cell>
          <cell r="H53">
            <v>0</v>
          </cell>
          <cell r="I53">
            <v>60000</v>
          </cell>
        </row>
        <row r="54">
          <cell r="A54">
            <v>48</v>
          </cell>
          <cell r="B54" t="str">
            <v>通常</v>
          </cell>
          <cell r="C54" t="str">
            <v>新潟県</v>
          </cell>
          <cell r="D54" t="str">
            <v>一般県道</v>
          </cell>
          <cell r="E54" t="str">
            <v>自歩道</v>
          </cell>
          <cell r="F54" t="str">
            <v>西飛山能生線</v>
          </cell>
          <cell r="G54" t="str">
            <v>能生町 鶉石～大沢</v>
          </cell>
          <cell r="H54">
            <v>60</v>
          </cell>
          <cell r="I54">
            <v>30000</v>
          </cell>
        </row>
        <row r="55">
          <cell r="A55">
            <v>49</v>
          </cell>
          <cell r="B55" t="str">
            <v>通常</v>
          </cell>
          <cell r="C55" t="str">
            <v>新潟県</v>
          </cell>
          <cell r="D55" t="str">
            <v>一般県道</v>
          </cell>
          <cell r="E55" t="str">
            <v>自歩道</v>
          </cell>
          <cell r="F55" t="str">
            <v>後谷黒田脇野田（Ｔ）線</v>
          </cell>
          <cell r="G55" t="str">
            <v>上越市青木</v>
          </cell>
          <cell r="H55">
            <v>0</v>
          </cell>
          <cell r="I55">
            <v>40000</v>
          </cell>
        </row>
        <row r="56">
          <cell r="A56">
            <v>50</v>
          </cell>
          <cell r="B56" t="str">
            <v>旧ＮＴＴ</v>
          </cell>
          <cell r="C56" t="str">
            <v>新潟県</v>
          </cell>
          <cell r="D56" t="str">
            <v>一般県道</v>
          </cell>
          <cell r="E56" t="str">
            <v>自歩道</v>
          </cell>
          <cell r="F56" t="str">
            <v>城内焼野線</v>
          </cell>
          <cell r="G56" t="str">
            <v>六日町四十日</v>
          </cell>
          <cell r="H56">
            <v>0</v>
          </cell>
          <cell r="I56">
            <v>70000</v>
          </cell>
        </row>
        <row r="57">
          <cell r="A57">
            <v>51</v>
          </cell>
          <cell r="B57" t="str">
            <v>通常</v>
          </cell>
          <cell r="C57" t="str">
            <v>新潟県</v>
          </cell>
          <cell r="D57" t="str">
            <v>一般県道</v>
          </cell>
          <cell r="E57" t="str">
            <v>自歩道</v>
          </cell>
          <cell r="F57" t="str">
            <v>室谷津川線</v>
          </cell>
          <cell r="G57" t="str">
            <v>上川村両郷～九島</v>
          </cell>
          <cell r="H57">
            <v>54</v>
          </cell>
          <cell r="I57">
            <v>45000</v>
          </cell>
        </row>
        <row r="58">
          <cell r="A58">
            <v>52</v>
          </cell>
          <cell r="B58" t="str">
            <v>通常</v>
          </cell>
          <cell r="C58" t="str">
            <v>新潟県</v>
          </cell>
          <cell r="D58" t="str">
            <v>一般県道</v>
          </cell>
          <cell r="E58" t="str">
            <v>自歩道</v>
          </cell>
          <cell r="F58" t="str">
            <v>大栗田村上線</v>
          </cell>
          <cell r="G58" t="str">
            <v>村上市鋳物師～上相川</v>
          </cell>
          <cell r="H58">
            <v>150</v>
          </cell>
          <cell r="I58">
            <v>40000</v>
          </cell>
        </row>
        <row r="59">
          <cell r="A59">
            <v>53</v>
          </cell>
          <cell r="B59" t="str">
            <v>通常</v>
          </cell>
          <cell r="C59" t="str">
            <v>新潟県</v>
          </cell>
          <cell r="D59" t="str">
            <v>市町村道</v>
          </cell>
          <cell r="E59" t="str">
            <v>歩道</v>
          </cell>
          <cell r="F59" t="str">
            <v>結市之瀬</v>
          </cell>
          <cell r="G59" t="str">
            <v>新津市中野～結</v>
          </cell>
          <cell r="H59">
            <v>130</v>
          </cell>
          <cell r="I59">
            <v>40000</v>
          </cell>
        </row>
        <row r="60">
          <cell r="A60">
            <v>54</v>
          </cell>
          <cell r="B60" t="str">
            <v>通常</v>
          </cell>
          <cell r="C60" t="str">
            <v>新潟県</v>
          </cell>
          <cell r="D60" t="str">
            <v>市町村道</v>
          </cell>
          <cell r="E60" t="str">
            <v>自歩道</v>
          </cell>
          <cell r="F60" t="str">
            <v>新町第７号七日町</v>
          </cell>
          <cell r="G60" t="str">
            <v>新津市七日町～満源寺</v>
          </cell>
          <cell r="H60">
            <v>0</v>
          </cell>
          <cell r="I60">
            <v>25000</v>
          </cell>
        </row>
        <row r="61">
          <cell r="A61">
            <v>55</v>
          </cell>
          <cell r="B61" t="str">
            <v>通常</v>
          </cell>
          <cell r="C61" t="str">
            <v>新潟県</v>
          </cell>
          <cell r="D61" t="str">
            <v>市町村道</v>
          </cell>
          <cell r="E61" t="str">
            <v>自歩道</v>
          </cell>
          <cell r="F61" t="str">
            <v>平島大野</v>
          </cell>
          <cell r="G61" t="str">
            <v>新潟市坂井</v>
          </cell>
          <cell r="H61">
            <v>0</v>
          </cell>
          <cell r="I61">
            <v>24000</v>
          </cell>
        </row>
        <row r="62">
          <cell r="A62">
            <v>56</v>
          </cell>
          <cell r="B62" t="str">
            <v>通常</v>
          </cell>
          <cell r="C62" t="str">
            <v>新潟県</v>
          </cell>
          <cell r="D62" t="str">
            <v>市町村道</v>
          </cell>
          <cell r="E62" t="str">
            <v>自歩道</v>
          </cell>
          <cell r="F62" t="str">
            <v>東３－３０３号</v>
          </cell>
          <cell r="G62" t="str">
            <v>新潟市一日市</v>
          </cell>
          <cell r="H62">
            <v>170</v>
          </cell>
          <cell r="I62">
            <v>40000</v>
          </cell>
        </row>
        <row r="63">
          <cell r="A63">
            <v>57</v>
          </cell>
          <cell r="B63" t="str">
            <v>通常</v>
          </cell>
          <cell r="C63" t="str">
            <v>新潟県</v>
          </cell>
          <cell r="D63" t="str">
            <v>市町村道</v>
          </cell>
          <cell r="E63" t="str">
            <v>自歩道</v>
          </cell>
          <cell r="F63" t="str">
            <v>須上</v>
          </cell>
          <cell r="G63" t="str">
            <v>黒崎町金巻</v>
          </cell>
          <cell r="H63">
            <v>0</v>
          </cell>
          <cell r="I63">
            <v>50000</v>
          </cell>
        </row>
        <row r="64">
          <cell r="A64">
            <v>58</v>
          </cell>
          <cell r="B64" t="str">
            <v>通常</v>
          </cell>
          <cell r="C64" t="str">
            <v>新潟県</v>
          </cell>
          <cell r="D64" t="str">
            <v>市町村道</v>
          </cell>
          <cell r="E64" t="str">
            <v>自歩道</v>
          </cell>
          <cell r="F64" t="str">
            <v>東幹線３２号</v>
          </cell>
          <cell r="G64" t="str">
            <v>長岡市高畑町</v>
          </cell>
          <cell r="H64">
            <v>245</v>
          </cell>
          <cell r="I64">
            <v>25000</v>
          </cell>
        </row>
        <row r="65">
          <cell r="A65">
            <v>59</v>
          </cell>
          <cell r="B65" t="str">
            <v>旧ＮＴＴ</v>
          </cell>
          <cell r="C65" t="str">
            <v>新潟県</v>
          </cell>
          <cell r="D65" t="str">
            <v>市町村道</v>
          </cell>
          <cell r="E65" t="str">
            <v>自歩道</v>
          </cell>
          <cell r="F65" t="str">
            <v>滝の下上の原天下島</v>
          </cell>
          <cell r="G65" t="str">
            <v>栃尾市滝の下</v>
          </cell>
          <cell r="H65">
            <v>58</v>
          </cell>
          <cell r="I65">
            <v>30000</v>
          </cell>
        </row>
        <row r="66">
          <cell r="A66">
            <v>60</v>
          </cell>
          <cell r="B66" t="str">
            <v>旧ＮＴＴ</v>
          </cell>
          <cell r="C66" t="str">
            <v>新潟県</v>
          </cell>
          <cell r="D66" t="str">
            <v>市町村道</v>
          </cell>
          <cell r="E66" t="str">
            <v>自歩道</v>
          </cell>
          <cell r="F66" t="str">
            <v>幸町小黒沢</v>
          </cell>
          <cell r="G66" t="str">
            <v>十日町市新宮乙～小黒沢</v>
          </cell>
          <cell r="H66">
            <v>107</v>
          </cell>
          <cell r="I66">
            <v>30000</v>
          </cell>
        </row>
        <row r="67">
          <cell r="A67">
            <v>61</v>
          </cell>
          <cell r="B67" t="str">
            <v>旧ＮＴＴ</v>
          </cell>
          <cell r="C67" t="str">
            <v>新潟県</v>
          </cell>
          <cell r="D67" t="str">
            <v>市町村道</v>
          </cell>
          <cell r="E67" t="str">
            <v>歩道</v>
          </cell>
          <cell r="F67" t="str">
            <v>浦佐黒土新田</v>
          </cell>
          <cell r="G67" t="str">
            <v>大和町黒土新田</v>
          </cell>
          <cell r="H67">
            <v>186</v>
          </cell>
          <cell r="I67">
            <v>36000</v>
          </cell>
        </row>
        <row r="68">
          <cell r="A68">
            <v>62</v>
          </cell>
          <cell r="B68" t="str">
            <v>旧ＮＴＴ</v>
          </cell>
          <cell r="C68" t="str">
            <v>新潟県</v>
          </cell>
          <cell r="D68" t="str">
            <v>市町村道</v>
          </cell>
          <cell r="E68" t="str">
            <v>自歩道</v>
          </cell>
          <cell r="F68" t="str">
            <v>松崎安塚上方</v>
          </cell>
          <cell r="G68" t="str">
            <v>安塚町安塚～上方</v>
          </cell>
          <cell r="H68">
            <v>20</v>
          </cell>
          <cell r="I68">
            <v>30000</v>
          </cell>
        </row>
        <row r="69">
          <cell r="A69">
            <v>63</v>
          </cell>
          <cell r="B69" t="str">
            <v>通常</v>
          </cell>
          <cell r="C69" t="str">
            <v>新潟県</v>
          </cell>
          <cell r="D69" t="str">
            <v>市町村道</v>
          </cell>
          <cell r="E69" t="str">
            <v>自歩道</v>
          </cell>
          <cell r="F69" t="str">
            <v>下曽根上新町</v>
          </cell>
          <cell r="G69" t="str">
            <v>上越市下富川～上新町</v>
          </cell>
          <cell r="H69">
            <v>90</v>
          </cell>
          <cell r="I69">
            <v>30000</v>
          </cell>
        </row>
        <row r="70">
          <cell r="A70">
            <v>64</v>
          </cell>
          <cell r="B70" t="str">
            <v>通常</v>
          </cell>
          <cell r="C70" t="str">
            <v>新潟県</v>
          </cell>
          <cell r="D70" t="str">
            <v>市町村道</v>
          </cell>
          <cell r="E70" t="str">
            <v>自歩道</v>
          </cell>
          <cell r="F70" t="str">
            <v>藤巻岩木</v>
          </cell>
          <cell r="G70" t="str">
            <v>上越市山屋敷町</v>
          </cell>
          <cell r="H70">
            <v>0</v>
          </cell>
          <cell r="I70">
            <v>20000</v>
          </cell>
        </row>
        <row r="71">
          <cell r="A71">
            <v>65</v>
          </cell>
          <cell r="B71" t="str">
            <v>通常</v>
          </cell>
          <cell r="C71" t="str">
            <v>新潟県</v>
          </cell>
          <cell r="D71" t="str">
            <v>市町村道</v>
          </cell>
          <cell r="E71" t="str">
            <v>自歩道</v>
          </cell>
          <cell r="F71" t="str">
            <v>町田梶</v>
          </cell>
          <cell r="G71" t="str">
            <v>中頸城郡吉川町</v>
          </cell>
          <cell r="H71">
            <v>120</v>
          </cell>
          <cell r="I71">
            <v>20000</v>
          </cell>
        </row>
        <row r="72">
          <cell r="A72">
            <v>66</v>
          </cell>
          <cell r="B72" t="str">
            <v>通常</v>
          </cell>
          <cell r="C72" t="str">
            <v>新潟県</v>
          </cell>
          <cell r="D72" t="str">
            <v>市町村道</v>
          </cell>
          <cell r="E72" t="str">
            <v>自歩道</v>
          </cell>
          <cell r="F72" t="str">
            <v>上田島南田中線</v>
          </cell>
          <cell r="G72" t="str">
            <v>清里村上田島</v>
          </cell>
          <cell r="H72">
            <v>200</v>
          </cell>
          <cell r="I72">
            <v>20000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２"/>
      <sheetName val="Graph12"/>
      <sheetName val="年代別集計表"/>
      <sheetName val="橋梁調書（政令市除く）"/>
      <sheetName val="橋梁調書（路線別）"/>
      <sheetName val="(参考)コード表"/>
      <sheetName val="ｺｰﾄﾞ表(2)"/>
      <sheetName val="ひな形"/>
      <sheetName val="記入例"/>
    </sheetNames>
    <sheetDataSet>
      <sheetData sheetId="0" refreshError="1">
        <row r="7">
          <cell r="B7" t="str">
            <v>旧ＮＴＴ</v>
          </cell>
          <cell r="C7" t="str">
            <v>千葉県</v>
          </cell>
          <cell r="D7" t="str">
            <v>一般国道</v>
          </cell>
          <cell r="E7" t="str">
            <v>自歩道</v>
          </cell>
          <cell r="F7" t="str">
            <v>１２６号</v>
          </cell>
          <cell r="G7" t="str">
            <v>山武郡松尾町田越</v>
          </cell>
          <cell r="H7">
            <v>234</v>
          </cell>
          <cell r="I7">
            <v>90000</v>
          </cell>
          <cell r="J7">
            <v>30000</v>
          </cell>
          <cell r="K7">
            <v>30000</v>
          </cell>
          <cell r="L7">
            <v>1800</v>
          </cell>
          <cell r="M7">
            <v>692</v>
          </cell>
          <cell r="N7">
            <v>14743</v>
          </cell>
          <cell r="O7">
            <v>121</v>
          </cell>
          <cell r="P7">
            <v>105</v>
          </cell>
          <cell r="Q7" t="str">
            <v>接続</v>
          </cell>
          <cell r="R7" t="str">
            <v>一般</v>
          </cell>
          <cell r="S7">
            <v>8</v>
          </cell>
          <cell r="T7">
            <v>12</v>
          </cell>
          <cell r="U7">
            <v>5</v>
          </cell>
          <cell r="V7">
            <v>234</v>
          </cell>
          <cell r="W7">
            <v>234</v>
          </cell>
          <cell r="X7">
            <v>6</v>
          </cell>
          <cell r="Y7">
            <v>0</v>
          </cell>
          <cell r="Z7">
            <v>3.2</v>
          </cell>
          <cell r="AA7">
            <v>2.7</v>
          </cell>
          <cell r="AB7">
            <v>14.4</v>
          </cell>
          <cell r="AC7">
            <v>272</v>
          </cell>
          <cell r="AD7">
            <v>1738</v>
          </cell>
          <cell r="AE7">
            <v>58</v>
          </cell>
          <cell r="AF7">
            <v>75</v>
          </cell>
          <cell r="AG7">
            <v>88</v>
          </cell>
          <cell r="AH7">
            <v>2</v>
          </cell>
          <cell r="AI7">
            <v>4</v>
          </cell>
          <cell r="AJ7">
            <v>4</v>
          </cell>
          <cell r="AM7" t="str">
            <v>○</v>
          </cell>
          <cell r="AO7" t="str">
            <v>○</v>
          </cell>
          <cell r="AV7" t="str">
            <v>○</v>
          </cell>
          <cell r="BA7" t="str">
            <v>○</v>
          </cell>
          <cell r="BB7" t="str">
            <v>無指定</v>
          </cell>
          <cell r="BF7">
            <v>9</v>
          </cell>
          <cell r="BJ7">
            <v>4</v>
          </cell>
        </row>
        <row r="8">
          <cell r="B8" t="str">
            <v>旧ＮＴＴ</v>
          </cell>
          <cell r="C8" t="str">
            <v>千葉県</v>
          </cell>
          <cell r="D8" t="str">
            <v>市町村道</v>
          </cell>
          <cell r="E8" t="str">
            <v>歩道</v>
          </cell>
          <cell r="F8" t="str">
            <v>２２－１号</v>
          </cell>
          <cell r="G8" t="str">
            <v>柏市高田</v>
          </cell>
          <cell r="H8">
            <v>153</v>
          </cell>
          <cell r="I8">
            <v>99000</v>
          </cell>
          <cell r="J8">
            <v>0</v>
          </cell>
          <cell r="K8">
            <v>99000</v>
          </cell>
          <cell r="L8">
            <v>535</v>
          </cell>
          <cell r="M8">
            <v>694.4</v>
          </cell>
          <cell r="N8">
            <v>9000</v>
          </cell>
          <cell r="O8">
            <v>1500</v>
          </cell>
          <cell r="P8">
            <v>5000</v>
          </cell>
          <cell r="Q8" t="str">
            <v>新規</v>
          </cell>
          <cell r="R8" t="str">
            <v>通学路</v>
          </cell>
          <cell r="S8">
            <v>9</v>
          </cell>
          <cell r="T8">
            <v>12</v>
          </cell>
          <cell r="U8">
            <v>4</v>
          </cell>
          <cell r="V8">
            <v>535</v>
          </cell>
          <cell r="W8">
            <v>1070</v>
          </cell>
          <cell r="X8">
            <v>9</v>
          </cell>
          <cell r="Y8">
            <v>0</v>
          </cell>
          <cell r="Z8">
            <v>6</v>
          </cell>
          <cell r="AA8">
            <v>5.6</v>
          </cell>
          <cell r="AB8">
            <v>14</v>
          </cell>
          <cell r="AC8">
            <v>89</v>
          </cell>
          <cell r="AE8">
            <v>7</v>
          </cell>
          <cell r="AF8">
            <v>8</v>
          </cell>
          <cell r="AG8">
            <v>7</v>
          </cell>
          <cell r="AH8">
            <v>0</v>
          </cell>
          <cell r="AI8">
            <v>0</v>
          </cell>
          <cell r="AJ8">
            <v>0</v>
          </cell>
          <cell r="AM8" t="str">
            <v>○</v>
          </cell>
          <cell r="AU8" t="str">
            <v>○</v>
          </cell>
          <cell r="AY8" t="str">
            <v>○</v>
          </cell>
          <cell r="BB8" t="str">
            <v>住居</v>
          </cell>
          <cell r="BD8">
            <v>1</v>
          </cell>
          <cell r="BF8">
            <v>340</v>
          </cell>
          <cell r="BJ8">
            <v>3</v>
          </cell>
        </row>
        <row r="9">
          <cell r="B9" t="str">
            <v>旧ＮＴＴ</v>
          </cell>
          <cell r="C9" t="str">
            <v>千葉県</v>
          </cell>
          <cell r="D9" t="str">
            <v>市町村道</v>
          </cell>
          <cell r="E9" t="str">
            <v>歩道</v>
          </cell>
          <cell r="F9" t="str">
            <v>４４１０号</v>
          </cell>
          <cell r="G9" t="str">
            <v>船橋市八木が谷</v>
          </cell>
          <cell r="H9">
            <v>406</v>
          </cell>
          <cell r="I9">
            <v>87000</v>
          </cell>
          <cell r="J9">
            <v>0</v>
          </cell>
          <cell r="K9">
            <v>56000</v>
          </cell>
          <cell r="L9">
            <v>530</v>
          </cell>
          <cell r="M9">
            <v>227</v>
          </cell>
          <cell r="N9">
            <v>3441</v>
          </cell>
          <cell r="P9">
            <v>320</v>
          </cell>
          <cell r="Q9" t="str">
            <v>継続</v>
          </cell>
          <cell r="R9" t="str">
            <v>通学路</v>
          </cell>
          <cell r="S9">
            <v>4</v>
          </cell>
          <cell r="T9">
            <v>10</v>
          </cell>
          <cell r="U9">
            <v>7</v>
          </cell>
          <cell r="V9">
            <v>530</v>
          </cell>
          <cell r="W9">
            <v>1060</v>
          </cell>
          <cell r="X9">
            <v>6.5</v>
          </cell>
          <cell r="Y9">
            <v>0</v>
          </cell>
          <cell r="Z9">
            <v>5</v>
          </cell>
          <cell r="AA9">
            <v>4.5999999999999996</v>
          </cell>
          <cell r="AB9">
            <v>12</v>
          </cell>
          <cell r="AC9">
            <v>49</v>
          </cell>
          <cell r="AE9">
            <v>2</v>
          </cell>
          <cell r="AF9">
            <v>0</v>
          </cell>
          <cell r="AG9">
            <v>2</v>
          </cell>
          <cell r="AH9">
            <v>0</v>
          </cell>
          <cell r="AI9">
            <v>0</v>
          </cell>
          <cell r="AJ9">
            <v>0</v>
          </cell>
          <cell r="AM9" t="str">
            <v>○</v>
          </cell>
          <cell r="AO9" t="str">
            <v>○</v>
          </cell>
          <cell r="AQ9" t="str">
            <v>○</v>
          </cell>
          <cell r="AU9" t="str">
            <v>○</v>
          </cell>
          <cell r="AY9" t="str">
            <v>○</v>
          </cell>
          <cell r="BB9" t="str">
            <v>一低住</v>
          </cell>
          <cell r="BJ9">
            <v>4</v>
          </cell>
        </row>
        <row r="10">
          <cell r="B10" t="str">
            <v>旧ＮＴＴ</v>
          </cell>
          <cell r="C10" t="str">
            <v>千葉県</v>
          </cell>
          <cell r="D10" t="str">
            <v>市町村道</v>
          </cell>
          <cell r="E10" t="str">
            <v>自歩道</v>
          </cell>
          <cell r="F10" t="str">
            <v>１１２－２号</v>
          </cell>
          <cell r="G10" t="str">
            <v>木更津市井尻</v>
          </cell>
          <cell r="H10">
            <v>217</v>
          </cell>
          <cell r="I10">
            <v>96000</v>
          </cell>
          <cell r="J10">
            <v>2000</v>
          </cell>
          <cell r="K10">
            <v>90000</v>
          </cell>
          <cell r="L10">
            <v>742</v>
          </cell>
          <cell r="M10">
            <v>328</v>
          </cell>
          <cell r="N10">
            <v>3215</v>
          </cell>
          <cell r="P10">
            <v>250</v>
          </cell>
          <cell r="Q10" t="str">
            <v>継続</v>
          </cell>
          <cell r="R10" t="str">
            <v>通学路</v>
          </cell>
          <cell r="S10">
            <v>7</v>
          </cell>
          <cell r="T10">
            <v>11</v>
          </cell>
          <cell r="U10">
            <v>5</v>
          </cell>
          <cell r="V10">
            <v>742</v>
          </cell>
          <cell r="W10">
            <v>742</v>
          </cell>
          <cell r="X10">
            <v>5.5</v>
          </cell>
          <cell r="Y10">
            <v>0</v>
          </cell>
          <cell r="Z10">
            <v>3.2</v>
          </cell>
          <cell r="AA10">
            <v>3</v>
          </cell>
          <cell r="AB10">
            <v>9.6999999999999993</v>
          </cell>
          <cell r="AC10">
            <v>78</v>
          </cell>
          <cell r="AE10">
            <v>2</v>
          </cell>
          <cell r="AF10">
            <v>0</v>
          </cell>
          <cell r="AG10">
            <v>1</v>
          </cell>
          <cell r="AH10">
            <v>0</v>
          </cell>
          <cell r="AI10">
            <v>0</v>
          </cell>
          <cell r="AJ10">
            <v>0</v>
          </cell>
          <cell r="AM10" t="str">
            <v>○</v>
          </cell>
          <cell r="AP10" t="str">
            <v>○</v>
          </cell>
          <cell r="AQ10" t="str">
            <v>○</v>
          </cell>
          <cell r="AS10" t="str">
            <v>○</v>
          </cell>
          <cell r="AW10" t="str">
            <v>○</v>
          </cell>
          <cell r="AZ10" t="str">
            <v>○</v>
          </cell>
          <cell r="BF10">
            <v>24</v>
          </cell>
          <cell r="BJ10">
            <v>3</v>
          </cell>
        </row>
        <row r="12">
          <cell r="B12" t="str">
            <v>小計</v>
          </cell>
          <cell r="D12" t="str">
            <v>一般国道</v>
          </cell>
          <cell r="H12">
            <v>234</v>
          </cell>
          <cell r="I12">
            <v>90000</v>
          </cell>
          <cell r="J12">
            <v>30000</v>
          </cell>
          <cell r="K12">
            <v>30000</v>
          </cell>
        </row>
        <row r="13">
          <cell r="D13" t="str">
            <v>主要地方道</v>
          </cell>
          <cell r="H13">
            <v>300</v>
          </cell>
          <cell r="I13">
            <v>50000</v>
          </cell>
          <cell r="J13">
            <v>5000</v>
          </cell>
          <cell r="K13">
            <v>30000</v>
          </cell>
        </row>
        <row r="14">
          <cell r="D14" t="str">
            <v>市町村道</v>
          </cell>
          <cell r="H14">
            <v>776</v>
          </cell>
          <cell r="I14">
            <v>282000</v>
          </cell>
          <cell r="J14">
            <v>2000</v>
          </cell>
          <cell r="K14">
            <v>245000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H87"/>
  <sheetViews>
    <sheetView tabSelected="1" view="pageBreakPreview" zoomScaleNormal="100" zoomScaleSheetLayoutView="100" workbookViewId="0"/>
  </sheetViews>
  <sheetFormatPr defaultColWidth="3.875" defaultRowHeight="23.25" customHeight="1" x14ac:dyDescent="0.15"/>
  <cols>
    <col min="1" max="1" width="3.875" style="1"/>
    <col min="2" max="2" width="3.875" style="74"/>
    <col min="3" max="3" width="3.875" style="2"/>
    <col min="4" max="4" width="3.875" style="3"/>
    <col min="5" max="6" width="3.875" style="2"/>
    <col min="7" max="7" width="3.875" style="4"/>
    <col min="8" max="8" width="3.875" style="5"/>
    <col min="9" max="10" width="3.875" style="4"/>
    <col min="11" max="11" width="3.875" style="6"/>
    <col min="12" max="12" width="3.875" style="2"/>
    <col min="13" max="26" width="3.875" style="75"/>
    <col min="27" max="27" width="4.5" style="75" customWidth="1"/>
    <col min="28" max="16384" width="3.875" style="75"/>
  </cols>
  <sheetData>
    <row r="1" spans="1:34" s="74" customFormat="1" ht="23.25" customHeight="1" x14ac:dyDescent="0.15">
      <c r="A1" s="1"/>
      <c r="C1" s="2"/>
      <c r="D1" s="3"/>
      <c r="E1" s="2"/>
      <c r="F1" s="2"/>
      <c r="G1" s="4"/>
      <c r="H1" s="5"/>
      <c r="I1" s="4"/>
      <c r="J1" s="4"/>
      <c r="K1" s="6"/>
      <c r="L1" s="2"/>
      <c r="M1" s="75"/>
      <c r="N1" s="75"/>
      <c r="O1" s="75"/>
      <c r="P1" s="75"/>
      <c r="Q1" s="75"/>
      <c r="R1" s="75"/>
    </row>
    <row r="2" spans="1:34" s="74" customFormat="1" ht="23.25" customHeight="1" x14ac:dyDescent="0.15">
      <c r="A2" s="1"/>
      <c r="C2" s="2"/>
      <c r="D2" s="3"/>
      <c r="E2" s="2"/>
      <c r="F2" s="2"/>
      <c r="G2" s="4"/>
      <c r="H2" s="5"/>
      <c r="I2" s="4"/>
      <c r="J2" s="4"/>
      <c r="K2" s="6"/>
      <c r="L2" s="2"/>
      <c r="M2" s="75"/>
      <c r="N2" s="75"/>
      <c r="O2" s="75"/>
      <c r="P2" s="75"/>
      <c r="Q2" s="75"/>
      <c r="R2" s="75"/>
    </row>
    <row r="3" spans="1:34" s="74" customFormat="1" ht="23.25" customHeight="1" x14ac:dyDescent="0.15">
      <c r="A3" s="1"/>
      <c r="C3" s="2"/>
      <c r="D3" s="3"/>
      <c r="E3" s="2"/>
      <c r="F3" s="2"/>
      <c r="G3" s="4"/>
      <c r="H3" s="5"/>
      <c r="I3" s="4"/>
      <c r="J3" s="4"/>
      <c r="K3" s="6"/>
      <c r="L3" s="2"/>
      <c r="M3" s="75"/>
      <c r="N3" s="75"/>
      <c r="O3" s="75"/>
      <c r="P3" s="75"/>
      <c r="Q3" s="75"/>
      <c r="R3" s="75"/>
    </row>
    <row r="4" spans="1:34" s="74" customFormat="1" ht="23.25" customHeight="1" x14ac:dyDescent="0.15">
      <c r="A4" s="1"/>
      <c r="C4" s="2"/>
      <c r="D4" s="3"/>
      <c r="E4" s="2"/>
      <c r="F4" s="2"/>
      <c r="G4" s="4"/>
      <c r="H4" s="5"/>
      <c r="I4" s="4"/>
      <c r="J4" s="4"/>
      <c r="K4" s="6"/>
      <c r="L4" s="2"/>
      <c r="M4" s="75"/>
      <c r="N4" s="75"/>
      <c r="O4" s="75"/>
      <c r="P4" s="75"/>
      <c r="Q4" s="75"/>
      <c r="R4" s="75"/>
    </row>
    <row r="5" spans="1:34" s="74" customFormat="1" ht="23.25" customHeight="1" x14ac:dyDescent="0.15">
      <c r="A5" s="1"/>
      <c r="C5" s="2"/>
      <c r="D5" s="3"/>
      <c r="E5" s="2"/>
      <c r="F5" s="2"/>
      <c r="G5" s="4"/>
      <c r="H5" s="5"/>
      <c r="I5" s="4"/>
      <c r="J5" s="4"/>
      <c r="K5" s="6"/>
      <c r="L5" s="2"/>
      <c r="M5" s="75"/>
      <c r="N5" s="75"/>
      <c r="O5" s="75"/>
      <c r="P5" s="75"/>
      <c r="Q5" s="75"/>
      <c r="R5" s="75"/>
    </row>
    <row r="6" spans="1:34" s="74" customFormat="1" ht="23.25" customHeight="1" x14ac:dyDescent="0.15">
      <c r="A6" s="1"/>
      <c r="C6" s="2"/>
      <c r="D6" s="3"/>
      <c r="E6" s="2"/>
      <c r="F6" s="2"/>
      <c r="G6" s="4"/>
      <c r="H6" s="5"/>
      <c r="I6" s="4"/>
      <c r="J6" s="4"/>
      <c r="K6" s="6"/>
      <c r="L6" s="2"/>
      <c r="M6" s="75"/>
      <c r="N6" s="75"/>
      <c r="O6" s="75"/>
      <c r="P6" s="75"/>
      <c r="Q6" s="75"/>
      <c r="R6" s="75"/>
    </row>
    <row r="7" spans="1:34" s="74" customFormat="1" ht="23.25" customHeight="1" x14ac:dyDescent="0.15">
      <c r="A7" s="171" t="s">
        <v>0</v>
      </c>
      <c r="B7" s="171"/>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row>
    <row r="8" spans="1:34" s="74" customFormat="1" ht="23.25" customHeight="1" x14ac:dyDescent="0.15">
      <c r="A8" s="171"/>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row>
    <row r="9" spans="1:34" s="74" customFormat="1" ht="23.25" customHeight="1" x14ac:dyDescent="0.15">
      <c r="A9" s="1"/>
      <c r="C9" s="2"/>
      <c r="D9" s="3"/>
      <c r="E9" s="2"/>
      <c r="F9" s="2"/>
      <c r="G9" s="4"/>
      <c r="H9" s="5"/>
      <c r="I9" s="4"/>
      <c r="J9" s="4"/>
      <c r="K9" s="6"/>
      <c r="L9" s="2"/>
      <c r="M9" s="75"/>
      <c r="N9" s="75"/>
      <c r="O9" s="75"/>
      <c r="P9" s="75"/>
      <c r="Q9" s="75"/>
      <c r="R9" s="75"/>
    </row>
    <row r="10" spans="1:34" s="7" customFormat="1" ht="30" customHeight="1" x14ac:dyDescent="0.15">
      <c r="A10" s="172" t="s">
        <v>1</v>
      </c>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row>
    <row r="11" spans="1:34" s="74" customFormat="1" ht="23.25" customHeight="1" x14ac:dyDescent="0.15">
      <c r="A11" s="1"/>
      <c r="C11" s="2"/>
      <c r="D11" s="3"/>
      <c r="E11" s="2"/>
      <c r="F11" s="2"/>
      <c r="G11" s="4"/>
      <c r="H11" s="5"/>
      <c r="I11" s="4"/>
      <c r="J11" s="4"/>
      <c r="K11" s="6"/>
      <c r="L11" s="2"/>
      <c r="M11" s="75"/>
      <c r="N11" s="75"/>
      <c r="O11" s="75"/>
      <c r="P11" s="75"/>
      <c r="Q11" s="75"/>
      <c r="R11" s="75"/>
    </row>
    <row r="12" spans="1:34" s="74" customFormat="1" ht="23.25" customHeight="1" x14ac:dyDescent="0.15">
      <c r="A12" s="1"/>
      <c r="C12" s="2"/>
      <c r="D12" s="3"/>
      <c r="E12" s="2"/>
      <c r="F12" s="2"/>
      <c r="G12" s="4"/>
      <c r="H12" s="5"/>
      <c r="I12" s="4"/>
      <c r="J12" s="4"/>
      <c r="K12" s="6"/>
      <c r="L12" s="2"/>
      <c r="M12" s="75"/>
      <c r="N12" s="75"/>
      <c r="O12" s="75"/>
      <c r="P12" s="75"/>
      <c r="Q12" s="75"/>
      <c r="R12" s="75"/>
    </row>
    <row r="13" spans="1:34" s="74" customFormat="1" ht="23.25" customHeight="1" x14ac:dyDescent="0.15">
      <c r="A13" s="1"/>
      <c r="C13" s="2"/>
      <c r="D13" s="3"/>
      <c r="E13" s="2"/>
      <c r="F13" s="2"/>
      <c r="G13" s="4"/>
      <c r="H13" s="5"/>
      <c r="I13" s="4"/>
      <c r="J13" s="4"/>
      <c r="K13" s="6"/>
      <c r="L13" s="2"/>
      <c r="M13" s="75"/>
      <c r="N13" s="75"/>
      <c r="O13" s="75"/>
      <c r="P13" s="75"/>
      <c r="Q13" s="75"/>
      <c r="R13" s="75"/>
    </row>
    <row r="14" spans="1:34" s="74" customFormat="1" ht="23.25" customHeight="1" x14ac:dyDescent="0.15">
      <c r="A14" s="1"/>
      <c r="C14" s="2"/>
      <c r="D14" s="3"/>
      <c r="E14" s="2"/>
      <c r="F14" s="2"/>
      <c r="G14" s="4"/>
      <c r="H14" s="5"/>
      <c r="I14" s="4"/>
      <c r="J14" s="4"/>
      <c r="K14" s="6"/>
      <c r="L14" s="2"/>
      <c r="M14" s="75"/>
      <c r="N14" s="75"/>
      <c r="O14" s="75"/>
      <c r="P14" s="75"/>
      <c r="Q14" s="75"/>
      <c r="R14" s="75"/>
    </row>
    <row r="15" spans="1:34" s="74" customFormat="1" ht="23.25" customHeight="1" x14ac:dyDescent="0.15">
      <c r="A15" s="1"/>
      <c r="C15" s="2"/>
      <c r="D15" s="3"/>
      <c r="E15" s="2"/>
      <c r="F15" s="2"/>
      <c r="G15" s="4"/>
      <c r="H15" s="5"/>
      <c r="I15" s="4"/>
      <c r="J15" s="4"/>
      <c r="K15" s="6"/>
      <c r="L15" s="2"/>
      <c r="M15" s="75"/>
      <c r="N15" s="75"/>
      <c r="O15" s="75"/>
      <c r="P15" s="75"/>
      <c r="Q15" s="75"/>
      <c r="R15" s="75"/>
    </row>
    <row r="16" spans="1:34" s="74" customFormat="1" ht="23.25" customHeight="1" x14ac:dyDescent="0.15">
      <c r="A16" s="8"/>
      <c r="C16" s="2"/>
      <c r="D16" s="3"/>
      <c r="E16" s="2"/>
      <c r="F16" s="2"/>
      <c r="G16" s="4"/>
      <c r="H16" s="5"/>
      <c r="I16" s="4"/>
      <c r="J16" s="4"/>
      <c r="K16" s="6"/>
      <c r="L16" s="2"/>
      <c r="M16" s="75"/>
      <c r="N16" s="75"/>
      <c r="O16" s="75"/>
      <c r="P16" s="75"/>
      <c r="Q16" s="75"/>
      <c r="R16" s="75"/>
    </row>
    <row r="17" spans="1:34" s="7" customFormat="1" ht="22.5" customHeight="1" x14ac:dyDescent="0.15">
      <c r="A17" s="173" t="s">
        <v>2066</v>
      </c>
      <c r="B17" s="173"/>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row>
    <row r="18" spans="1:34" s="74" customFormat="1" ht="23.25" customHeight="1" x14ac:dyDescent="0.15">
      <c r="A18" s="8"/>
      <c r="C18" s="2"/>
      <c r="D18" s="3"/>
      <c r="E18" s="2"/>
      <c r="F18" s="2"/>
      <c r="G18" s="4"/>
      <c r="H18" s="5"/>
      <c r="I18" s="4"/>
      <c r="J18" s="4"/>
      <c r="K18" s="6"/>
      <c r="L18" s="2"/>
      <c r="M18" s="75"/>
      <c r="N18" s="75"/>
      <c r="O18" s="75"/>
      <c r="P18" s="75"/>
      <c r="Q18" s="75"/>
      <c r="R18" s="75"/>
    </row>
    <row r="19" spans="1:34" s="9" customFormat="1" ht="27.75" customHeight="1" x14ac:dyDescent="0.15">
      <c r="A19" s="174" t="s">
        <v>2</v>
      </c>
      <c r="B19" s="174"/>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row>
    <row r="20" spans="1:34" s="74" customFormat="1" ht="23.25" customHeight="1" x14ac:dyDescent="0.15">
      <c r="A20" s="1"/>
      <c r="C20" s="2"/>
      <c r="D20" s="3"/>
      <c r="E20" s="2"/>
      <c r="F20" s="2"/>
      <c r="G20" s="4"/>
      <c r="H20" s="5"/>
      <c r="I20" s="4"/>
      <c r="J20" s="4"/>
      <c r="K20" s="6"/>
      <c r="L20" s="2"/>
      <c r="M20" s="75"/>
      <c r="N20" s="75"/>
      <c r="O20" s="75"/>
      <c r="P20" s="75"/>
      <c r="Q20" s="75"/>
      <c r="R20" s="75"/>
    </row>
    <row r="21" spans="1:34" s="74" customFormat="1" ht="23.25" customHeight="1" x14ac:dyDescent="0.15">
      <c r="A21" s="1"/>
      <c r="C21" s="2"/>
      <c r="D21" s="3"/>
      <c r="E21" s="2"/>
      <c r="F21" s="2"/>
      <c r="G21" s="4"/>
      <c r="H21" s="5"/>
      <c r="I21" s="4"/>
      <c r="J21" s="4"/>
      <c r="K21" s="6"/>
      <c r="L21" s="2"/>
      <c r="M21" s="75"/>
      <c r="N21" s="75"/>
      <c r="O21" s="75"/>
      <c r="P21" s="75"/>
      <c r="Q21" s="75"/>
      <c r="R21" s="75"/>
    </row>
    <row r="22" spans="1:34" s="74" customFormat="1" ht="23.25" customHeight="1" x14ac:dyDescent="0.15">
      <c r="A22" s="1"/>
      <c r="C22" s="2"/>
      <c r="D22" s="3"/>
      <c r="E22" s="2"/>
      <c r="F22" s="2"/>
      <c r="G22" s="4"/>
      <c r="H22" s="5"/>
      <c r="I22" s="4"/>
      <c r="J22" s="4"/>
      <c r="K22" s="6"/>
      <c r="L22" s="2"/>
      <c r="M22" s="75"/>
      <c r="N22" s="75"/>
      <c r="O22" s="75"/>
      <c r="P22" s="75"/>
      <c r="Q22" s="75"/>
      <c r="R22" s="75"/>
    </row>
    <row r="23" spans="1:34" s="74" customFormat="1" ht="23.25" customHeight="1" x14ac:dyDescent="0.15">
      <c r="A23" s="1"/>
      <c r="C23" s="2"/>
      <c r="D23" s="3"/>
      <c r="E23" s="2"/>
      <c r="F23" s="2"/>
      <c r="G23" s="4"/>
      <c r="H23" s="5"/>
      <c r="I23" s="4"/>
      <c r="J23" s="4"/>
      <c r="K23" s="6"/>
      <c r="L23" s="2"/>
      <c r="M23" s="75"/>
      <c r="N23" s="75"/>
      <c r="O23" s="75"/>
      <c r="P23" s="75"/>
      <c r="Q23" s="75"/>
      <c r="R23" s="75"/>
    </row>
    <row r="24" spans="1:34" s="74" customFormat="1" ht="23.25" customHeight="1" x14ac:dyDescent="0.15">
      <c r="A24" s="1"/>
      <c r="C24" s="2"/>
      <c r="D24" s="3"/>
      <c r="E24" s="2"/>
      <c r="F24" s="2"/>
      <c r="G24" s="4"/>
      <c r="H24" s="5"/>
      <c r="I24" s="4"/>
      <c r="J24" s="4"/>
      <c r="K24" s="6"/>
      <c r="L24" s="2"/>
      <c r="M24" s="75"/>
      <c r="N24" s="75"/>
      <c r="O24" s="75"/>
      <c r="P24" s="75"/>
      <c r="Q24" s="75"/>
      <c r="R24" s="75"/>
    </row>
    <row r="25" spans="1:34" s="10" customFormat="1" ht="20.25" customHeight="1" x14ac:dyDescent="0.15">
      <c r="A25" s="170" t="s">
        <v>3</v>
      </c>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row>
    <row r="26" spans="1:34" s="10" customFormat="1" ht="20.25" x14ac:dyDescent="0.15">
      <c r="A26" s="73"/>
      <c r="B26" s="73"/>
      <c r="C26" s="73"/>
      <c r="D26" s="73"/>
      <c r="E26" s="73"/>
      <c r="F26" s="73"/>
      <c r="G26" s="73"/>
      <c r="H26" s="73"/>
      <c r="I26" s="73"/>
      <c r="J26" s="73"/>
      <c r="K26" s="73"/>
      <c r="L26" s="73"/>
      <c r="M26" s="73"/>
      <c r="N26" s="73"/>
      <c r="O26" s="73"/>
      <c r="P26" s="73"/>
      <c r="Q26" s="73"/>
      <c r="R26" s="73"/>
      <c r="S26" s="73"/>
      <c r="T26" s="73"/>
      <c r="U26" s="73"/>
      <c r="V26" s="73"/>
    </row>
    <row r="27" spans="1:34" s="74" customFormat="1" ht="23.25" customHeight="1" x14ac:dyDescent="0.15">
      <c r="A27" s="1"/>
      <c r="C27" s="2"/>
      <c r="D27" s="3"/>
      <c r="E27" s="2"/>
      <c r="F27" s="2"/>
      <c r="G27" s="4"/>
      <c r="H27" s="5"/>
      <c r="I27" s="4"/>
      <c r="J27" s="4"/>
      <c r="K27" s="6"/>
      <c r="L27" s="2"/>
      <c r="M27" s="75"/>
      <c r="N27" s="75"/>
      <c r="O27" s="75"/>
      <c r="P27" s="75"/>
      <c r="Q27" s="75"/>
      <c r="R27" s="75"/>
    </row>
    <row r="28" spans="1:34" s="12" customFormat="1" ht="12" customHeight="1" x14ac:dyDescent="0.15">
      <c r="A28" s="11"/>
      <c r="H28" s="169" t="s">
        <v>4</v>
      </c>
      <c r="I28" s="169"/>
      <c r="J28" s="169"/>
      <c r="K28" s="169"/>
      <c r="L28" s="169"/>
      <c r="M28" s="169"/>
      <c r="N28" s="13"/>
      <c r="O28" s="13"/>
      <c r="P28" s="13"/>
      <c r="Q28" s="13"/>
      <c r="R28" s="13"/>
      <c r="S28" s="13"/>
      <c r="T28" s="13"/>
      <c r="U28" s="13"/>
      <c r="V28" s="13"/>
      <c r="W28" s="13"/>
      <c r="X28" s="13"/>
      <c r="Y28" s="13"/>
      <c r="Z28" s="13"/>
      <c r="AA28" s="169">
        <v>1</v>
      </c>
    </row>
    <row r="29" spans="1:34" s="12" customFormat="1" ht="12" customHeight="1" x14ac:dyDescent="0.15">
      <c r="A29" s="11"/>
      <c r="H29" s="169"/>
      <c r="I29" s="169"/>
      <c r="J29" s="169"/>
      <c r="K29" s="169"/>
      <c r="L29" s="169"/>
      <c r="M29" s="169"/>
      <c r="N29" s="71"/>
      <c r="O29" s="71"/>
      <c r="P29" s="71"/>
      <c r="Q29" s="71"/>
      <c r="R29" s="71"/>
      <c r="S29" s="71"/>
      <c r="T29" s="71"/>
      <c r="U29" s="71"/>
      <c r="V29" s="71"/>
      <c r="W29" s="71"/>
      <c r="X29" s="71"/>
      <c r="Y29" s="71"/>
      <c r="Z29" s="71"/>
      <c r="AA29" s="169"/>
    </row>
    <row r="30" spans="1:34" s="12" customFormat="1" ht="12" customHeight="1" x14ac:dyDescent="0.15">
      <c r="A30" s="11"/>
      <c r="H30" s="71"/>
      <c r="I30" s="168" t="s">
        <v>5</v>
      </c>
      <c r="J30" s="168"/>
      <c r="K30" s="168"/>
      <c r="L30" s="168"/>
      <c r="M30" s="168"/>
      <c r="N30" s="14"/>
      <c r="O30" s="14"/>
      <c r="P30" s="14"/>
      <c r="Q30" s="14"/>
      <c r="R30" s="13"/>
      <c r="S30" s="13"/>
      <c r="T30" s="13"/>
      <c r="U30" s="13"/>
      <c r="V30" s="13"/>
      <c r="W30" s="13"/>
      <c r="X30" s="13"/>
      <c r="Y30" s="13"/>
      <c r="Z30" s="13"/>
      <c r="AA30" s="169">
        <v>1</v>
      </c>
    </row>
    <row r="31" spans="1:34" s="12" customFormat="1" ht="12" customHeight="1" x14ac:dyDescent="0.15">
      <c r="A31" s="11"/>
      <c r="H31" s="71"/>
      <c r="I31" s="168"/>
      <c r="J31" s="168"/>
      <c r="K31" s="168"/>
      <c r="L31" s="168"/>
      <c r="M31" s="168"/>
      <c r="N31" s="72"/>
      <c r="O31" s="72"/>
      <c r="P31" s="72"/>
      <c r="Q31" s="72"/>
      <c r="R31" s="71"/>
      <c r="S31" s="71"/>
      <c r="T31" s="71"/>
      <c r="U31" s="71"/>
      <c r="V31" s="71"/>
      <c r="W31" s="71"/>
      <c r="X31" s="71"/>
      <c r="Y31" s="71"/>
      <c r="Z31" s="71"/>
      <c r="AA31" s="169"/>
    </row>
    <row r="32" spans="1:34" s="12" customFormat="1" ht="12" customHeight="1" x14ac:dyDescent="0.15">
      <c r="A32" s="11"/>
      <c r="H32" s="71"/>
      <c r="I32" s="168" t="s">
        <v>6</v>
      </c>
      <c r="J32" s="168"/>
      <c r="K32" s="168"/>
      <c r="L32" s="168"/>
      <c r="M32" s="168"/>
      <c r="N32" s="168"/>
      <c r="O32" s="71"/>
      <c r="P32" s="14"/>
      <c r="Q32" s="14"/>
      <c r="R32" s="13"/>
      <c r="S32" s="13"/>
      <c r="T32" s="13"/>
      <c r="U32" s="13"/>
      <c r="V32" s="13"/>
      <c r="W32" s="13"/>
      <c r="X32" s="13"/>
      <c r="Y32" s="13"/>
      <c r="Z32" s="13"/>
      <c r="AA32" s="169">
        <v>67</v>
      </c>
    </row>
    <row r="33" spans="1:34" s="12" customFormat="1" ht="12" customHeight="1" x14ac:dyDescent="0.15">
      <c r="A33" s="11"/>
      <c r="H33" s="71"/>
      <c r="I33" s="168"/>
      <c r="J33" s="168"/>
      <c r="K33" s="168"/>
      <c r="L33" s="168"/>
      <c r="M33" s="168"/>
      <c r="N33" s="168"/>
      <c r="O33" s="15"/>
      <c r="P33" s="72"/>
      <c r="Q33" s="72"/>
      <c r="R33" s="71"/>
      <c r="S33" s="71"/>
      <c r="T33" s="71"/>
      <c r="U33" s="71"/>
      <c r="V33" s="71"/>
      <c r="W33" s="71"/>
      <c r="X33" s="71"/>
      <c r="Y33" s="71"/>
      <c r="Z33" s="71"/>
      <c r="AA33" s="169"/>
    </row>
    <row r="34" spans="1:34" s="12" customFormat="1" ht="12" customHeight="1" x14ac:dyDescent="0.15">
      <c r="A34" s="11"/>
      <c r="H34" s="71"/>
      <c r="I34" s="175" t="s">
        <v>7</v>
      </c>
      <c r="J34" s="175"/>
      <c r="K34" s="175"/>
      <c r="L34" s="175"/>
      <c r="M34" s="175"/>
      <c r="N34" s="71"/>
      <c r="O34" s="71"/>
      <c r="P34" s="71"/>
      <c r="Q34" s="71"/>
      <c r="R34" s="16"/>
      <c r="S34" s="13"/>
      <c r="T34" s="13"/>
      <c r="U34" s="13"/>
      <c r="V34" s="13"/>
      <c r="W34" s="13"/>
      <c r="X34" s="13"/>
      <c r="Y34" s="13"/>
      <c r="Z34" s="13"/>
      <c r="AA34" s="169">
        <v>67</v>
      </c>
    </row>
    <row r="35" spans="1:34" s="12" customFormat="1" ht="12" customHeight="1" x14ac:dyDescent="0.15">
      <c r="A35" s="11"/>
      <c r="H35" s="71"/>
      <c r="I35" s="175"/>
      <c r="J35" s="175"/>
      <c r="K35" s="175"/>
      <c r="L35" s="175"/>
      <c r="M35" s="175"/>
      <c r="N35" s="17"/>
      <c r="O35" s="17"/>
      <c r="P35" s="17"/>
      <c r="Q35" s="17"/>
      <c r="R35" s="17"/>
      <c r="S35" s="71"/>
      <c r="T35" s="71"/>
      <c r="U35" s="71"/>
      <c r="V35" s="71"/>
      <c r="W35" s="71"/>
      <c r="X35" s="71"/>
      <c r="AA35" s="169"/>
    </row>
    <row r="36" spans="1:34" s="12" customFormat="1" ht="12" customHeight="1" x14ac:dyDescent="0.15">
      <c r="A36" s="11"/>
      <c r="H36" s="71"/>
      <c r="I36" s="175" t="s">
        <v>8</v>
      </c>
      <c r="J36" s="175"/>
      <c r="K36" s="175"/>
      <c r="L36" s="175"/>
      <c r="M36" s="175"/>
      <c r="N36" s="175"/>
      <c r="O36" s="71"/>
      <c r="P36" s="71"/>
      <c r="Q36" s="71"/>
      <c r="R36" s="13"/>
      <c r="S36" s="13"/>
      <c r="T36" s="13"/>
      <c r="U36" s="13"/>
      <c r="V36" s="13"/>
      <c r="W36" s="13"/>
      <c r="X36" s="13"/>
      <c r="Y36" s="13"/>
      <c r="Z36" s="13"/>
      <c r="AA36" s="169">
        <v>102</v>
      </c>
    </row>
    <row r="37" spans="1:34" s="12" customFormat="1" ht="12" customHeight="1" x14ac:dyDescent="0.15">
      <c r="A37" s="11"/>
      <c r="H37" s="71"/>
      <c r="I37" s="175"/>
      <c r="J37" s="175"/>
      <c r="K37" s="175"/>
      <c r="L37" s="175"/>
      <c r="M37" s="175"/>
      <c r="N37" s="175"/>
      <c r="O37" s="17"/>
      <c r="P37" s="17"/>
      <c r="Q37" s="17"/>
      <c r="R37" s="71"/>
      <c r="S37" s="71"/>
      <c r="T37" s="71"/>
      <c r="U37" s="71"/>
      <c r="V37" s="71"/>
      <c r="W37" s="71"/>
      <c r="X37" s="71"/>
      <c r="AA37" s="169"/>
    </row>
    <row r="38" spans="1:34" s="12" customFormat="1" ht="12" customHeight="1" x14ac:dyDescent="0.15">
      <c r="A38" s="11"/>
      <c r="H38" s="71"/>
      <c r="I38" s="168" t="s">
        <v>9</v>
      </c>
      <c r="J38" s="168"/>
      <c r="K38" s="168"/>
      <c r="L38" s="168"/>
      <c r="M38" s="168"/>
      <c r="N38" s="168"/>
      <c r="O38" s="168"/>
      <c r="P38" s="168"/>
      <c r="Q38" s="168"/>
      <c r="R38" s="13"/>
      <c r="S38" s="13"/>
      <c r="T38" s="13"/>
      <c r="U38" s="13"/>
      <c r="V38" s="13"/>
      <c r="W38" s="13"/>
      <c r="X38" s="13"/>
      <c r="Y38" s="13"/>
      <c r="Z38" s="13"/>
      <c r="AA38" s="169">
        <v>106</v>
      </c>
    </row>
    <row r="39" spans="1:34" s="12" customFormat="1" ht="12" customHeight="1" x14ac:dyDescent="0.15">
      <c r="A39" s="11"/>
      <c r="H39" s="71"/>
      <c r="I39" s="168"/>
      <c r="J39" s="168"/>
      <c r="K39" s="168"/>
      <c r="L39" s="168"/>
      <c r="M39" s="168"/>
      <c r="N39" s="168"/>
      <c r="O39" s="168"/>
      <c r="P39" s="168"/>
      <c r="Q39" s="168"/>
      <c r="R39" s="71"/>
      <c r="S39" s="71"/>
      <c r="T39" s="71"/>
      <c r="U39" s="71"/>
      <c r="V39" s="71"/>
      <c r="W39" s="71"/>
      <c r="X39" s="71"/>
      <c r="AA39" s="169"/>
    </row>
    <row r="40" spans="1:34" s="12" customFormat="1" ht="12" customHeight="1" x14ac:dyDescent="0.15">
      <c r="A40" s="11"/>
      <c r="H40" s="71"/>
      <c r="I40" s="71"/>
      <c r="J40" s="71"/>
      <c r="K40" s="71"/>
      <c r="L40" s="71"/>
      <c r="M40" s="71"/>
      <c r="N40" s="71"/>
      <c r="O40" s="71"/>
      <c r="P40" s="71"/>
      <c r="Q40" s="71"/>
      <c r="R40" s="16"/>
      <c r="S40" s="16"/>
      <c r="T40" s="16"/>
      <c r="U40" s="16"/>
      <c r="V40" s="16"/>
      <c r="W40" s="16"/>
      <c r="X40" s="16"/>
      <c r="Y40" s="16"/>
      <c r="Z40" s="16"/>
      <c r="AA40" s="71"/>
    </row>
    <row r="41" spans="1:34" s="12" customFormat="1" ht="12" customHeight="1" x14ac:dyDescent="0.15">
      <c r="A41" s="11"/>
      <c r="I41" s="71"/>
      <c r="J41" s="71"/>
      <c r="K41" s="71"/>
      <c r="L41" s="71"/>
      <c r="M41" s="71"/>
      <c r="N41" s="71"/>
      <c r="O41" s="71"/>
      <c r="P41" s="71"/>
      <c r="Q41" s="71"/>
      <c r="R41" s="16"/>
      <c r="S41" s="16"/>
      <c r="T41" s="16"/>
      <c r="U41" s="16"/>
      <c r="V41" s="16"/>
      <c r="W41" s="16"/>
      <c r="X41" s="16"/>
      <c r="Y41" s="18"/>
      <c r="Z41" s="18"/>
      <c r="AA41" s="71"/>
    </row>
    <row r="43" spans="1:34" s="10" customFormat="1" ht="20.25" customHeight="1" x14ac:dyDescent="0.15">
      <c r="A43" s="170" t="s">
        <v>10</v>
      </c>
      <c r="B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row>
    <row r="44" spans="1:34" ht="9" customHeight="1" x14ac:dyDescent="0.15"/>
    <row r="45" spans="1:34" s="78" customFormat="1" ht="15" customHeight="1" x14ac:dyDescent="0.15">
      <c r="A45" s="1"/>
      <c r="C45" s="19"/>
      <c r="D45" s="20" t="s">
        <v>11</v>
      </c>
      <c r="E45" s="19"/>
      <c r="F45" s="19"/>
      <c r="G45" s="19"/>
      <c r="H45" s="19"/>
      <c r="I45" s="19"/>
      <c r="J45" s="19"/>
      <c r="K45" s="19"/>
      <c r="L45" s="19"/>
      <c r="M45" s="19"/>
      <c r="N45" s="19"/>
      <c r="O45" s="19"/>
      <c r="P45" s="19"/>
      <c r="Q45" s="19"/>
      <c r="R45" s="19"/>
      <c r="S45" s="19"/>
      <c r="T45" s="19"/>
      <c r="U45" s="19"/>
      <c r="V45" s="19"/>
      <c r="W45" s="93"/>
      <c r="X45" s="93"/>
      <c r="Y45" s="93"/>
      <c r="Z45" s="93"/>
      <c r="AA45" s="93"/>
      <c r="AB45" s="93"/>
      <c r="AC45" s="93"/>
      <c r="AD45" s="93"/>
    </row>
    <row r="46" spans="1:34" s="78" customFormat="1" ht="30" customHeight="1" x14ac:dyDescent="0.15">
      <c r="C46" s="1"/>
      <c r="D46" s="92"/>
      <c r="E46" s="166" t="s">
        <v>1823</v>
      </c>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row>
    <row r="47" spans="1:34" s="78" customFormat="1" ht="15" customHeight="1" x14ac:dyDescent="0.15">
      <c r="C47" s="1"/>
      <c r="D47" s="92"/>
      <c r="E47" s="166" t="s">
        <v>12</v>
      </c>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row>
    <row r="48" spans="1:34" s="78" customFormat="1" ht="15" customHeight="1" x14ac:dyDescent="0.15">
      <c r="C48" s="1"/>
      <c r="D48" s="92"/>
      <c r="E48" s="166" t="s">
        <v>13</v>
      </c>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row>
    <row r="49" spans="3:30" s="78" customFormat="1" ht="15" customHeight="1" x14ac:dyDescent="0.15">
      <c r="C49" s="1"/>
      <c r="D49" s="92"/>
      <c r="E49" s="167" t="s">
        <v>14</v>
      </c>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row>
    <row r="50" spans="3:30" s="78" customFormat="1" ht="12" x14ac:dyDescent="0.15">
      <c r="C50" s="1"/>
      <c r="D50" s="92"/>
      <c r="E50" s="2"/>
      <c r="F50" s="3"/>
      <c r="G50" s="2"/>
      <c r="H50" s="2"/>
      <c r="I50" s="4"/>
      <c r="J50" s="5"/>
      <c r="K50" s="4"/>
      <c r="L50" s="4"/>
      <c r="M50" s="6"/>
      <c r="N50" s="2"/>
      <c r="O50" s="93"/>
      <c r="P50" s="93"/>
      <c r="Q50" s="93"/>
      <c r="R50" s="93"/>
      <c r="S50" s="93"/>
      <c r="T50" s="93"/>
      <c r="U50" s="93"/>
      <c r="V50" s="93"/>
      <c r="W50" s="93"/>
      <c r="X50" s="93"/>
      <c r="Y50" s="93"/>
      <c r="Z50" s="93"/>
      <c r="AA50" s="93"/>
      <c r="AB50" s="93"/>
      <c r="AC50" s="93"/>
      <c r="AD50" s="93"/>
    </row>
    <row r="51" spans="3:30" s="78" customFormat="1" ht="15" customHeight="1" x14ac:dyDescent="0.15">
      <c r="C51" s="1"/>
      <c r="D51" s="20" t="s">
        <v>15</v>
      </c>
      <c r="E51" s="19"/>
      <c r="F51" s="93"/>
      <c r="G51" s="19"/>
      <c r="H51" s="19"/>
      <c r="I51" s="19"/>
      <c r="J51" s="19"/>
      <c r="K51" s="19"/>
      <c r="L51" s="19"/>
      <c r="M51" s="19"/>
      <c r="N51" s="19"/>
      <c r="O51" s="19"/>
      <c r="P51" s="19"/>
      <c r="Q51" s="19"/>
      <c r="R51" s="19"/>
      <c r="S51" s="19"/>
      <c r="T51" s="19"/>
      <c r="U51" s="19"/>
      <c r="V51" s="19"/>
      <c r="W51" s="19"/>
      <c r="X51" s="19"/>
      <c r="Y51" s="93"/>
      <c r="Z51" s="93"/>
      <c r="AA51" s="93"/>
      <c r="AB51" s="93"/>
      <c r="AC51" s="93"/>
      <c r="AD51" s="93"/>
    </row>
    <row r="52" spans="3:30" s="78" customFormat="1" ht="27.75" customHeight="1" x14ac:dyDescent="0.15">
      <c r="C52" s="1"/>
      <c r="D52" s="92"/>
      <c r="E52" s="144" t="s">
        <v>16</v>
      </c>
      <c r="F52" s="144"/>
      <c r="G52" s="144"/>
      <c r="H52" s="144"/>
      <c r="I52" s="144" t="s">
        <v>1633</v>
      </c>
      <c r="J52" s="144"/>
      <c r="K52" s="144"/>
      <c r="L52" s="144"/>
      <c r="M52" s="144"/>
      <c r="N52" s="144"/>
      <c r="O52" s="144"/>
      <c r="P52" s="144"/>
      <c r="Q52" s="144"/>
      <c r="R52" s="144"/>
      <c r="S52" s="144"/>
      <c r="T52" s="144"/>
      <c r="U52" s="144"/>
      <c r="V52" s="144"/>
      <c r="W52" s="144"/>
      <c r="X52" s="144"/>
      <c r="Y52" s="144"/>
      <c r="Z52" s="144"/>
      <c r="AA52" s="144"/>
      <c r="AB52" s="144"/>
      <c r="AC52" s="144"/>
      <c r="AD52" s="144"/>
    </row>
    <row r="53" spans="3:30" s="78" customFormat="1" ht="15" customHeight="1" x14ac:dyDescent="0.15">
      <c r="C53" s="1"/>
      <c r="D53" s="92"/>
      <c r="E53" s="144" t="s">
        <v>17</v>
      </c>
      <c r="F53" s="144"/>
      <c r="G53" s="144"/>
      <c r="H53" s="144"/>
      <c r="I53" s="144" t="s">
        <v>18</v>
      </c>
      <c r="J53" s="144"/>
      <c r="K53" s="144"/>
      <c r="L53" s="144"/>
      <c r="M53" s="144"/>
      <c r="N53" s="144"/>
      <c r="O53" s="144"/>
      <c r="P53" s="144"/>
      <c r="Q53" s="144"/>
      <c r="R53" s="144"/>
      <c r="S53" s="144"/>
      <c r="T53" s="144"/>
      <c r="U53" s="144"/>
      <c r="V53" s="144"/>
      <c r="W53" s="144"/>
      <c r="X53" s="144"/>
      <c r="Y53" s="144"/>
      <c r="Z53" s="144"/>
      <c r="AA53" s="144"/>
      <c r="AB53" s="144"/>
      <c r="AC53" s="144"/>
      <c r="AD53" s="144"/>
    </row>
    <row r="54" spans="3:30" s="78" customFormat="1" ht="24.95" customHeight="1" x14ac:dyDescent="0.15">
      <c r="C54" s="1"/>
      <c r="D54" s="92"/>
      <c r="E54" s="144" t="s">
        <v>19</v>
      </c>
      <c r="F54" s="144"/>
      <c r="G54" s="144"/>
      <c r="H54" s="144"/>
      <c r="I54" s="144" t="s">
        <v>1800</v>
      </c>
      <c r="J54" s="144"/>
      <c r="K54" s="144"/>
      <c r="L54" s="144"/>
      <c r="M54" s="144"/>
      <c r="N54" s="144"/>
      <c r="O54" s="144"/>
      <c r="P54" s="144"/>
      <c r="Q54" s="144"/>
      <c r="R54" s="144"/>
      <c r="S54" s="144"/>
      <c r="T54" s="144"/>
      <c r="U54" s="144"/>
      <c r="V54" s="144"/>
      <c r="W54" s="144"/>
      <c r="X54" s="144"/>
      <c r="Y54" s="144"/>
      <c r="Z54" s="144"/>
      <c r="AA54" s="144"/>
      <c r="AB54" s="144"/>
      <c r="AC54" s="144"/>
      <c r="AD54" s="144"/>
    </row>
    <row r="55" spans="3:30" s="78" customFormat="1" ht="15" customHeight="1" x14ac:dyDescent="0.15">
      <c r="C55" s="1"/>
      <c r="D55" s="92"/>
      <c r="E55" s="144" t="s">
        <v>20</v>
      </c>
      <c r="F55" s="144"/>
      <c r="G55" s="144"/>
      <c r="H55" s="144"/>
      <c r="I55" s="145" t="s">
        <v>21</v>
      </c>
      <c r="J55" s="145"/>
      <c r="K55" s="145"/>
      <c r="L55" s="145"/>
      <c r="M55" s="145"/>
      <c r="N55" s="145"/>
      <c r="O55" s="145"/>
      <c r="P55" s="145"/>
      <c r="Q55" s="145"/>
      <c r="R55" s="145"/>
      <c r="S55" s="145"/>
      <c r="T55" s="145"/>
      <c r="U55" s="145"/>
      <c r="V55" s="145"/>
      <c r="W55" s="145"/>
      <c r="X55" s="145"/>
      <c r="Y55" s="145"/>
      <c r="Z55" s="145"/>
      <c r="AA55" s="145"/>
      <c r="AB55" s="145"/>
      <c r="AC55" s="145"/>
      <c r="AD55" s="145"/>
    </row>
    <row r="56" spans="3:30" s="78" customFormat="1" ht="27" customHeight="1" x14ac:dyDescent="0.15">
      <c r="C56" s="1"/>
      <c r="D56" s="92"/>
      <c r="E56" s="144" t="s">
        <v>22</v>
      </c>
      <c r="F56" s="144"/>
      <c r="G56" s="144"/>
      <c r="H56" s="144"/>
      <c r="I56" s="164" t="s">
        <v>23</v>
      </c>
      <c r="J56" s="162"/>
      <c r="K56" s="162"/>
      <c r="L56" s="162"/>
      <c r="M56" s="162"/>
      <c r="N56" s="162"/>
      <c r="O56" s="162"/>
      <c r="P56" s="162"/>
      <c r="Q56" s="162"/>
      <c r="R56" s="162"/>
      <c r="S56" s="162"/>
      <c r="T56" s="162"/>
      <c r="U56" s="162"/>
      <c r="V56" s="162"/>
      <c r="W56" s="162"/>
      <c r="X56" s="162"/>
      <c r="Y56" s="162"/>
      <c r="Z56" s="162"/>
      <c r="AA56" s="162"/>
      <c r="AB56" s="162"/>
      <c r="AC56" s="162"/>
      <c r="AD56" s="165"/>
    </row>
    <row r="57" spans="3:30" s="78" customFormat="1" ht="15" customHeight="1" x14ac:dyDescent="0.15">
      <c r="C57" s="1"/>
      <c r="D57" s="92"/>
      <c r="E57" s="144"/>
      <c r="F57" s="144"/>
      <c r="G57" s="144"/>
      <c r="H57" s="144"/>
      <c r="I57" s="21"/>
      <c r="J57" s="145" t="s">
        <v>24</v>
      </c>
      <c r="K57" s="145"/>
      <c r="L57" s="145"/>
      <c r="M57" s="145" t="s">
        <v>25</v>
      </c>
      <c r="N57" s="145"/>
      <c r="O57" s="145"/>
      <c r="P57" s="145"/>
      <c r="Q57" s="145"/>
      <c r="R57" s="145"/>
      <c r="S57" s="145"/>
      <c r="T57" s="145" t="s">
        <v>26</v>
      </c>
      <c r="U57" s="145"/>
      <c r="V57" s="145"/>
      <c r="W57" s="145" t="s">
        <v>27</v>
      </c>
      <c r="X57" s="145"/>
      <c r="Y57" s="145"/>
      <c r="Z57" s="145"/>
      <c r="AA57" s="145"/>
      <c r="AB57" s="145"/>
      <c r="AC57" s="145"/>
      <c r="AD57" s="21"/>
    </row>
    <row r="58" spans="3:30" s="78" customFormat="1" ht="15" customHeight="1" x14ac:dyDescent="0.15">
      <c r="C58" s="1"/>
      <c r="D58" s="92"/>
      <c r="E58" s="144"/>
      <c r="F58" s="144"/>
      <c r="G58" s="144"/>
      <c r="H58" s="144"/>
      <c r="I58" s="21"/>
      <c r="J58" s="145" t="s">
        <v>28</v>
      </c>
      <c r="K58" s="145"/>
      <c r="L58" s="145"/>
      <c r="M58" s="145" t="s">
        <v>29</v>
      </c>
      <c r="N58" s="145"/>
      <c r="O58" s="145"/>
      <c r="P58" s="145"/>
      <c r="Q58" s="145"/>
      <c r="R58" s="145"/>
      <c r="S58" s="145"/>
      <c r="T58" s="145" t="s">
        <v>30</v>
      </c>
      <c r="U58" s="145"/>
      <c r="V58" s="145"/>
      <c r="W58" s="145" t="s">
        <v>31</v>
      </c>
      <c r="X58" s="145"/>
      <c r="Y58" s="145"/>
      <c r="Z58" s="145"/>
      <c r="AA58" s="145"/>
      <c r="AB58" s="145"/>
      <c r="AC58" s="145"/>
      <c r="AD58" s="21"/>
    </row>
    <row r="59" spans="3:30" s="78" customFormat="1" ht="15" customHeight="1" x14ac:dyDescent="0.15">
      <c r="C59" s="1"/>
      <c r="D59" s="92"/>
      <c r="E59" s="144"/>
      <c r="F59" s="144"/>
      <c r="G59" s="144"/>
      <c r="H59" s="144"/>
      <c r="I59" s="21"/>
      <c r="J59" s="145" t="s">
        <v>32</v>
      </c>
      <c r="K59" s="145"/>
      <c r="L59" s="145"/>
      <c r="M59" s="145" t="s">
        <v>33</v>
      </c>
      <c r="N59" s="145"/>
      <c r="O59" s="145"/>
      <c r="P59" s="145"/>
      <c r="Q59" s="145"/>
      <c r="R59" s="145"/>
      <c r="S59" s="145"/>
      <c r="T59" s="145" t="s">
        <v>34</v>
      </c>
      <c r="U59" s="145"/>
      <c r="V59" s="145"/>
      <c r="W59" s="145" t="s">
        <v>35</v>
      </c>
      <c r="X59" s="145"/>
      <c r="Y59" s="145"/>
      <c r="Z59" s="145"/>
      <c r="AA59" s="145"/>
      <c r="AB59" s="145"/>
      <c r="AC59" s="145"/>
      <c r="AD59" s="21"/>
    </row>
    <row r="60" spans="3:30" s="78" customFormat="1" ht="7.5" customHeight="1" x14ac:dyDescent="0.15">
      <c r="C60" s="1"/>
      <c r="D60" s="92"/>
      <c r="E60" s="144"/>
      <c r="F60" s="144"/>
      <c r="G60" s="144"/>
      <c r="H60" s="144"/>
      <c r="I60" s="161"/>
      <c r="J60" s="162"/>
      <c r="K60" s="162"/>
      <c r="L60" s="162"/>
      <c r="M60" s="162"/>
      <c r="N60" s="162"/>
      <c r="O60" s="162"/>
      <c r="P60" s="162"/>
      <c r="Q60" s="162"/>
      <c r="R60" s="162"/>
      <c r="S60" s="162"/>
      <c r="T60" s="162"/>
      <c r="U60" s="162"/>
      <c r="V60" s="162"/>
      <c r="W60" s="162"/>
      <c r="X60" s="162"/>
      <c r="Y60" s="162"/>
      <c r="Z60" s="162"/>
      <c r="AA60" s="162"/>
      <c r="AB60" s="162"/>
      <c r="AC60" s="163"/>
      <c r="AD60" s="22"/>
    </row>
    <row r="61" spans="3:30" s="78" customFormat="1" ht="15" customHeight="1" x14ac:dyDescent="0.15">
      <c r="C61" s="1"/>
      <c r="D61" s="92"/>
      <c r="E61" s="144" t="s">
        <v>36</v>
      </c>
      <c r="F61" s="144"/>
      <c r="G61" s="144"/>
      <c r="H61" s="144"/>
      <c r="I61" s="145" t="s">
        <v>37</v>
      </c>
      <c r="J61" s="145"/>
      <c r="K61" s="145"/>
      <c r="L61" s="145"/>
      <c r="M61" s="145"/>
      <c r="N61" s="145"/>
      <c r="O61" s="145"/>
      <c r="P61" s="145"/>
      <c r="Q61" s="145"/>
      <c r="R61" s="145"/>
      <c r="S61" s="145"/>
      <c r="T61" s="145"/>
      <c r="U61" s="145"/>
      <c r="V61" s="145"/>
      <c r="W61" s="145"/>
      <c r="X61" s="145"/>
      <c r="Y61" s="145"/>
      <c r="Z61" s="145"/>
      <c r="AA61" s="145"/>
      <c r="AB61" s="145"/>
      <c r="AC61" s="145"/>
      <c r="AD61" s="145"/>
    </row>
    <row r="62" spans="3:30" s="78" customFormat="1" ht="15" customHeight="1" x14ac:dyDescent="0.15">
      <c r="C62" s="1"/>
      <c r="D62" s="92"/>
      <c r="E62" s="144" t="s">
        <v>38</v>
      </c>
      <c r="F62" s="144"/>
      <c r="G62" s="144"/>
      <c r="H62" s="144"/>
      <c r="I62" s="145" t="s">
        <v>39</v>
      </c>
      <c r="J62" s="145"/>
      <c r="K62" s="145"/>
      <c r="L62" s="145"/>
      <c r="M62" s="145"/>
      <c r="N62" s="145"/>
      <c r="O62" s="145"/>
      <c r="P62" s="145"/>
      <c r="Q62" s="145"/>
      <c r="R62" s="145"/>
      <c r="S62" s="145"/>
      <c r="T62" s="145"/>
      <c r="U62" s="145"/>
      <c r="V62" s="145"/>
      <c r="W62" s="145"/>
      <c r="X62" s="145"/>
      <c r="Y62" s="145"/>
      <c r="Z62" s="145"/>
      <c r="AA62" s="145"/>
      <c r="AB62" s="145"/>
      <c r="AC62" s="145"/>
      <c r="AD62" s="145"/>
    </row>
    <row r="63" spans="3:30" s="78" customFormat="1" ht="39" customHeight="1" x14ac:dyDescent="0.15">
      <c r="C63" s="1"/>
      <c r="D63" s="92"/>
      <c r="E63" s="144" t="s">
        <v>40</v>
      </c>
      <c r="F63" s="144"/>
      <c r="G63" s="144"/>
      <c r="H63" s="144"/>
      <c r="I63" s="144" t="s">
        <v>41</v>
      </c>
      <c r="J63" s="144"/>
      <c r="K63" s="144"/>
      <c r="L63" s="144"/>
      <c r="M63" s="144"/>
      <c r="N63" s="144"/>
      <c r="O63" s="144"/>
      <c r="P63" s="144"/>
      <c r="Q63" s="144"/>
      <c r="R63" s="144"/>
      <c r="S63" s="144"/>
      <c r="T63" s="144"/>
      <c r="U63" s="144"/>
      <c r="V63" s="144"/>
      <c r="W63" s="144"/>
      <c r="X63" s="144"/>
      <c r="Y63" s="144"/>
      <c r="Z63" s="144"/>
      <c r="AA63" s="144"/>
      <c r="AB63" s="144"/>
      <c r="AC63" s="144"/>
      <c r="AD63" s="144"/>
    </row>
    <row r="64" spans="3:30" s="78" customFormat="1" ht="15" customHeight="1" x14ac:dyDescent="0.15">
      <c r="C64" s="1"/>
      <c r="D64" s="92"/>
      <c r="E64" s="151" t="s">
        <v>42</v>
      </c>
      <c r="F64" s="152"/>
      <c r="G64" s="152"/>
      <c r="H64" s="153"/>
      <c r="I64" s="151" t="s">
        <v>43</v>
      </c>
      <c r="J64" s="160"/>
      <c r="K64" s="160"/>
      <c r="L64" s="160"/>
      <c r="M64" s="160"/>
      <c r="N64" s="160"/>
      <c r="O64" s="160"/>
      <c r="P64" s="160"/>
      <c r="Q64" s="160"/>
      <c r="R64" s="160"/>
      <c r="S64" s="160"/>
      <c r="T64" s="160"/>
      <c r="U64" s="160"/>
      <c r="V64" s="160"/>
      <c r="W64" s="160"/>
      <c r="X64" s="160"/>
      <c r="Y64" s="160"/>
      <c r="Z64" s="160"/>
      <c r="AA64" s="160"/>
      <c r="AB64" s="160"/>
      <c r="AC64" s="160"/>
      <c r="AD64" s="153"/>
    </row>
    <row r="65" spans="3:30" s="78" customFormat="1" ht="15" customHeight="1" x14ac:dyDescent="0.15">
      <c r="C65" s="1"/>
      <c r="D65" s="92"/>
      <c r="E65" s="154"/>
      <c r="F65" s="155"/>
      <c r="G65" s="155"/>
      <c r="H65" s="156"/>
      <c r="I65" s="86"/>
      <c r="J65" s="85" t="s">
        <v>44</v>
      </c>
      <c r="K65" s="143" t="s">
        <v>45</v>
      </c>
      <c r="L65" s="143"/>
      <c r="M65" s="143"/>
      <c r="N65" s="143"/>
      <c r="O65" s="143"/>
      <c r="P65" s="143"/>
      <c r="Q65" s="143"/>
      <c r="R65" s="143"/>
      <c r="S65" s="143"/>
      <c r="T65" s="85" t="s">
        <v>46</v>
      </c>
      <c r="U65" s="143" t="s">
        <v>47</v>
      </c>
      <c r="V65" s="143"/>
      <c r="W65" s="143"/>
      <c r="X65" s="143"/>
      <c r="Y65" s="143"/>
      <c r="Z65" s="143"/>
      <c r="AA65" s="143"/>
      <c r="AB65" s="143"/>
      <c r="AC65" s="143"/>
      <c r="AD65" s="88"/>
    </row>
    <row r="66" spans="3:30" s="78" customFormat="1" ht="15" customHeight="1" x14ac:dyDescent="0.15">
      <c r="C66" s="1"/>
      <c r="D66" s="92"/>
      <c r="E66" s="154"/>
      <c r="F66" s="155"/>
      <c r="G66" s="155"/>
      <c r="H66" s="156"/>
      <c r="I66" s="86"/>
      <c r="J66" s="85" t="s">
        <v>48</v>
      </c>
      <c r="K66" s="143" t="s">
        <v>49</v>
      </c>
      <c r="L66" s="143"/>
      <c r="M66" s="143"/>
      <c r="N66" s="143"/>
      <c r="O66" s="143"/>
      <c r="P66" s="143"/>
      <c r="Q66" s="143"/>
      <c r="R66" s="143"/>
      <c r="S66" s="143"/>
      <c r="T66" s="149"/>
      <c r="U66" s="149"/>
      <c r="V66" s="149"/>
      <c r="W66" s="149"/>
      <c r="X66" s="149"/>
      <c r="Y66" s="149"/>
      <c r="Z66" s="149"/>
      <c r="AA66" s="149"/>
      <c r="AB66" s="149"/>
      <c r="AC66" s="150"/>
      <c r="AD66" s="88"/>
    </row>
    <row r="67" spans="3:30" s="78" customFormat="1" ht="15" customHeight="1" x14ac:dyDescent="0.15">
      <c r="C67" s="1"/>
      <c r="D67" s="92"/>
      <c r="E67" s="154"/>
      <c r="F67" s="155"/>
      <c r="G67" s="155"/>
      <c r="H67" s="156"/>
      <c r="I67" s="86"/>
      <c r="J67" s="85" t="s">
        <v>50</v>
      </c>
      <c r="K67" s="143" t="s">
        <v>51</v>
      </c>
      <c r="L67" s="143"/>
      <c r="M67" s="143"/>
      <c r="N67" s="143"/>
      <c r="O67" s="143"/>
      <c r="P67" s="143"/>
      <c r="Q67" s="143"/>
      <c r="R67" s="143"/>
      <c r="S67" s="143"/>
      <c r="T67" s="143"/>
      <c r="U67" s="143"/>
      <c r="V67" s="143"/>
      <c r="W67" s="143"/>
      <c r="X67" s="143"/>
      <c r="Y67" s="143"/>
      <c r="Z67" s="143"/>
      <c r="AA67" s="143"/>
      <c r="AB67" s="143"/>
      <c r="AC67" s="143"/>
      <c r="AD67" s="88"/>
    </row>
    <row r="68" spans="3:30" s="78" customFormat="1" ht="7.5" customHeight="1" x14ac:dyDescent="0.15">
      <c r="C68" s="1"/>
      <c r="D68" s="92"/>
      <c r="E68" s="157"/>
      <c r="F68" s="158"/>
      <c r="G68" s="158"/>
      <c r="H68" s="159"/>
      <c r="I68" s="89"/>
      <c r="J68" s="91"/>
      <c r="K68" s="91"/>
      <c r="L68" s="91"/>
      <c r="M68" s="91"/>
      <c r="N68" s="91"/>
      <c r="O68" s="91"/>
      <c r="P68" s="91"/>
      <c r="Q68" s="91"/>
      <c r="R68" s="91"/>
      <c r="S68" s="91"/>
      <c r="T68" s="91"/>
      <c r="U68" s="91"/>
      <c r="V68" s="91"/>
      <c r="W68" s="91"/>
      <c r="X68" s="91"/>
      <c r="Y68" s="91"/>
      <c r="Z68" s="91"/>
      <c r="AA68" s="91"/>
      <c r="AB68" s="91"/>
      <c r="AC68" s="91"/>
      <c r="AD68" s="90"/>
    </row>
    <row r="69" spans="3:30" s="78" customFormat="1" ht="15" customHeight="1" x14ac:dyDescent="0.15">
      <c r="C69" s="1"/>
      <c r="D69" s="92"/>
      <c r="E69" s="144" t="s">
        <v>52</v>
      </c>
      <c r="F69" s="144"/>
      <c r="G69" s="144"/>
      <c r="H69" s="144"/>
      <c r="I69" s="145" t="s">
        <v>53</v>
      </c>
      <c r="J69" s="145"/>
      <c r="K69" s="145"/>
      <c r="L69" s="145"/>
      <c r="M69" s="145"/>
      <c r="N69" s="145"/>
      <c r="O69" s="145"/>
      <c r="P69" s="145"/>
      <c r="Q69" s="145"/>
      <c r="R69" s="145"/>
      <c r="S69" s="145"/>
      <c r="T69" s="145"/>
      <c r="U69" s="145"/>
      <c r="V69" s="145"/>
      <c r="W69" s="145"/>
      <c r="X69" s="145"/>
      <c r="Y69" s="145"/>
      <c r="Z69" s="145"/>
      <c r="AA69" s="145"/>
      <c r="AB69" s="145"/>
      <c r="AC69" s="145"/>
      <c r="AD69" s="145"/>
    </row>
    <row r="70" spans="3:30" s="78" customFormat="1" ht="15" customHeight="1" x14ac:dyDescent="0.15">
      <c r="C70" s="1"/>
      <c r="D70" s="92"/>
      <c r="E70" s="144" t="s">
        <v>1590</v>
      </c>
      <c r="F70" s="144"/>
      <c r="G70" s="144"/>
      <c r="H70" s="144"/>
      <c r="I70" s="145" t="s">
        <v>1599</v>
      </c>
      <c r="J70" s="145"/>
      <c r="K70" s="145"/>
      <c r="L70" s="145"/>
      <c r="M70" s="145"/>
      <c r="N70" s="145"/>
      <c r="O70" s="145"/>
      <c r="P70" s="145"/>
      <c r="Q70" s="145"/>
      <c r="R70" s="145"/>
      <c r="S70" s="145"/>
      <c r="T70" s="145"/>
      <c r="U70" s="145"/>
      <c r="V70" s="145"/>
      <c r="W70" s="145"/>
      <c r="X70" s="145"/>
      <c r="Y70" s="145"/>
      <c r="Z70" s="145"/>
      <c r="AA70" s="145"/>
      <c r="AB70" s="145"/>
      <c r="AC70" s="145"/>
      <c r="AD70" s="145"/>
    </row>
    <row r="71" spans="3:30" s="78" customFormat="1" ht="15" customHeight="1" x14ac:dyDescent="0.15">
      <c r="C71" s="1"/>
      <c r="D71" s="92"/>
      <c r="E71" s="144" t="s">
        <v>54</v>
      </c>
      <c r="F71" s="144"/>
      <c r="G71" s="144"/>
      <c r="H71" s="144"/>
      <c r="I71" s="146" t="s">
        <v>55</v>
      </c>
      <c r="J71" s="144"/>
      <c r="K71" s="144"/>
      <c r="L71" s="144"/>
      <c r="M71" s="144"/>
      <c r="N71" s="144"/>
      <c r="O71" s="144"/>
      <c r="P71" s="144"/>
      <c r="Q71" s="144"/>
      <c r="R71" s="144"/>
      <c r="S71" s="144"/>
      <c r="T71" s="144"/>
      <c r="U71" s="144"/>
      <c r="V71" s="144"/>
      <c r="W71" s="144"/>
      <c r="X71" s="144"/>
      <c r="Y71" s="144"/>
      <c r="Z71" s="144"/>
      <c r="AA71" s="144"/>
      <c r="AB71" s="144"/>
      <c r="AC71" s="144"/>
      <c r="AD71" s="146"/>
    </row>
    <row r="72" spans="3:30" s="78" customFormat="1" ht="15.75" customHeight="1" x14ac:dyDescent="0.15">
      <c r="C72" s="1"/>
      <c r="D72" s="92"/>
      <c r="E72" s="144"/>
      <c r="F72" s="144"/>
      <c r="G72" s="144"/>
      <c r="H72" s="144"/>
      <c r="I72" s="21"/>
      <c r="J72" s="147" t="s">
        <v>56</v>
      </c>
      <c r="K72" s="147"/>
      <c r="L72" s="147"/>
      <c r="M72" s="145" t="s">
        <v>57</v>
      </c>
      <c r="N72" s="145"/>
      <c r="O72" s="145"/>
      <c r="P72" s="145"/>
      <c r="Q72" s="145"/>
      <c r="R72" s="145"/>
      <c r="S72" s="145"/>
      <c r="T72" s="145"/>
      <c r="U72" s="145"/>
      <c r="V72" s="145"/>
      <c r="W72" s="145"/>
      <c r="X72" s="145"/>
      <c r="Y72" s="145"/>
      <c r="Z72" s="145"/>
      <c r="AA72" s="145"/>
      <c r="AB72" s="145"/>
      <c r="AC72" s="145"/>
      <c r="AD72" s="21"/>
    </row>
    <row r="73" spans="3:30" s="78" customFormat="1" ht="15.75" customHeight="1" x14ac:dyDescent="0.15">
      <c r="C73" s="1"/>
      <c r="D73" s="92"/>
      <c r="E73" s="144"/>
      <c r="F73" s="144"/>
      <c r="G73" s="144"/>
      <c r="H73" s="144"/>
      <c r="I73" s="21"/>
      <c r="J73" s="147" t="s">
        <v>58</v>
      </c>
      <c r="K73" s="147"/>
      <c r="L73" s="147"/>
      <c r="M73" s="145" t="s">
        <v>59</v>
      </c>
      <c r="N73" s="145"/>
      <c r="O73" s="145"/>
      <c r="P73" s="145"/>
      <c r="Q73" s="145"/>
      <c r="R73" s="145"/>
      <c r="S73" s="145"/>
      <c r="T73" s="145"/>
      <c r="U73" s="145"/>
      <c r="V73" s="145"/>
      <c r="W73" s="145"/>
      <c r="X73" s="145"/>
      <c r="Y73" s="145"/>
      <c r="Z73" s="145"/>
      <c r="AA73" s="145"/>
      <c r="AB73" s="145"/>
      <c r="AC73" s="145"/>
      <c r="AD73" s="21"/>
    </row>
    <row r="74" spans="3:30" s="78" customFormat="1" ht="15.75" customHeight="1" x14ac:dyDescent="0.15">
      <c r="C74" s="1"/>
      <c r="D74" s="92"/>
      <c r="E74" s="144"/>
      <c r="F74" s="144"/>
      <c r="G74" s="144"/>
      <c r="H74" s="144"/>
      <c r="I74" s="21"/>
      <c r="J74" s="147" t="s">
        <v>60</v>
      </c>
      <c r="K74" s="147"/>
      <c r="L74" s="147"/>
      <c r="M74" s="145" t="s">
        <v>1709</v>
      </c>
      <c r="N74" s="145"/>
      <c r="O74" s="145"/>
      <c r="P74" s="145"/>
      <c r="Q74" s="145"/>
      <c r="R74" s="145"/>
      <c r="S74" s="145"/>
      <c r="T74" s="145"/>
      <c r="U74" s="145"/>
      <c r="V74" s="145"/>
      <c r="W74" s="145"/>
      <c r="X74" s="145"/>
      <c r="Y74" s="145"/>
      <c r="Z74" s="145"/>
      <c r="AA74" s="145"/>
      <c r="AB74" s="145"/>
      <c r="AC74" s="145"/>
      <c r="AD74" s="21"/>
    </row>
    <row r="75" spans="3:30" s="78" customFormat="1" ht="15.75" customHeight="1" x14ac:dyDescent="0.15">
      <c r="C75" s="1"/>
      <c r="D75" s="92"/>
      <c r="E75" s="144"/>
      <c r="F75" s="144"/>
      <c r="G75" s="144"/>
      <c r="H75" s="144"/>
      <c r="I75" s="21"/>
      <c r="J75" s="147" t="s">
        <v>61</v>
      </c>
      <c r="K75" s="147"/>
      <c r="L75" s="147"/>
      <c r="M75" s="145" t="s">
        <v>62</v>
      </c>
      <c r="N75" s="145"/>
      <c r="O75" s="145"/>
      <c r="P75" s="145"/>
      <c r="Q75" s="145"/>
      <c r="R75" s="145"/>
      <c r="S75" s="145"/>
      <c r="T75" s="145"/>
      <c r="U75" s="145"/>
      <c r="V75" s="145"/>
      <c r="W75" s="145"/>
      <c r="X75" s="145"/>
      <c r="Y75" s="145"/>
      <c r="Z75" s="145"/>
      <c r="AA75" s="145"/>
      <c r="AB75" s="145"/>
      <c r="AC75" s="145"/>
      <c r="AD75" s="21"/>
    </row>
    <row r="76" spans="3:30" s="78" customFormat="1" ht="7.5" customHeight="1" x14ac:dyDescent="0.15">
      <c r="C76" s="1"/>
      <c r="D76" s="92"/>
      <c r="E76" s="144"/>
      <c r="F76" s="144"/>
      <c r="G76" s="144"/>
      <c r="H76" s="144"/>
      <c r="I76" s="148"/>
      <c r="J76" s="149"/>
      <c r="K76" s="149"/>
      <c r="L76" s="149"/>
      <c r="M76" s="149"/>
      <c r="N76" s="149"/>
      <c r="O76" s="149"/>
      <c r="P76" s="149"/>
      <c r="Q76" s="149"/>
      <c r="R76" s="149"/>
      <c r="S76" s="149"/>
      <c r="T76" s="149"/>
      <c r="U76" s="149"/>
      <c r="V76" s="149"/>
      <c r="W76" s="149"/>
      <c r="X76" s="149"/>
      <c r="Y76" s="149"/>
      <c r="Z76" s="149"/>
      <c r="AA76" s="149"/>
      <c r="AB76" s="149"/>
      <c r="AC76" s="150"/>
      <c r="AD76" s="22"/>
    </row>
    <row r="77" spans="3:30" s="78" customFormat="1" ht="15" customHeight="1" x14ac:dyDescent="0.15">
      <c r="C77" s="1"/>
      <c r="D77" s="92"/>
      <c r="E77" s="144" t="s">
        <v>63</v>
      </c>
      <c r="F77" s="144"/>
      <c r="G77" s="144"/>
      <c r="H77" s="144"/>
      <c r="I77" s="144" t="s">
        <v>1634</v>
      </c>
      <c r="J77" s="144"/>
      <c r="K77" s="144"/>
      <c r="L77" s="144"/>
      <c r="M77" s="144"/>
      <c r="N77" s="144"/>
      <c r="O77" s="144"/>
      <c r="P77" s="144"/>
      <c r="Q77" s="144"/>
      <c r="R77" s="144"/>
      <c r="S77" s="144"/>
      <c r="T77" s="144"/>
      <c r="U77" s="144"/>
      <c r="V77" s="144"/>
      <c r="W77" s="144"/>
      <c r="X77" s="144"/>
      <c r="Y77" s="144"/>
      <c r="Z77" s="144"/>
      <c r="AA77" s="144"/>
      <c r="AB77" s="144"/>
      <c r="AC77" s="144"/>
      <c r="AD77" s="144"/>
    </row>
    <row r="78" spans="3:30" s="78" customFormat="1" ht="24.95" customHeight="1" x14ac:dyDescent="0.15">
      <c r="C78" s="1"/>
      <c r="D78" s="92"/>
      <c r="E78" s="144" t="s">
        <v>64</v>
      </c>
      <c r="F78" s="144"/>
      <c r="G78" s="144"/>
      <c r="H78" s="144"/>
      <c r="I78" s="144" t="s">
        <v>1824</v>
      </c>
      <c r="J78" s="144"/>
      <c r="K78" s="144"/>
      <c r="L78" s="144"/>
      <c r="M78" s="144"/>
      <c r="N78" s="144"/>
      <c r="O78" s="144"/>
      <c r="P78" s="144"/>
      <c r="Q78" s="144"/>
      <c r="R78" s="144"/>
      <c r="S78" s="144"/>
      <c r="T78" s="144"/>
      <c r="U78" s="144"/>
      <c r="V78" s="144"/>
      <c r="W78" s="144"/>
      <c r="X78" s="144"/>
      <c r="Y78" s="144"/>
      <c r="Z78" s="144"/>
      <c r="AA78" s="144"/>
      <c r="AB78" s="144"/>
      <c r="AC78" s="144"/>
      <c r="AD78" s="144"/>
    </row>
    <row r="79" spans="3:30" s="78" customFormat="1" ht="30.75" customHeight="1" x14ac:dyDescent="0.15">
      <c r="C79" s="23"/>
      <c r="D79" s="88"/>
      <c r="E79" s="144" t="s">
        <v>65</v>
      </c>
      <c r="F79" s="144"/>
      <c r="G79" s="144"/>
      <c r="H79" s="144"/>
      <c r="I79" s="144" t="s">
        <v>1825</v>
      </c>
      <c r="J79" s="144"/>
      <c r="K79" s="144"/>
      <c r="L79" s="144"/>
      <c r="M79" s="144"/>
      <c r="N79" s="144"/>
      <c r="O79" s="144"/>
      <c r="P79" s="144"/>
      <c r="Q79" s="144"/>
      <c r="R79" s="144"/>
      <c r="S79" s="144"/>
      <c r="T79" s="144"/>
      <c r="U79" s="144"/>
      <c r="V79" s="144"/>
      <c r="W79" s="144"/>
      <c r="X79" s="144"/>
      <c r="Y79" s="144"/>
      <c r="Z79" s="144"/>
      <c r="AA79" s="144"/>
      <c r="AB79" s="144"/>
      <c r="AC79" s="144"/>
      <c r="AD79" s="144"/>
    </row>
    <row r="80" spans="3:30" s="78" customFormat="1" ht="40.5" customHeight="1" x14ac:dyDescent="0.15">
      <c r="C80" s="23"/>
      <c r="D80" s="87"/>
      <c r="E80" s="143" t="s">
        <v>66</v>
      </c>
      <c r="F80" s="143"/>
      <c r="G80" s="143"/>
      <c r="H80" s="143"/>
      <c r="I80" s="143" t="s">
        <v>67</v>
      </c>
      <c r="J80" s="143"/>
      <c r="K80" s="143"/>
      <c r="L80" s="143"/>
      <c r="M80" s="143"/>
      <c r="N80" s="143"/>
      <c r="O80" s="143"/>
      <c r="P80" s="143"/>
      <c r="Q80" s="143"/>
      <c r="R80" s="143"/>
      <c r="S80" s="143"/>
      <c r="T80" s="143"/>
      <c r="U80" s="143"/>
      <c r="V80" s="143"/>
      <c r="W80" s="143"/>
      <c r="X80" s="143"/>
      <c r="Y80" s="143"/>
      <c r="Z80" s="143"/>
      <c r="AA80" s="143"/>
      <c r="AB80" s="143"/>
      <c r="AC80" s="143"/>
      <c r="AD80" s="143"/>
    </row>
    <row r="81" spans="1:30" s="78" customFormat="1" ht="27" customHeight="1" x14ac:dyDescent="0.15">
      <c r="C81" s="23"/>
      <c r="D81" s="87"/>
      <c r="E81" s="140" t="s">
        <v>68</v>
      </c>
      <c r="F81" s="141"/>
      <c r="G81" s="141"/>
      <c r="H81" s="142"/>
      <c r="I81" s="140" t="s">
        <v>69</v>
      </c>
      <c r="J81" s="141"/>
      <c r="K81" s="141"/>
      <c r="L81" s="141"/>
      <c r="M81" s="141"/>
      <c r="N81" s="141"/>
      <c r="O81" s="141"/>
      <c r="P81" s="141"/>
      <c r="Q81" s="141"/>
      <c r="R81" s="141"/>
      <c r="S81" s="141"/>
      <c r="T81" s="141"/>
      <c r="U81" s="141"/>
      <c r="V81" s="141"/>
      <c r="W81" s="141"/>
      <c r="X81" s="141"/>
      <c r="Y81" s="141"/>
      <c r="Z81" s="141"/>
      <c r="AA81" s="141"/>
      <c r="AB81" s="141"/>
      <c r="AC81" s="141"/>
      <c r="AD81" s="142"/>
    </row>
    <row r="82" spans="1:30" s="78" customFormat="1" ht="27" customHeight="1" x14ac:dyDescent="0.15">
      <c r="C82" s="23"/>
      <c r="D82" s="87"/>
      <c r="E82" s="140" t="s">
        <v>70</v>
      </c>
      <c r="F82" s="141"/>
      <c r="G82" s="141"/>
      <c r="H82" s="142"/>
      <c r="I82" s="140" t="s">
        <v>71</v>
      </c>
      <c r="J82" s="141"/>
      <c r="K82" s="141"/>
      <c r="L82" s="141"/>
      <c r="M82" s="141"/>
      <c r="N82" s="141"/>
      <c r="O82" s="141"/>
      <c r="P82" s="141"/>
      <c r="Q82" s="141"/>
      <c r="R82" s="141"/>
      <c r="S82" s="141"/>
      <c r="T82" s="141"/>
      <c r="U82" s="141"/>
      <c r="V82" s="141"/>
      <c r="W82" s="141"/>
      <c r="X82" s="141"/>
      <c r="Y82" s="141"/>
      <c r="Z82" s="141"/>
      <c r="AA82" s="141"/>
      <c r="AB82" s="141"/>
      <c r="AC82" s="141"/>
      <c r="AD82" s="142"/>
    </row>
    <row r="83" spans="1:30" s="78" customFormat="1" ht="40.5" customHeight="1" x14ac:dyDescent="0.15">
      <c r="C83" s="23"/>
      <c r="D83" s="87"/>
      <c r="E83" s="140" t="s">
        <v>72</v>
      </c>
      <c r="F83" s="141"/>
      <c r="G83" s="141"/>
      <c r="H83" s="142"/>
      <c r="I83" s="140" t="s">
        <v>73</v>
      </c>
      <c r="J83" s="141"/>
      <c r="K83" s="141"/>
      <c r="L83" s="141"/>
      <c r="M83" s="141"/>
      <c r="N83" s="141"/>
      <c r="O83" s="141"/>
      <c r="P83" s="141"/>
      <c r="Q83" s="141"/>
      <c r="R83" s="141"/>
      <c r="S83" s="141"/>
      <c r="T83" s="141"/>
      <c r="U83" s="141"/>
      <c r="V83" s="141"/>
      <c r="W83" s="141"/>
      <c r="X83" s="141"/>
      <c r="Y83" s="141"/>
      <c r="Z83" s="141"/>
      <c r="AA83" s="141"/>
      <c r="AB83" s="141"/>
      <c r="AC83" s="141"/>
      <c r="AD83" s="142"/>
    </row>
    <row r="84" spans="1:30" s="78" customFormat="1" ht="23.25" customHeight="1" x14ac:dyDescent="0.15">
      <c r="C84" s="23"/>
      <c r="D84" s="87"/>
      <c r="E84" s="143" t="s">
        <v>74</v>
      </c>
      <c r="F84" s="143"/>
      <c r="G84" s="143"/>
      <c r="H84" s="143"/>
      <c r="I84" s="143" t="s">
        <v>75</v>
      </c>
      <c r="J84" s="143"/>
      <c r="K84" s="143"/>
      <c r="L84" s="143"/>
      <c r="M84" s="143"/>
      <c r="N84" s="143"/>
      <c r="O84" s="143"/>
      <c r="P84" s="143"/>
      <c r="Q84" s="143"/>
      <c r="R84" s="143"/>
      <c r="S84" s="143"/>
      <c r="T84" s="143"/>
      <c r="U84" s="143"/>
      <c r="V84" s="143"/>
      <c r="W84" s="143"/>
      <c r="X84" s="143"/>
      <c r="Y84" s="143"/>
      <c r="Z84" s="143"/>
      <c r="AA84" s="143"/>
      <c r="AB84" s="143"/>
      <c r="AC84" s="143"/>
      <c r="AD84" s="143"/>
    </row>
    <row r="85" spans="1:30" s="78" customFormat="1" ht="24.95" customHeight="1" x14ac:dyDescent="0.15">
      <c r="C85" s="23"/>
      <c r="D85" s="79"/>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row>
    <row r="86" spans="1:30" s="78" customFormat="1" ht="15.75" customHeight="1" x14ac:dyDescent="0.15">
      <c r="A86" s="1"/>
      <c r="B86" s="77"/>
      <c r="C86" s="24"/>
      <c r="D86" s="24"/>
      <c r="E86" s="24"/>
      <c r="F86" s="24"/>
      <c r="G86" s="24"/>
      <c r="H86" s="25"/>
      <c r="I86" s="25"/>
      <c r="J86" s="25"/>
      <c r="K86" s="25"/>
      <c r="L86" s="25"/>
      <c r="M86" s="25"/>
      <c r="N86" s="25"/>
      <c r="O86" s="25"/>
      <c r="P86" s="25"/>
      <c r="Q86" s="25"/>
      <c r="R86" s="25"/>
      <c r="S86" s="25"/>
      <c r="T86" s="25"/>
      <c r="U86" s="25"/>
      <c r="V86" s="25"/>
    </row>
    <row r="87" spans="1:30" s="26" customFormat="1" ht="15.75" customHeight="1" x14ac:dyDescent="0.15">
      <c r="A87" s="23"/>
      <c r="B87" s="76"/>
      <c r="C87" s="24"/>
      <c r="D87" s="24"/>
      <c r="E87" s="24"/>
      <c r="F87" s="24"/>
      <c r="G87" s="24"/>
      <c r="H87" s="25"/>
      <c r="I87" s="25"/>
      <c r="J87" s="25"/>
      <c r="K87" s="25"/>
      <c r="L87" s="25"/>
      <c r="M87" s="25"/>
      <c r="N87" s="25"/>
      <c r="O87" s="25"/>
      <c r="P87" s="25"/>
      <c r="Q87" s="25"/>
      <c r="R87" s="25"/>
      <c r="S87" s="25"/>
      <c r="T87" s="25"/>
      <c r="U87" s="25"/>
      <c r="V87" s="25"/>
    </row>
  </sheetData>
  <mergeCells count="89">
    <mergeCell ref="I34:M35"/>
    <mergeCell ref="AA34:AA35"/>
    <mergeCell ref="I36:N37"/>
    <mergeCell ref="H28:M29"/>
    <mergeCell ref="AA28:AA29"/>
    <mergeCell ref="I30:M31"/>
    <mergeCell ref="AA30:AA31"/>
    <mergeCell ref="I32:N33"/>
    <mergeCell ref="AA32:AA33"/>
    <mergeCell ref="AA36:AA37"/>
    <mergeCell ref="A7:AH8"/>
    <mergeCell ref="A10:AH10"/>
    <mergeCell ref="A17:AH17"/>
    <mergeCell ref="A19:AH19"/>
    <mergeCell ref="A25:AH25"/>
    <mergeCell ref="I38:Q39"/>
    <mergeCell ref="AA38:AA39"/>
    <mergeCell ref="A43:AH43"/>
    <mergeCell ref="E46:AD46"/>
    <mergeCell ref="E47:AD47"/>
    <mergeCell ref="E48:AD48"/>
    <mergeCell ref="E49:AD49"/>
    <mergeCell ref="E52:H52"/>
    <mergeCell ref="I52:AD52"/>
    <mergeCell ref="E53:H53"/>
    <mergeCell ref="I53:AD53"/>
    <mergeCell ref="E54:H54"/>
    <mergeCell ref="I54:AD54"/>
    <mergeCell ref="E55:H55"/>
    <mergeCell ref="I55:AD55"/>
    <mergeCell ref="E56:H60"/>
    <mergeCell ref="I56:AD56"/>
    <mergeCell ref="J57:L57"/>
    <mergeCell ref="M57:S57"/>
    <mergeCell ref="T57:V57"/>
    <mergeCell ref="W57:AC57"/>
    <mergeCell ref="J58:L58"/>
    <mergeCell ref="M58:S58"/>
    <mergeCell ref="T58:V58"/>
    <mergeCell ref="W58:AC58"/>
    <mergeCell ref="J59:L59"/>
    <mergeCell ref="M59:S59"/>
    <mergeCell ref="T59:V59"/>
    <mergeCell ref="W59:AC59"/>
    <mergeCell ref="I60:AC60"/>
    <mergeCell ref="E61:H61"/>
    <mergeCell ref="I61:AD61"/>
    <mergeCell ref="E62:H62"/>
    <mergeCell ref="I62:AD62"/>
    <mergeCell ref="E63:H63"/>
    <mergeCell ref="I63:AD63"/>
    <mergeCell ref="E64:H68"/>
    <mergeCell ref="I64:AD64"/>
    <mergeCell ref="K65:S65"/>
    <mergeCell ref="U65:AC65"/>
    <mergeCell ref="K66:S66"/>
    <mergeCell ref="T66:AC66"/>
    <mergeCell ref="K67:AC67"/>
    <mergeCell ref="E69:H69"/>
    <mergeCell ref="I69:AD69"/>
    <mergeCell ref="E71:H76"/>
    <mergeCell ref="I71:AD71"/>
    <mergeCell ref="J72:L72"/>
    <mergeCell ref="M72:AC72"/>
    <mergeCell ref="J73:L73"/>
    <mergeCell ref="M73:AC73"/>
    <mergeCell ref="J74:L74"/>
    <mergeCell ref="M74:AC74"/>
    <mergeCell ref="J75:L75"/>
    <mergeCell ref="M75:AC75"/>
    <mergeCell ref="I76:AC76"/>
    <mergeCell ref="E70:H70"/>
    <mergeCell ref="I70:AD70"/>
    <mergeCell ref="E77:H77"/>
    <mergeCell ref="I77:AD77"/>
    <mergeCell ref="E78:H78"/>
    <mergeCell ref="I78:AD78"/>
    <mergeCell ref="E79:H79"/>
    <mergeCell ref="I79:AD79"/>
    <mergeCell ref="E83:H83"/>
    <mergeCell ref="I83:AD83"/>
    <mergeCell ref="E84:H84"/>
    <mergeCell ref="I84:AD84"/>
    <mergeCell ref="E80:H80"/>
    <mergeCell ref="I80:AD80"/>
    <mergeCell ref="E81:H81"/>
    <mergeCell ref="I81:AD81"/>
    <mergeCell ref="E82:H82"/>
    <mergeCell ref="I82:AD82"/>
  </mergeCells>
  <phoneticPr fontId="9"/>
  <printOptions horizontalCentered="1"/>
  <pageMargins left="0.59055118110236227" right="0.59055118110236227" top="0.78740157480314965" bottom="0.78740157480314965" header="0.31496062992125984" footer="0.39370078740157483"/>
  <pageSetup paperSize="9" firstPageNumber="41" orientation="landscape" r:id="rId1"/>
  <rowBreaks count="3" manualBreakCount="3">
    <brk id="21" max="16383" man="1"/>
    <brk id="42" max="16383" man="1"/>
    <brk id="70"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779"/>
  <sheetViews>
    <sheetView view="pageBreakPreview" zoomScaleNormal="140" zoomScaleSheetLayoutView="100" workbookViewId="0">
      <pane xSplit="2" ySplit="5" topLeftCell="C60" activePane="bottomRight" state="frozen"/>
      <selection pane="topRight" activeCell="C1" sqref="C1"/>
      <selection pane="bottomLeft" activeCell="A6" sqref="A6"/>
      <selection pane="bottomRight" activeCell="J63" sqref="J63"/>
    </sheetView>
  </sheetViews>
  <sheetFormatPr defaultColWidth="12" defaultRowHeight="12" x14ac:dyDescent="0.15"/>
  <cols>
    <col min="1" max="1" width="1.5" style="42" customWidth="1"/>
    <col min="2" max="2" width="4.5" style="1" customWidth="1"/>
    <col min="3" max="3" width="2.125" style="2" customWidth="1"/>
    <col min="4" max="4" width="8.75" style="3" customWidth="1"/>
    <col min="5" max="5" width="3.125" style="3" customWidth="1"/>
    <col min="6" max="6" width="8.5" style="2" customWidth="1"/>
    <col min="7" max="7" width="4" style="2" customWidth="1"/>
    <col min="8" max="8" width="4.875" style="4" customWidth="1"/>
    <col min="9" max="9" width="4.875" style="5" customWidth="1"/>
    <col min="10" max="10" width="5.5" style="5" customWidth="1"/>
    <col min="11" max="11" width="2.875" style="5" customWidth="1"/>
    <col min="12" max="13" width="2.875" style="4" customWidth="1"/>
    <col min="14" max="15" width="2.875" style="60" customWidth="1"/>
    <col min="16" max="16" width="6.375" style="42" customWidth="1"/>
    <col min="17" max="17" width="5.875" style="61" customWidth="1"/>
    <col min="18" max="18" width="6" style="61" customWidth="1"/>
    <col min="19" max="19" width="27" style="6" customWidth="1"/>
    <col min="20" max="20" width="27.375" style="6" customWidth="1"/>
    <col min="21" max="16384" width="12" style="42"/>
  </cols>
  <sheetData>
    <row r="1" spans="1:20" s="27" customFormat="1" ht="19.5" customHeight="1" x14ac:dyDescent="0.25">
      <c r="A1" s="31" t="s">
        <v>4</v>
      </c>
      <c r="C1" s="30"/>
      <c r="D1" s="30"/>
      <c r="E1" s="30"/>
      <c r="F1" s="30"/>
      <c r="G1" s="32"/>
      <c r="H1" s="33"/>
      <c r="I1" s="33"/>
      <c r="J1" s="33"/>
      <c r="K1" s="33"/>
      <c r="L1" s="33"/>
      <c r="M1" s="33"/>
      <c r="N1" s="34"/>
      <c r="O1" s="34"/>
      <c r="Q1" s="28"/>
      <c r="R1" s="28"/>
      <c r="S1" s="33"/>
      <c r="T1" s="33"/>
    </row>
    <row r="2" spans="1:20" s="27" customFormat="1" ht="12" customHeight="1" x14ac:dyDescent="0.25">
      <c r="A2" s="35"/>
      <c r="C2" s="35"/>
      <c r="D2" s="35"/>
      <c r="E2" s="35"/>
      <c r="F2" s="35"/>
      <c r="G2" s="32"/>
      <c r="H2" s="33"/>
      <c r="I2" s="33"/>
      <c r="J2" s="33"/>
      <c r="K2" s="33"/>
      <c r="L2" s="33"/>
      <c r="M2" s="33"/>
      <c r="N2" s="34"/>
      <c r="O2" s="34"/>
      <c r="Q2" s="28"/>
      <c r="R2" s="28"/>
      <c r="S2" s="33"/>
      <c r="T2" s="33"/>
    </row>
    <row r="3" spans="1:20" s="36" customFormat="1" ht="15.75" customHeight="1" x14ac:dyDescent="0.25">
      <c r="A3" s="37" t="s">
        <v>76</v>
      </c>
      <c r="C3" s="35"/>
      <c r="D3" s="35"/>
      <c r="E3" s="35"/>
      <c r="F3" s="35"/>
      <c r="G3" s="32"/>
      <c r="H3" s="27"/>
      <c r="I3" s="27"/>
      <c r="J3" s="27"/>
      <c r="K3" s="27"/>
      <c r="L3" s="27"/>
      <c r="M3" s="27"/>
      <c r="N3" s="34"/>
      <c r="O3" s="34"/>
      <c r="P3" s="27"/>
      <c r="Q3" s="28"/>
      <c r="R3" s="28"/>
      <c r="S3" s="27"/>
      <c r="T3" s="27"/>
    </row>
    <row r="4" spans="1:20" s="36" customFormat="1" ht="30" customHeight="1" x14ac:dyDescent="0.25">
      <c r="B4" s="35"/>
      <c r="C4" s="35"/>
      <c r="D4" s="35"/>
      <c r="E4" s="35"/>
      <c r="F4" s="35"/>
      <c r="G4" s="32"/>
      <c r="H4" s="38"/>
      <c r="I4" s="39"/>
      <c r="J4" s="39"/>
      <c r="K4" s="39"/>
      <c r="L4" s="38"/>
      <c r="M4" s="38"/>
      <c r="N4" s="34"/>
      <c r="O4" s="34"/>
      <c r="P4" s="83"/>
      <c r="Q4" s="34"/>
      <c r="R4" s="28"/>
      <c r="S4" s="29"/>
      <c r="T4" s="29"/>
    </row>
    <row r="5" spans="1:20" s="41" customFormat="1" ht="53.25" customHeight="1" x14ac:dyDescent="0.15">
      <c r="A5" s="40"/>
      <c r="B5" s="66" t="s">
        <v>78</v>
      </c>
      <c r="C5" s="67" t="s">
        <v>77</v>
      </c>
      <c r="D5" s="66" t="s">
        <v>17</v>
      </c>
      <c r="E5" s="66" t="s">
        <v>79</v>
      </c>
      <c r="F5" s="67" t="s">
        <v>20</v>
      </c>
      <c r="G5" s="67" t="s">
        <v>22</v>
      </c>
      <c r="H5" s="62" t="s">
        <v>80</v>
      </c>
      <c r="I5" s="68" t="s">
        <v>81</v>
      </c>
      <c r="J5" s="68" t="s">
        <v>82</v>
      </c>
      <c r="K5" s="68" t="s">
        <v>83</v>
      </c>
      <c r="L5" s="62" t="s">
        <v>84</v>
      </c>
      <c r="M5" s="69" t="s">
        <v>1589</v>
      </c>
      <c r="N5" s="66" t="s">
        <v>54</v>
      </c>
      <c r="O5" s="66" t="s">
        <v>85</v>
      </c>
      <c r="P5" s="66" t="s">
        <v>86</v>
      </c>
      <c r="Q5" s="70" t="s">
        <v>87</v>
      </c>
      <c r="R5" s="70" t="s">
        <v>88</v>
      </c>
      <c r="S5" s="66" t="s">
        <v>89</v>
      </c>
      <c r="T5" s="66" t="s">
        <v>90</v>
      </c>
    </row>
    <row r="6" spans="1:20" ht="55.5" customHeight="1" x14ac:dyDescent="0.15">
      <c r="A6" s="65"/>
      <c r="B6" s="43" t="s">
        <v>91</v>
      </c>
      <c r="C6" s="99">
        <v>1</v>
      </c>
      <c r="D6" s="98" t="s">
        <v>92</v>
      </c>
      <c r="E6" s="81" t="s">
        <v>93</v>
      </c>
      <c r="F6" s="100" t="s">
        <v>94</v>
      </c>
      <c r="G6" s="101" t="s">
        <v>95</v>
      </c>
      <c r="H6" s="102">
        <v>1996</v>
      </c>
      <c r="I6" s="103">
        <v>1996</v>
      </c>
      <c r="J6" s="104">
        <f>3761.04-66-680.2-785.5-36</f>
        <v>2193.34</v>
      </c>
      <c r="K6" s="105" t="s">
        <v>96</v>
      </c>
      <c r="L6" s="102">
        <v>2</v>
      </c>
      <c r="M6" s="106" t="s">
        <v>945</v>
      </c>
      <c r="N6" s="107" t="s">
        <v>97</v>
      </c>
      <c r="O6" s="108" t="s">
        <v>97</v>
      </c>
      <c r="P6" s="82">
        <v>13121.453992080918</v>
      </c>
      <c r="Q6" s="109">
        <v>0.31974860582455522</v>
      </c>
      <c r="R6" s="110">
        <v>7010</v>
      </c>
      <c r="S6" s="81" t="s">
        <v>1607</v>
      </c>
      <c r="T6" s="81"/>
    </row>
    <row r="7" spans="1:20" s="44" customFormat="1" ht="62.25" customHeight="1" x14ac:dyDescent="0.15">
      <c r="A7" s="65"/>
      <c r="B7" s="43" t="s">
        <v>91</v>
      </c>
      <c r="C7" s="99">
        <v>2</v>
      </c>
      <c r="D7" s="98" t="s">
        <v>99</v>
      </c>
      <c r="E7" s="81" t="s">
        <v>100</v>
      </c>
      <c r="F7" s="100" t="s">
        <v>101</v>
      </c>
      <c r="G7" s="111" t="s">
        <v>95</v>
      </c>
      <c r="H7" s="112">
        <v>1996</v>
      </c>
      <c r="I7" s="103">
        <v>1996</v>
      </c>
      <c r="J7" s="104">
        <f>882.87-114.7</f>
        <v>768.17</v>
      </c>
      <c r="K7" s="105" t="s">
        <v>96</v>
      </c>
      <c r="L7" s="112">
        <v>1</v>
      </c>
      <c r="M7" s="113"/>
      <c r="N7" s="107" t="s">
        <v>97</v>
      </c>
      <c r="O7" s="108" t="s">
        <v>97</v>
      </c>
      <c r="P7" s="82">
        <v>12089.961832238363</v>
      </c>
      <c r="Q7" s="109">
        <v>0.21373679154658981</v>
      </c>
      <c r="R7" s="110">
        <v>5988.08</v>
      </c>
      <c r="S7" s="81" t="s">
        <v>1801</v>
      </c>
      <c r="T7" s="81" t="s">
        <v>98</v>
      </c>
    </row>
    <row r="8" spans="1:20" s="44" customFormat="1" ht="55.5" customHeight="1" x14ac:dyDescent="0.15">
      <c r="A8" s="65"/>
      <c r="B8" s="43" t="s">
        <v>91</v>
      </c>
      <c r="C8" s="99">
        <v>3</v>
      </c>
      <c r="D8" s="98" t="s">
        <v>102</v>
      </c>
      <c r="E8" s="81" t="s">
        <v>103</v>
      </c>
      <c r="F8" s="100" t="s">
        <v>104</v>
      </c>
      <c r="G8" s="111" t="s">
        <v>105</v>
      </c>
      <c r="H8" s="112">
        <v>1997</v>
      </c>
      <c r="I8" s="103">
        <v>1997</v>
      </c>
      <c r="J8" s="104">
        <f>1706.69-54-400.6-71-158.8</f>
        <v>1022.2900000000002</v>
      </c>
      <c r="K8" s="105" t="s">
        <v>96</v>
      </c>
      <c r="L8" s="112">
        <v>1</v>
      </c>
      <c r="M8" s="113"/>
      <c r="N8" s="107" t="s">
        <v>97</v>
      </c>
      <c r="O8" s="108" t="s">
        <v>97</v>
      </c>
      <c r="P8" s="82">
        <v>19656.968459473501</v>
      </c>
      <c r="Q8" s="109">
        <v>0.32840598434632812</v>
      </c>
      <c r="R8" s="110">
        <v>14074.82</v>
      </c>
      <c r="S8" s="81" t="s">
        <v>1608</v>
      </c>
      <c r="T8" s="81" t="s">
        <v>98</v>
      </c>
    </row>
    <row r="9" spans="1:20" s="44" customFormat="1" ht="55.5" customHeight="1" x14ac:dyDescent="0.15">
      <c r="A9" s="65"/>
      <c r="B9" s="43" t="s">
        <v>91</v>
      </c>
      <c r="C9" s="99">
        <v>4</v>
      </c>
      <c r="D9" s="98" t="s">
        <v>106</v>
      </c>
      <c r="E9" s="81" t="s">
        <v>107</v>
      </c>
      <c r="F9" s="100" t="s">
        <v>108</v>
      </c>
      <c r="G9" s="111" t="s">
        <v>95</v>
      </c>
      <c r="H9" s="112">
        <v>1997</v>
      </c>
      <c r="I9" s="103">
        <v>1997</v>
      </c>
      <c r="J9" s="104">
        <f>908.18-88.2-39.1-108.3</f>
        <v>672.57999999999993</v>
      </c>
      <c r="K9" s="105" t="s">
        <v>96</v>
      </c>
      <c r="L9" s="112">
        <v>1</v>
      </c>
      <c r="M9" s="113"/>
      <c r="N9" s="107" t="s">
        <v>97</v>
      </c>
      <c r="O9" s="108" t="s">
        <v>97</v>
      </c>
      <c r="P9" s="82">
        <v>21423.612395462442</v>
      </c>
      <c r="Q9" s="109">
        <v>0.4144450140397547</v>
      </c>
      <c r="R9" s="110">
        <v>4023.77</v>
      </c>
      <c r="S9" s="81" t="s">
        <v>1606</v>
      </c>
      <c r="T9" s="81" t="s">
        <v>109</v>
      </c>
    </row>
    <row r="10" spans="1:20" ht="30" customHeight="1" x14ac:dyDescent="0.15">
      <c r="A10" s="65"/>
      <c r="B10" s="43" t="s">
        <v>91</v>
      </c>
      <c r="C10" s="99">
        <v>5</v>
      </c>
      <c r="D10" s="98" t="s">
        <v>110</v>
      </c>
      <c r="E10" s="81" t="s">
        <v>111</v>
      </c>
      <c r="F10" s="100" t="s">
        <v>112</v>
      </c>
      <c r="G10" s="111" t="s">
        <v>95</v>
      </c>
      <c r="H10" s="112">
        <v>1999</v>
      </c>
      <c r="I10" s="103">
        <v>1999</v>
      </c>
      <c r="J10" s="104">
        <v>749.98</v>
      </c>
      <c r="K10" s="105" t="s">
        <v>96</v>
      </c>
      <c r="L10" s="112">
        <v>1</v>
      </c>
      <c r="M10" s="113"/>
      <c r="N10" s="107" t="s">
        <v>97</v>
      </c>
      <c r="O10" s="108" t="s">
        <v>97</v>
      </c>
      <c r="P10" s="82">
        <v>12664.978047150937</v>
      </c>
      <c r="Q10" s="109">
        <v>0.30067243035542746</v>
      </c>
      <c r="R10" s="110">
        <v>3839</v>
      </c>
      <c r="S10" s="81" t="s">
        <v>113</v>
      </c>
      <c r="T10" s="81" t="s">
        <v>98</v>
      </c>
    </row>
    <row r="11" spans="1:20" s="44" customFormat="1" ht="37.5" customHeight="1" x14ac:dyDescent="0.15">
      <c r="A11" s="65"/>
      <c r="B11" s="43" t="s">
        <v>91</v>
      </c>
      <c r="C11" s="99">
        <v>6</v>
      </c>
      <c r="D11" s="98" t="s">
        <v>114</v>
      </c>
      <c r="E11" s="81" t="s">
        <v>115</v>
      </c>
      <c r="F11" s="100" t="s">
        <v>116</v>
      </c>
      <c r="G11" s="111" t="s">
        <v>95</v>
      </c>
      <c r="H11" s="112">
        <v>2003</v>
      </c>
      <c r="I11" s="103">
        <v>2003</v>
      </c>
      <c r="J11" s="104">
        <f>1427.58-392.7</f>
        <v>1034.8799999999999</v>
      </c>
      <c r="K11" s="105" t="s">
        <v>96</v>
      </c>
      <c r="L11" s="112">
        <v>1</v>
      </c>
      <c r="M11" s="113"/>
      <c r="N11" s="107" t="s">
        <v>97</v>
      </c>
      <c r="O11" s="108" t="s">
        <v>97</v>
      </c>
      <c r="P11" s="82">
        <v>12032.536694422857</v>
      </c>
      <c r="Q11" s="109">
        <v>0.27989177428147144</v>
      </c>
      <c r="R11" s="110">
        <v>10756.369999999999</v>
      </c>
      <c r="S11" s="81" t="s">
        <v>1609</v>
      </c>
      <c r="T11" s="81" t="s">
        <v>98</v>
      </c>
    </row>
    <row r="12" spans="1:20" ht="45" customHeight="1" x14ac:dyDescent="0.15">
      <c r="A12" s="65"/>
      <c r="B12" s="43" t="s">
        <v>91</v>
      </c>
      <c r="C12" s="99">
        <v>7</v>
      </c>
      <c r="D12" s="98" t="s">
        <v>117</v>
      </c>
      <c r="E12" s="81" t="s">
        <v>118</v>
      </c>
      <c r="F12" s="100" t="s">
        <v>119</v>
      </c>
      <c r="G12" s="111" t="s">
        <v>95</v>
      </c>
      <c r="H12" s="112">
        <v>2005</v>
      </c>
      <c r="I12" s="103">
        <v>2005</v>
      </c>
      <c r="J12" s="104">
        <f>850.58-44-262.6-80+844.14</f>
        <v>1308.1199999999999</v>
      </c>
      <c r="K12" s="105" t="s">
        <v>96</v>
      </c>
      <c r="L12" s="112">
        <v>1</v>
      </c>
      <c r="M12" s="113"/>
      <c r="N12" s="107" t="s">
        <v>97</v>
      </c>
      <c r="O12" s="108" t="s">
        <v>97</v>
      </c>
      <c r="P12" s="82">
        <v>15861.273508704582</v>
      </c>
      <c r="Q12" s="176">
        <v>0.2387240858921412</v>
      </c>
      <c r="R12" s="110">
        <v>4970.3099999999995</v>
      </c>
      <c r="S12" s="81" t="s">
        <v>1802</v>
      </c>
      <c r="T12" s="81"/>
    </row>
    <row r="13" spans="1:20" s="44" customFormat="1" ht="37.5" customHeight="1" x14ac:dyDescent="0.15">
      <c r="A13" s="65"/>
      <c r="B13" s="43" t="s">
        <v>91</v>
      </c>
      <c r="C13" s="99">
        <v>8</v>
      </c>
      <c r="D13" s="98" t="s">
        <v>120</v>
      </c>
      <c r="E13" s="81" t="s">
        <v>118</v>
      </c>
      <c r="F13" s="100" t="s">
        <v>121</v>
      </c>
      <c r="G13" s="111" t="s">
        <v>122</v>
      </c>
      <c r="H13" s="112">
        <v>1997</v>
      </c>
      <c r="I13" s="103">
        <v>1997</v>
      </c>
      <c r="J13" s="104">
        <v>212.82</v>
      </c>
      <c r="K13" s="105" t="s">
        <v>96</v>
      </c>
      <c r="L13" s="112">
        <v>1</v>
      </c>
      <c r="M13" s="113"/>
      <c r="N13" s="107" t="s">
        <v>123</v>
      </c>
      <c r="O13" s="108"/>
      <c r="P13" s="82">
        <v>7105.1586417063745</v>
      </c>
      <c r="Q13" s="177"/>
      <c r="R13" s="110">
        <v>2111.33</v>
      </c>
      <c r="S13" s="81"/>
      <c r="T13" s="81" t="s">
        <v>98</v>
      </c>
    </row>
    <row r="14" spans="1:20" ht="45" customHeight="1" x14ac:dyDescent="0.15">
      <c r="A14" s="65"/>
      <c r="B14" s="43" t="s">
        <v>91</v>
      </c>
      <c r="C14" s="99">
        <v>9</v>
      </c>
      <c r="D14" s="98" t="s">
        <v>124</v>
      </c>
      <c r="E14" s="81" t="s">
        <v>125</v>
      </c>
      <c r="F14" s="100" t="s">
        <v>126</v>
      </c>
      <c r="G14" s="111" t="s">
        <v>95</v>
      </c>
      <c r="H14" s="112">
        <v>2006</v>
      </c>
      <c r="I14" s="103">
        <v>1974</v>
      </c>
      <c r="J14" s="104">
        <f>1997.83-77.6-240-96</f>
        <v>1584.23</v>
      </c>
      <c r="K14" s="105" t="s">
        <v>96</v>
      </c>
      <c r="L14" s="112">
        <v>3</v>
      </c>
      <c r="M14" s="106" t="s">
        <v>945</v>
      </c>
      <c r="N14" s="107" t="s">
        <v>97</v>
      </c>
      <c r="O14" s="108" t="s">
        <v>97</v>
      </c>
      <c r="P14" s="82">
        <v>8415.9991536622183</v>
      </c>
      <c r="Q14" s="109">
        <v>0.2477886187028395</v>
      </c>
      <c r="R14" s="110">
        <v>4446.41</v>
      </c>
      <c r="S14" s="81" t="s">
        <v>127</v>
      </c>
      <c r="T14" s="81" t="s">
        <v>98</v>
      </c>
    </row>
    <row r="15" spans="1:20" ht="45" customHeight="1" x14ac:dyDescent="0.15">
      <c r="A15" s="65"/>
      <c r="B15" s="43" t="s">
        <v>91</v>
      </c>
      <c r="C15" s="99">
        <v>10</v>
      </c>
      <c r="D15" s="98" t="s">
        <v>128</v>
      </c>
      <c r="E15" s="81" t="s">
        <v>129</v>
      </c>
      <c r="F15" s="100" t="s">
        <v>130</v>
      </c>
      <c r="G15" s="111" t="s">
        <v>95</v>
      </c>
      <c r="H15" s="112">
        <v>2009</v>
      </c>
      <c r="I15" s="103">
        <v>2009</v>
      </c>
      <c r="J15" s="104">
        <f>1907.98-89.4-294.5-80</f>
        <v>1444.08</v>
      </c>
      <c r="K15" s="105" t="s">
        <v>96</v>
      </c>
      <c r="L15" s="112">
        <v>1</v>
      </c>
      <c r="M15" s="113"/>
      <c r="N15" s="107" t="s">
        <v>97</v>
      </c>
      <c r="O15" s="108" t="s">
        <v>97</v>
      </c>
      <c r="P15" s="82">
        <v>10070.167508237722</v>
      </c>
      <c r="Q15" s="109">
        <v>0.579891130323407</v>
      </c>
      <c r="R15" s="110">
        <v>10375.950000000001</v>
      </c>
      <c r="S15" s="81" t="s">
        <v>1753</v>
      </c>
      <c r="T15" s="81" t="s">
        <v>131</v>
      </c>
    </row>
    <row r="16" spans="1:20" ht="45" customHeight="1" x14ac:dyDescent="0.15">
      <c r="A16" s="65"/>
      <c r="B16" s="43" t="s">
        <v>91</v>
      </c>
      <c r="C16" s="99">
        <v>11</v>
      </c>
      <c r="D16" s="98" t="s">
        <v>132</v>
      </c>
      <c r="E16" s="81" t="s">
        <v>100</v>
      </c>
      <c r="F16" s="100" t="s">
        <v>133</v>
      </c>
      <c r="G16" s="111" t="s">
        <v>95</v>
      </c>
      <c r="H16" s="112">
        <v>1989</v>
      </c>
      <c r="I16" s="103">
        <v>1975</v>
      </c>
      <c r="J16" s="104">
        <f>2349.34-1106.8-221.3-56</f>
        <v>965.24000000000024</v>
      </c>
      <c r="K16" s="105" t="s">
        <v>96</v>
      </c>
      <c r="L16" s="112">
        <v>2</v>
      </c>
      <c r="M16" s="113"/>
      <c r="N16" s="107" t="s">
        <v>97</v>
      </c>
      <c r="O16" s="108" t="s">
        <v>97</v>
      </c>
      <c r="P16" s="82">
        <v>11022.975896530937</v>
      </c>
      <c r="Q16" s="109">
        <v>0.109551334984861</v>
      </c>
      <c r="R16" s="110">
        <v>18141</v>
      </c>
      <c r="S16" s="81" t="s">
        <v>134</v>
      </c>
      <c r="T16" s="81" t="s">
        <v>135</v>
      </c>
    </row>
    <row r="17" spans="1:20" ht="38.25" customHeight="1" x14ac:dyDescent="0.15">
      <c r="A17" s="65"/>
      <c r="B17" s="43" t="s">
        <v>1596</v>
      </c>
      <c r="C17" s="99">
        <v>12</v>
      </c>
      <c r="D17" s="98" t="s">
        <v>136</v>
      </c>
      <c r="E17" s="81" t="s">
        <v>137</v>
      </c>
      <c r="F17" s="100" t="s">
        <v>138</v>
      </c>
      <c r="G17" s="111" t="s">
        <v>95</v>
      </c>
      <c r="H17" s="112">
        <v>1986</v>
      </c>
      <c r="I17" s="103">
        <v>1986</v>
      </c>
      <c r="J17" s="104">
        <f>463.84-49.5</f>
        <v>414.34</v>
      </c>
      <c r="K17" s="105" t="s">
        <v>96</v>
      </c>
      <c r="L17" s="112">
        <v>2</v>
      </c>
      <c r="M17" s="113"/>
      <c r="N17" s="107" t="s">
        <v>945</v>
      </c>
      <c r="O17" s="108" t="s">
        <v>97</v>
      </c>
      <c r="P17" s="82">
        <v>9643.8643279250755</v>
      </c>
      <c r="Q17" s="109">
        <v>4.9567723342939476E-2</v>
      </c>
      <c r="R17" s="110">
        <v>1278.6399999999999</v>
      </c>
      <c r="S17" s="81" t="s">
        <v>139</v>
      </c>
      <c r="T17" s="81" t="s">
        <v>98</v>
      </c>
    </row>
    <row r="18" spans="1:20" ht="55.5" customHeight="1" x14ac:dyDescent="0.15">
      <c r="A18" s="65"/>
      <c r="B18" s="43" t="s">
        <v>1596</v>
      </c>
      <c r="C18" s="99">
        <v>13</v>
      </c>
      <c r="D18" s="98" t="s">
        <v>1597</v>
      </c>
      <c r="E18" s="81" t="s">
        <v>1598</v>
      </c>
      <c r="F18" s="100" t="s">
        <v>1600</v>
      </c>
      <c r="G18" s="111" t="s">
        <v>105</v>
      </c>
      <c r="H18" s="112">
        <v>2018</v>
      </c>
      <c r="I18" s="103">
        <v>2018</v>
      </c>
      <c r="J18" s="104">
        <v>1824.1</v>
      </c>
      <c r="K18" s="105" t="s">
        <v>96</v>
      </c>
      <c r="L18" s="112">
        <v>2</v>
      </c>
      <c r="M18" s="113" t="s">
        <v>945</v>
      </c>
      <c r="N18" s="113" t="s">
        <v>945</v>
      </c>
      <c r="O18" s="108" t="s">
        <v>945</v>
      </c>
      <c r="P18" s="82">
        <v>12237.094457540705</v>
      </c>
      <c r="Q18" s="109">
        <v>0.38734138037759208</v>
      </c>
      <c r="R18" s="110">
        <v>6280.87</v>
      </c>
      <c r="S18" s="81" t="s">
        <v>1611</v>
      </c>
      <c r="T18" s="81"/>
    </row>
    <row r="19" spans="1:20" ht="54.75" customHeight="1" x14ac:dyDescent="0.15">
      <c r="A19" s="65"/>
      <c r="B19" s="43" t="s">
        <v>91</v>
      </c>
      <c r="C19" s="99">
        <v>14</v>
      </c>
      <c r="D19" s="98" t="s">
        <v>140</v>
      </c>
      <c r="E19" s="81" t="s">
        <v>141</v>
      </c>
      <c r="F19" s="100" t="s">
        <v>142</v>
      </c>
      <c r="G19" s="111" t="s">
        <v>95</v>
      </c>
      <c r="H19" s="112">
        <v>1988</v>
      </c>
      <c r="I19" s="103">
        <v>1988</v>
      </c>
      <c r="J19" s="104">
        <f>446.57-74.5</f>
        <v>372.07</v>
      </c>
      <c r="K19" s="105" t="s">
        <v>96</v>
      </c>
      <c r="L19" s="112">
        <v>2</v>
      </c>
      <c r="M19" s="113"/>
      <c r="N19" s="107" t="s">
        <v>97</v>
      </c>
      <c r="O19" s="108" t="s">
        <v>97</v>
      </c>
      <c r="P19" s="82">
        <v>16112.659156785565</v>
      </c>
      <c r="Q19" s="109">
        <v>1.9178082191780826E-2</v>
      </c>
      <c r="R19" s="110">
        <v>1183.8699999999999</v>
      </c>
      <c r="S19" s="81" t="s">
        <v>1754</v>
      </c>
      <c r="T19" s="81" t="s">
        <v>98</v>
      </c>
    </row>
    <row r="20" spans="1:20" ht="45" customHeight="1" x14ac:dyDescent="0.15">
      <c r="A20" s="65"/>
      <c r="B20" s="43" t="s">
        <v>91</v>
      </c>
      <c r="C20" s="99">
        <v>15</v>
      </c>
      <c r="D20" s="98" t="s">
        <v>143</v>
      </c>
      <c r="E20" s="81" t="s">
        <v>107</v>
      </c>
      <c r="F20" s="100" t="s">
        <v>144</v>
      </c>
      <c r="G20" s="111" t="s">
        <v>122</v>
      </c>
      <c r="H20" s="112">
        <v>1997</v>
      </c>
      <c r="I20" s="103">
        <v>1997</v>
      </c>
      <c r="J20" s="104">
        <f>368.5-115.5</f>
        <v>253</v>
      </c>
      <c r="K20" s="105" t="s">
        <v>96</v>
      </c>
      <c r="L20" s="112">
        <v>1</v>
      </c>
      <c r="M20" s="113"/>
      <c r="N20" s="107" t="s">
        <v>97</v>
      </c>
      <c r="O20" s="108" t="s">
        <v>97</v>
      </c>
      <c r="P20" s="82">
        <v>10175.485800532784</v>
      </c>
      <c r="Q20" s="109">
        <v>6.9406392694063932E-3</v>
      </c>
      <c r="R20" s="110">
        <v>3553</v>
      </c>
      <c r="S20" s="81" t="s">
        <v>145</v>
      </c>
      <c r="T20" s="81" t="s">
        <v>98</v>
      </c>
    </row>
    <row r="21" spans="1:20" ht="38.25" customHeight="1" x14ac:dyDescent="0.15">
      <c r="A21" s="65"/>
      <c r="B21" s="43" t="s">
        <v>91</v>
      </c>
      <c r="C21" s="99">
        <v>16</v>
      </c>
      <c r="D21" s="98" t="s">
        <v>146</v>
      </c>
      <c r="E21" s="81" t="s">
        <v>107</v>
      </c>
      <c r="F21" s="100" t="s">
        <v>147</v>
      </c>
      <c r="G21" s="111" t="s">
        <v>122</v>
      </c>
      <c r="H21" s="112">
        <v>1989</v>
      </c>
      <c r="I21" s="103">
        <v>1989</v>
      </c>
      <c r="J21" s="104">
        <f>163.96-59.6</f>
        <v>104.36000000000001</v>
      </c>
      <c r="K21" s="105" t="s">
        <v>96</v>
      </c>
      <c r="L21" s="112">
        <v>2</v>
      </c>
      <c r="M21" s="113"/>
      <c r="N21" s="107" t="s">
        <v>123</v>
      </c>
      <c r="O21" s="108" t="s">
        <v>97</v>
      </c>
      <c r="P21" s="82">
        <v>5767.7845917976229</v>
      </c>
      <c r="Q21" s="109">
        <v>3.5616438356164383E-2</v>
      </c>
      <c r="R21" s="110">
        <v>239.48</v>
      </c>
      <c r="S21" s="81" t="s">
        <v>148</v>
      </c>
      <c r="T21" s="81" t="s">
        <v>98</v>
      </c>
    </row>
    <row r="22" spans="1:20" ht="38.25" customHeight="1" x14ac:dyDescent="0.15">
      <c r="A22" s="65"/>
      <c r="B22" s="43" t="s">
        <v>91</v>
      </c>
      <c r="C22" s="99">
        <v>17</v>
      </c>
      <c r="D22" s="98" t="s">
        <v>149</v>
      </c>
      <c r="E22" s="81" t="s">
        <v>107</v>
      </c>
      <c r="F22" s="100" t="s">
        <v>150</v>
      </c>
      <c r="G22" s="111" t="s">
        <v>122</v>
      </c>
      <c r="H22" s="112">
        <v>1988</v>
      </c>
      <c r="I22" s="103">
        <v>1988</v>
      </c>
      <c r="J22" s="104">
        <f>215.3-55.9</f>
        <v>159.4</v>
      </c>
      <c r="K22" s="105" t="s">
        <v>96</v>
      </c>
      <c r="L22" s="112">
        <v>2</v>
      </c>
      <c r="M22" s="113"/>
      <c r="N22" s="107" t="s">
        <v>123</v>
      </c>
      <c r="O22" s="108" t="s">
        <v>97</v>
      </c>
      <c r="P22" s="82">
        <v>6116.5370138017561</v>
      </c>
      <c r="Q22" s="109">
        <v>0.21643835616438356</v>
      </c>
      <c r="R22" s="110">
        <v>743</v>
      </c>
      <c r="S22" s="81" t="s">
        <v>151</v>
      </c>
      <c r="T22" s="81" t="s">
        <v>98</v>
      </c>
    </row>
    <row r="23" spans="1:20" ht="38.25" customHeight="1" x14ac:dyDescent="0.15">
      <c r="A23" s="65"/>
      <c r="B23" s="43" t="s">
        <v>91</v>
      </c>
      <c r="C23" s="99">
        <v>18</v>
      </c>
      <c r="D23" s="98" t="s">
        <v>152</v>
      </c>
      <c r="E23" s="81" t="s">
        <v>111</v>
      </c>
      <c r="F23" s="100" t="s">
        <v>153</v>
      </c>
      <c r="G23" s="111" t="s">
        <v>122</v>
      </c>
      <c r="H23" s="112">
        <v>1996</v>
      </c>
      <c r="I23" s="103">
        <v>1996</v>
      </c>
      <c r="J23" s="104">
        <f>178.87-66.2</f>
        <v>112.67</v>
      </c>
      <c r="K23" s="105" t="s">
        <v>96</v>
      </c>
      <c r="L23" s="112">
        <v>2</v>
      </c>
      <c r="M23" s="113"/>
      <c r="N23" s="107" t="s">
        <v>123</v>
      </c>
      <c r="O23" s="108" t="s">
        <v>97</v>
      </c>
      <c r="P23" s="82">
        <v>11210.881334871749</v>
      </c>
      <c r="Q23" s="109">
        <v>0.21369863013698631</v>
      </c>
      <c r="R23" s="110">
        <v>283</v>
      </c>
      <c r="S23" s="81" t="s">
        <v>154</v>
      </c>
      <c r="T23" s="81" t="s">
        <v>98</v>
      </c>
    </row>
    <row r="24" spans="1:20" ht="38.25" customHeight="1" x14ac:dyDescent="0.15">
      <c r="A24" s="65"/>
      <c r="B24" s="43" t="s">
        <v>91</v>
      </c>
      <c r="C24" s="99">
        <v>19</v>
      </c>
      <c r="D24" s="98" t="s">
        <v>155</v>
      </c>
      <c r="E24" s="81" t="s">
        <v>156</v>
      </c>
      <c r="F24" s="100" t="s">
        <v>157</v>
      </c>
      <c r="G24" s="111" t="s">
        <v>122</v>
      </c>
      <c r="H24" s="112">
        <v>1999</v>
      </c>
      <c r="I24" s="103">
        <v>1999</v>
      </c>
      <c r="J24" s="104">
        <f>175.76-73.5</f>
        <v>102.25999999999999</v>
      </c>
      <c r="K24" s="105" t="s">
        <v>96</v>
      </c>
      <c r="L24" s="112">
        <v>1</v>
      </c>
      <c r="M24" s="113"/>
      <c r="N24" s="107" t="s">
        <v>123</v>
      </c>
      <c r="O24" s="108" t="s">
        <v>97</v>
      </c>
      <c r="P24" s="82">
        <v>6442.8417758654414</v>
      </c>
      <c r="Q24" s="109">
        <v>0</v>
      </c>
      <c r="R24" s="110">
        <v>500</v>
      </c>
      <c r="S24" s="81" t="s">
        <v>158</v>
      </c>
      <c r="T24" s="81" t="s">
        <v>98</v>
      </c>
    </row>
    <row r="25" spans="1:20" ht="45" customHeight="1" x14ac:dyDescent="0.15">
      <c r="A25" s="65"/>
      <c r="B25" s="43" t="s">
        <v>91</v>
      </c>
      <c r="C25" s="99">
        <v>20</v>
      </c>
      <c r="D25" s="98" t="s">
        <v>159</v>
      </c>
      <c r="E25" s="81" t="s">
        <v>160</v>
      </c>
      <c r="F25" s="100" t="s">
        <v>161</v>
      </c>
      <c r="G25" s="111" t="s">
        <v>122</v>
      </c>
      <c r="H25" s="112">
        <v>1997</v>
      </c>
      <c r="I25" s="103">
        <v>1997</v>
      </c>
      <c r="J25" s="104">
        <f>246.76-65</f>
        <v>181.76</v>
      </c>
      <c r="K25" s="105" t="s">
        <v>96</v>
      </c>
      <c r="L25" s="112">
        <v>1</v>
      </c>
      <c r="M25" s="113"/>
      <c r="N25" s="107" t="s">
        <v>123</v>
      </c>
      <c r="O25" s="108" t="s">
        <v>97</v>
      </c>
      <c r="P25" s="82">
        <v>6346.6549295774648</v>
      </c>
      <c r="Q25" s="109">
        <v>5.7534246575342465E-2</v>
      </c>
      <c r="R25" s="110">
        <v>1111.05</v>
      </c>
      <c r="S25" s="81" t="s">
        <v>162</v>
      </c>
      <c r="T25" s="81" t="s">
        <v>98</v>
      </c>
    </row>
    <row r="26" spans="1:20" ht="38.25" customHeight="1" x14ac:dyDescent="0.15">
      <c r="A26" s="65"/>
      <c r="B26" s="43" t="s">
        <v>91</v>
      </c>
      <c r="C26" s="99">
        <v>21</v>
      </c>
      <c r="D26" s="98" t="s">
        <v>163</v>
      </c>
      <c r="E26" s="81" t="s">
        <v>118</v>
      </c>
      <c r="F26" s="100" t="s">
        <v>164</v>
      </c>
      <c r="G26" s="111" t="s">
        <v>122</v>
      </c>
      <c r="H26" s="112">
        <v>1998</v>
      </c>
      <c r="I26" s="114">
        <v>1998</v>
      </c>
      <c r="J26" s="104">
        <f>160.89-50.7</f>
        <v>110.18999999999998</v>
      </c>
      <c r="K26" s="105" t="s">
        <v>96</v>
      </c>
      <c r="L26" s="112">
        <v>1</v>
      </c>
      <c r="M26" s="113"/>
      <c r="N26" s="107" t="s">
        <v>123</v>
      </c>
      <c r="O26" s="108" t="s">
        <v>97</v>
      </c>
      <c r="P26" s="82">
        <v>8566.5033124602978</v>
      </c>
      <c r="Q26" s="109">
        <v>0.13698630136986301</v>
      </c>
      <c r="R26" s="110">
        <v>1068</v>
      </c>
      <c r="S26" s="81" t="s">
        <v>165</v>
      </c>
      <c r="T26" s="81" t="s">
        <v>98</v>
      </c>
    </row>
    <row r="27" spans="1:20" ht="30" customHeight="1" x14ac:dyDescent="0.15">
      <c r="A27" s="65"/>
      <c r="B27" s="43" t="s">
        <v>91</v>
      </c>
      <c r="C27" s="99">
        <v>22</v>
      </c>
      <c r="D27" s="98" t="s">
        <v>166</v>
      </c>
      <c r="E27" s="81" t="s">
        <v>107</v>
      </c>
      <c r="F27" s="100" t="s">
        <v>167</v>
      </c>
      <c r="G27" s="111" t="s">
        <v>95</v>
      </c>
      <c r="H27" s="112">
        <v>1971</v>
      </c>
      <c r="I27" s="114">
        <v>1971</v>
      </c>
      <c r="J27" s="104">
        <v>2079.8100000000004</v>
      </c>
      <c r="K27" s="105" t="s">
        <v>96</v>
      </c>
      <c r="L27" s="112">
        <v>3</v>
      </c>
      <c r="M27" s="113" t="s">
        <v>945</v>
      </c>
      <c r="N27" s="107" t="s">
        <v>97</v>
      </c>
      <c r="O27" s="108" t="s">
        <v>97</v>
      </c>
      <c r="P27" s="82">
        <v>14907.708396440057</v>
      </c>
      <c r="Q27" s="109">
        <v>0.58973135214525518</v>
      </c>
      <c r="R27" s="110">
        <v>5031.0599999999995</v>
      </c>
      <c r="S27" s="81"/>
      <c r="T27" s="81" t="s">
        <v>98</v>
      </c>
    </row>
    <row r="28" spans="1:20" s="44" customFormat="1" ht="45" customHeight="1" x14ac:dyDescent="0.15">
      <c r="A28" s="65"/>
      <c r="B28" s="43" t="s">
        <v>91</v>
      </c>
      <c r="C28" s="99">
        <v>23</v>
      </c>
      <c r="D28" s="98" t="s">
        <v>168</v>
      </c>
      <c r="E28" s="81" t="s">
        <v>107</v>
      </c>
      <c r="F28" s="100" t="s">
        <v>169</v>
      </c>
      <c r="G28" s="111" t="s">
        <v>95</v>
      </c>
      <c r="H28" s="112">
        <v>1982</v>
      </c>
      <c r="I28" s="114">
        <v>1982</v>
      </c>
      <c r="J28" s="104">
        <v>1597.13</v>
      </c>
      <c r="K28" s="105" t="s">
        <v>96</v>
      </c>
      <c r="L28" s="112">
        <v>2</v>
      </c>
      <c r="M28" s="113" t="s">
        <v>945</v>
      </c>
      <c r="N28" s="107" t="s">
        <v>97</v>
      </c>
      <c r="O28" s="108" t="s">
        <v>97</v>
      </c>
      <c r="P28" s="82">
        <v>34719.577617351119</v>
      </c>
      <c r="Q28" s="109">
        <v>0.45792362897471112</v>
      </c>
      <c r="R28" s="110">
        <v>3997.52</v>
      </c>
      <c r="S28" s="81"/>
      <c r="T28" s="81" t="s">
        <v>98</v>
      </c>
    </row>
    <row r="29" spans="1:20" ht="90" customHeight="1" x14ac:dyDescent="0.15">
      <c r="A29" s="65"/>
      <c r="B29" s="43" t="s">
        <v>91</v>
      </c>
      <c r="C29" s="99">
        <v>24</v>
      </c>
      <c r="D29" s="98" t="s">
        <v>170</v>
      </c>
      <c r="E29" s="81" t="s">
        <v>107</v>
      </c>
      <c r="F29" s="100" t="s">
        <v>171</v>
      </c>
      <c r="G29" s="111" t="s">
        <v>172</v>
      </c>
      <c r="H29" s="112">
        <v>2000</v>
      </c>
      <c r="I29" s="114">
        <v>2000</v>
      </c>
      <c r="J29" s="104">
        <v>3007</v>
      </c>
      <c r="K29" s="105" t="s">
        <v>173</v>
      </c>
      <c r="L29" s="106" t="s">
        <v>1587</v>
      </c>
      <c r="M29" s="106" t="s">
        <v>945</v>
      </c>
      <c r="N29" s="107" t="s">
        <v>123</v>
      </c>
      <c r="O29" s="108" t="s">
        <v>97</v>
      </c>
      <c r="P29" s="82">
        <v>29292.81327954066</v>
      </c>
      <c r="Q29" s="109">
        <v>0.47334956709956716</v>
      </c>
      <c r="R29" s="110"/>
      <c r="S29" s="81" t="s">
        <v>1723</v>
      </c>
      <c r="T29" s="81" t="s">
        <v>174</v>
      </c>
    </row>
    <row r="30" spans="1:20" s="44" customFormat="1" ht="45.75" customHeight="1" x14ac:dyDescent="0.15">
      <c r="A30" s="65"/>
      <c r="B30" s="43" t="s">
        <v>91</v>
      </c>
      <c r="C30" s="99">
        <v>25</v>
      </c>
      <c r="D30" s="98" t="s">
        <v>175</v>
      </c>
      <c r="E30" s="81" t="s">
        <v>107</v>
      </c>
      <c r="F30" s="100" t="s">
        <v>176</v>
      </c>
      <c r="G30" s="111" t="s">
        <v>95</v>
      </c>
      <c r="H30" s="112">
        <v>1979</v>
      </c>
      <c r="I30" s="114">
        <v>1979</v>
      </c>
      <c r="J30" s="104">
        <v>1910.04</v>
      </c>
      <c r="K30" s="105" t="s">
        <v>96</v>
      </c>
      <c r="L30" s="112">
        <v>2</v>
      </c>
      <c r="M30" s="113"/>
      <c r="N30" s="107" t="s">
        <v>97</v>
      </c>
      <c r="O30" s="108" t="s">
        <v>97</v>
      </c>
      <c r="P30" s="82">
        <v>21588.563590291302</v>
      </c>
      <c r="Q30" s="109">
        <v>0.67239166913434001</v>
      </c>
      <c r="R30" s="110">
        <v>3311</v>
      </c>
      <c r="S30" s="81"/>
      <c r="T30" s="81" t="s">
        <v>98</v>
      </c>
    </row>
    <row r="31" spans="1:20" ht="55.5" customHeight="1" x14ac:dyDescent="0.15">
      <c r="A31" s="65"/>
      <c r="B31" s="43" t="s">
        <v>91</v>
      </c>
      <c r="C31" s="99">
        <v>26</v>
      </c>
      <c r="D31" s="98" t="s">
        <v>177</v>
      </c>
      <c r="E31" s="81" t="s">
        <v>107</v>
      </c>
      <c r="F31" s="100" t="s">
        <v>178</v>
      </c>
      <c r="G31" s="111" t="s">
        <v>179</v>
      </c>
      <c r="H31" s="112">
        <v>1989</v>
      </c>
      <c r="I31" s="114">
        <v>1989</v>
      </c>
      <c r="J31" s="104">
        <f>6639.32-677.1-2305.3</f>
        <v>3656.9199999999992</v>
      </c>
      <c r="K31" s="105" t="s">
        <v>96</v>
      </c>
      <c r="L31" s="112">
        <v>8</v>
      </c>
      <c r="M31" s="113" t="s">
        <v>945</v>
      </c>
      <c r="N31" s="107" t="s">
        <v>97</v>
      </c>
      <c r="O31" s="108" t="s">
        <v>97</v>
      </c>
      <c r="P31" s="82">
        <v>23628.279262330052</v>
      </c>
      <c r="Q31" s="109">
        <v>0.41251431844215347</v>
      </c>
      <c r="R31" s="110">
        <v>2930.66</v>
      </c>
      <c r="S31" s="81" t="s">
        <v>1724</v>
      </c>
      <c r="T31" s="81" t="s">
        <v>98</v>
      </c>
    </row>
    <row r="32" spans="1:20" s="44" customFormat="1" ht="89.25" customHeight="1" x14ac:dyDescent="0.15">
      <c r="A32" s="65"/>
      <c r="B32" s="43" t="s">
        <v>91</v>
      </c>
      <c r="C32" s="99">
        <v>27</v>
      </c>
      <c r="D32" s="98" t="s">
        <v>180</v>
      </c>
      <c r="E32" s="81" t="s">
        <v>107</v>
      </c>
      <c r="F32" s="100" t="s">
        <v>171</v>
      </c>
      <c r="G32" s="111" t="s">
        <v>172</v>
      </c>
      <c r="H32" s="112">
        <v>2000</v>
      </c>
      <c r="I32" s="114">
        <v>2000</v>
      </c>
      <c r="J32" s="104">
        <v>2950.9</v>
      </c>
      <c r="K32" s="105" t="s">
        <v>173</v>
      </c>
      <c r="L32" s="106" t="s">
        <v>1587</v>
      </c>
      <c r="M32" s="106" t="s">
        <v>945</v>
      </c>
      <c r="N32" s="107" t="s">
        <v>123</v>
      </c>
      <c r="O32" s="108" t="s">
        <v>97</v>
      </c>
      <c r="P32" s="82">
        <v>30867.539214619686</v>
      </c>
      <c r="Q32" s="109">
        <v>0.61363636363636365</v>
      </c>
      <c r="R32" s="110"/>
      <c r="S32" s="81" t="s">
        <v>1713</v>
      </c>
      <c r="T32" s="81" t="s">
        <v>174</v>
      </c>
    </row>
    <row r="33" spans="1:20" ht="45" customHeight="1" x14ac:dyDescent="0.15">
      <c r="A33" s="65"/>
      <c r="B33" s="43" t="s">
        <v>91</v>
      </c>
      <c r="C33" s="99">
        <v>28</v>
      </c>
      <c r="D33" s="98" t="s">
        <v>181</v>
      </c>
      <c r="E33" s="81" t="s">
        <v>137</v>
      </c>
      <c r="F33" s="100" t="s">
        <v>182</v>
      </c>
      <c r="G33" s="111" t="s">
        <v>179</v>
      </c>
      <c r="H33" s="112">
        <v>1990</v>
      </c>
      <c r="I33" s="114">
        <v>1990</v>
      </c>
      <c r="J33" s="104">
        <f>1397.88-393.8</f>
        <v>1004.0800000000002</v>
      </c>
      <c r="K33" s="105" t="s">
        <v>96</v>
      </c>
      <c r="L33" s="112">
        <v>2</v>
      </c>
      <c r="M33" s="113"/>
      <c r="N33" s="107" t="s">
        <v>97</v>
      </c>
      <c r="O33" s="108" t="s">
        <v>97</v>
      </c>
      <c r="P33" s="82">
        <v>47374.015018723599</v>
      </c>
      <c r="Q33" s="109">
        <v>4.0540540540540543E-2</v>
      </c>
      <c r="R33" s="110">
        <v>5813.03</v>
      </c>
      <c r="S33" s="81" t="s">
        <v>183</v>
      </c>
      <c r="T33" s="81" t="s">
        <v>98</v>
      </c>
    </row>
    <row r="34" spans="1:20" ht="55.5" customHeight="1" x14ac:dyDescent="0.15">
      <c r="A34" s="65"/>
      <c r="B34" s="43" t="s">
        <v>91</v>
      </c>
      <c r="C34" s="99">
        <v>29</v>
      </c>
      <c r="D34" s="98" t="s">
        <v>184</v>
      </c>
      <c r="E34" s="81" t="s">
        <v>107</v>
      </c>
      <c r="F34" s="100" t="s">
        <v>178</v>
      </c>
      <c r="G34" s="111" t="s">
        <v>179</v>
      </c>
      <c r="H34" s="112">
        <v>1989</v>
      </c>
      <c r="I34" s="114">
        <v>1989</v>
      </c>
      <c r="J34" s="104">
        <v>2305.3000000000002</v>
      </c>
      <c r="K34" s="105" t="s">
        <v>96</v>
      </c>
      <c r="L34" s="112">
        <v>8</v>
      </c>
      <c r="M34" s="113" t="s">
        <v>945</v>
      </c>
      <c r="N34" s="107" t="s">
        <v>97</v>
      </c>
      <c r="O34" s="108" t="s">
        <v>97</v>
      </c>
      <c r="P34" s="82">
        <v>17468.401075781894</v>
      </c>
      <c r="Q34" s="109">
        <v>0.44265936800023931</v>
      </c>
      <c r="R34" s="110"/>
      <c r="S34" s="81" t="s">
        <v>1725</v>
      </c>
      <c r="T34" s="81" t="s">
        <v>185</v>
      </c>
    </row>
    <row r="35" spans="1:20" s="44" customFormat="1" ht="30" customHeight="1" x14ac:dyDescent="0.15">
      <c r="A35" s="65"/>
      <c r="B35" s="43" t="s">
        <v>91</v>
      </c>
      <c r="C35" s="99">
        <v>30</v>
      </c>
      <c r="D35" s="98" t="s">
        <v>186</v>
      </c>
      <c r="E35" s="81" t="s">
        <v>160</v>
      </c>
      <c r="F35" s="100" t="s">
        <v>187</v>
      </c>
      <c r="G35" s="111" t="s">
        <v>95</v>
      </c>
      <c r="H35" s="112">
        <v>1966</v>
      </c>
      <c r="I35" s="114">
        <v>1966</v>
      </c>
      <c r="J35" s="104">
        <v>794.72</v>
      </c>
      <c r="K35" s="105" t="s">
        <v>96</v>
      </c>
      <c r="L35" s="112">
        <v>2</v>
      </c>
      <c r="M35" s="113"/>
      <c r="N35" s="107" t="s">
        <v>188</v>
      </c>
      <c r="O35" s="108" t="s">
        <v>97</v>
      </c>
      <c r="P35" s="82">
        <v>21398.6624219851</v>
      </c>
      <c r="Q35" s="109">
        <v>7.2711864406779653E-2</v>
      </c>
      <c r="R35" s="110">
        <v>1721</v>
      </c>
      <c r="S35" s="81"/>
      <c r="T35" s="81" t="s">
        <v>98</v>
      </c>
    </row>
    <row r="36" spans="1:20" ht="30" customHeight="1" x14ac:dyDescent="0.15">
      <c r="A36" s="65"/>
      <c r="B36" s="43" t="s">
        <v>91</v>
      </c>
      <c r="C36" s="99">
        <v>31</v>
      </c>
      <c r="D36" s="98" t="s">
        <v>1755</v>
      </c>
      <c r="E36" s="81" t="s">
        <v>100</v>
      </c>
      <c r="F36" s="100" t="s">
        <v>189</v>
      </c>
      <c r="G36" s="111" t="s">
        <v>95</v>
      </c>
      <c r="H36" s="112">
        <v>1987</v>
      </c>
      <c r="I36" s="114">
        <v>1987</v>
      </c>
      <c r="J36" s="104">
        <v>2917.2400000000002</v>
      </c>
      <c r="K36" s="105" t="s">
        <v>96</v>
      </c>
      <c r="L36" s="112">
        <v>2</v>
      </c>
      <c r="M36" s="113" t="s">
        <v>945</v>
      </c>
      <c r="N36" s="107" t="s">
        <v>97</v>
      </c>
      <c r="O36" s="108" t="s">
        <v>97</v>
      </c>
      <c r="P36" s="82">
        <v>29868.197337209142</v>
      </c>
      <c r="Q36" s="109">
        <v>0.37967692426808852</v>
      </c>
      <c r="R36" s="110">
        <v>20880.739999999998</v>
      </c>
      <c r="S36" s="81"/>
      <c r="T36" s="81" t="s">
        <v>98</v>
      </c>
    </row>
    <row r="37" spans="1:20" ht="30" customHeight="1" x14ac:dyDescent="0.15">
      <c r="A37" s="65"/>
      <c r="B37" s="43" t="s">
        <v>91</v>
      </c>
      <c r="C37" s="99">
        <v>32</v>
      </c>
      <c r="D37" s="98" t="s">
        <v>190</v>
      </c>
      <c r="E37" s="81" t="s">
        <v>125</v>
      </c>
      <c r="F37" s="100" t="s">
        <v>191</v>
      </c>
      <c r="G37" s="111" t="s">
        <v>95</v>
      </c>
      <c r="H37" s="112">
        <v>1989</v>
      </c>
      <c r="I37" s="114">
        <v>1989</v>
      </c>
      <c r="J37" s="104">
        <v>548.08000000000004</v>
      </c>
      <c r="K37" s="105" t="s">
        <v>96</v>
      </c>
      <c r="L37" s="112">
        <v>1</v>
      </c>
      <c r="M37" s="113"/>
      <c r="N37" s="107" t="s">
        <v>97</v>
      </c>
      <c r="O37" s="108" t="s">
        <v>97</v>
      </c>
      <c r="P37" s="82">
        <v>30740.746269573636</v>
      </c>
      <c r="Q37" s="109">
        <v>0.17182130584192443</v>
      </c>
      <c r="R37" s="110">
        <v>3590.8</v>
      </c>
      <c r="S37" s="81"/>
      <c r="T37" s="81" t="s">
        <v>98</v>
      </c>
    </row>
    <row r="38" spans="1:20" ht="30" customHeight="1" x14ac:dyDescent="0.15">
      <c r="A38" s="65"/>
      <c r="B38" s="43" t="s">
        <v>91</v>
      </c>
      <c r="C38" s="99">
        <v>33</v>
      </c>
      <c r="D38" s="98" t="s">
        <v>192</v>
      </c>
      <c r="E38" s="81" t="s">
        <v>115</v>
      </c>
      <c r="F38" s="100" t="s">
        <v>193</v>
      </c>
      <c r="G38" s="111" t="s">
        <v>105</v>
      </c>
      <c r="H38" s="112">
        <v>1991</v>
      </c>
      <c r="I38" s="114">
        <v>1991</v>
      </c>
      <c r="J38" s="104">
        <v>520.25</v>
      </c>
      <c r="K38" s="105" t="s">
        <v>96</v>
      </c>
      <c r="L38" s="112">
        <v>1</v>
      </c>
      <c r="M38" s="113"/>
      <c r="N38" s="107" t="s">
        <v>97</v>
      </c>
      <c r="O38" s="108" t="s">
        <v>97</v>
      </c>
      <c r="P38" s="82">
        <v>33737.543364719852</v>
      </c>
      <c r="Q38" s="109">
        <v>5.2691867124856816E-2</v>
      </c>
      <c r="R38" s="110">
        <v>8451</v>
      </c>
      <c r="S38" s="81"/>
      <c r="T38" s="81" t="s">
        <v>98</v>
      </c>
    </row>
    <row r="39" spans="1:20" s="44" customFormat="1" ht="30" customHeight="1" x14ac:dyDescent="0.15">
      <c r="A39" s="65"/>
      <c r="B39" s="43" t="s">
        <v>91</v>
      </c>
      <c r="C39" s="99">
        <v>34</v>
      </c>
      <c r="D39" s="98" t="s">
        <v>194</v>
      </c>
      <c r="E39" s="81" t="s">
        <v>195</v>
      </c>
      <c r="F39" s="100" t="s">
        <v>196</v>
      </c>
      <c r="G39" s="111" t="s">
        <v>95</v>
      </c>
      <c r="H39" s="112">
        <v>1992</v>
      </c>
      <c r="I39" s="114">
        <v>1992</v>
      </c>
      <c r="J39" s="104">
        <v>331.8</v>
      </c>
      <c r="K39" s="105" t="s">
        <v>96</v>
      </c>
      <c r="L39" s="112">
        <v>1</v>
      </c>
      <c r="M39" s="113"/>
      <c r="N39" s="107" t="s">
        <v>97</v>
      </c>
      <c r="O39" s="108" t="s">
        <v>97</v>
      </c>
      <c r="P39" s="82">
        <v>33378.561436316282</v>
      </c>
      <c r="Q39" s="109">
        <v>0.13688430698739976</v>
      </c>
      <c r="R39" s="110">
        <v>4600.1899999999996</v>
      </c>
      <c r="S39" s="81"/>
      <c r="T39" s="81" t="s">
        <v>98</v>
      </c>
    </row>
    <row r="40" spans="1:20" s="44" customFormat="1" ht="30" customHeight="1" x14ac:dyDescent="0.15">
      <c r="A40" s="65"/>
      <c r="B40" s="43" t="s">
        <v>91</v>
      </c>
      <c r="C40" s="99">
        <v>35</v>
      </c>
      <c r="D40" s="98" t="s">
        <v>197</v>
      </c>
      <c r="E40" s="81" t="s">
        <v>118</v>
      </c>
      <c r="F40" s="100" t="s">
        <v>198</v>
      </c>
      <c r="G40" s="111" t="s">
        <v>95</v>
      </c>
      <c r="H40" s="112">
        <v>1994</v>
      </c>
      <c r="I40" s="114">
        <v>1994</v>
      </c>
      <c r="J40" s="104">
        <v>544.24</v>
      </c>
      <c r="K40" s="105" t="s">
        <v>96</v>
      </c>
      <c r="L40" s="112">
        <v>1</v>
      </c>
      <c r="M40" s="113"/>
      <c r="N40" s="107" t="s">
        <v>97</v>
      </c>
      <c r="O40" s="108" t="s">
        <v>97</v>
      </c>
      <c r="P40" s="82">
        <v>29180.789958870908</v>
      </c>
      <c r="Q40" s="109">
        <v>3.1214203894616266E-2</v>
      </c>
      <c r="R40" s="110">
        <v>10588</v>
      </c>
      <c r="S40" s="81"/>
      <c r="T40" s="81" t="s">
        <v>98</v>
      </c>
    </row>
    <row r="41" spans="1:20" s="44" customFormat="1" ht="30" customHeight="1" x14ac:dyDescent="0.15">
      <c r="A41" s="65"/>
      <c r="B41" s="43" t="s">
        <v>91</v>
      </c>
      <c r="C41" s="99">
        <v>36</v>
      </c>
      <c r="D41" s="98" t="s">
        <v>199</v>
      </c>
      <c r="E41" s="81" t="s">
        <v>200</v>
      </c>
      <c r="F41" s="100" t="s">
        <v>201</v>
      </c>
      <c r="G41" s="111" t="s">
        <v>95</v>
      </c>
      <c r="H41" s="112">
        <v>1999</v>
      </c>
      <c r="I41" s="114">
        <v>1999</v>
      </c>
      <c r="J41" s="104">
        <f>1348.76-457.1</f>
        <v>891.66</v>
      </c>
      <c r="K41" s="105" t="s">
        <v>96</v>
      </c>
      <c r="L41" s="112">
        <v>1</v>
      </c>
      <c r="M41" s="113"/>
      <c r="N41" s="107" t="s">
        <v>97</v>
      </c>
      <c r="O41" s="108" t="s">
        <v>97</v>
      </c>
      <c r="P41" s="82">
        <v>19808.742698289043</v>
      </c>
      <c r="Q41" s="109">
        <v>0.13760279716630269</v>
      </c>
      <c r="R41" s="110">
        <v>8809.7199999999993</v>
      </c>
      <c r="S41" s="81" t="s">
        <v>202</v>
      </c>
      <c r="T41" s="81" t="s">
        <v>98</v>
      </c>
    </row>
    <row r="42" spans="1:20" s="44" customFormat="1" ht="30" customHeight="1" x14ac:dyDescent="0.15">
      <c r="A42" s="65"/>
      <c r="B42" s="43" t="s">
        <v>91</v>
      </c>
      <c r="C42" s="99">
        <v>37</v>
      </c>
      <c r="D42" s="98" t="s">
        <v>203</v>
      </c>
      <c r="E42" s="81" t="s">
        <v>137</v>
      </c>
      <c r="F42" s="100" t="s">
        <v>204</v>
      </c>
      <c r="G42" s="111" t="s">
        <v>95</v>
      </c>
      <c r="H42" s="112">
        <v>1989</v>
      </c>
      <c r="I42" s="114">
        <v>1989</v>
      </c>
      <c r="J42" s="104">
        <v>1160.9199999999998</v>
      </c>
      <c r="K42" s="105" t="s">
        <v>96</v>
      </c>
      <c r="L42" s="112">
        <v>1</v>
      </c>
      <c r="M42" s="113"/>
      <c r="N42" s="107" t="s">
        <v>97</v>
      </c>
      <c r="O42" s="108" t="s">
        <v>97</v>
      </c>
      <c r="P42" s="82">
        <v>8255.6282948006756</v>
      </c>
      <c r="Q42" s="109">
        <v>0.21191294387170675</v>
      </c>
      <c r="R42" s="110">
        <v>3199</v>
      </c>
      <c r="S42" s="81" t="s">
        <v>205</v>
      </c>
      <c r="T42" s="81" t="s">
        <v>98</v>
      </c>
    </row>
    <row r="43" spans="1:20" s="44" customFormat="1" ht="55.5" customHeight="1" x14ac:dyDescent="0.15">
      <c r="A43" s="65"/>
      <c r="B43" s="43" t="s">
        <v>91</v>
      </c>
      <c r="C43" s="99">
        <v>38</v>
      </c>
      <c r="D43" s="98" t="s">
        <v>206</v>
      </c>
      <c r="E43" s="81" t="s">
        <v>93</v>
      </c>
      <c r="F43" s="100" t="s">
        <v>94</v>
      </c>
      <c r="G43" s="115" t="s">
        <v>95</v>
      </c>
      <c r="H43" s="102">
        <v>1996</v>
      </c>
      <c r="I43" s="103">
        <v>1996</v>
      </c>
      <c r="J43" s="104">
        <v>785.5</v>
      </c>
      <c r="K43" s="105" t="s">
        <v>96</v>
      </c>
      <c r="L43" s="102">
        <v>2</v>
      </c>
      <c r="M43" s="113" t="s">
        <v>945</v>
      </c>
      <c r="N43" s="107" t="s">
        <v>97</v>
      </c>
      <c r="O43" s="108" t="s">
        <v>97</v>
      </c>
      <c r="P43" s="82">
        <v>7463.9452577975808</v>
      </c>
      <c r="Q43" s="109">
        <v>0.22482893450635386</v>
      </c>
      <c r="R43" s="110"/>
      <c r="S43" s="81" t="s">
        <v>1607</v>
      </c>
      <c r="T43" s="81" t="s">
        <v>207</v>
      </c>
    </row>
    <row r="44" spans="1:20" s="44" customFormat="1" ht="30" customHeight="1" x14ac:dyDescent="0.15">
      <c r="A44" s="65"/>
      <c r="B44" s="43" t="s">
        <v>91</v>
      </c>
      <c r="C44" s="99">
        <v>39</v>
      </c>
      <c r="D44" s="98" t="s">
        <v>208</v>
      </c>
      <c r="E44" s="81" t="s">
        <v>118</v>
      </c>
      <c r="F44" s="100" t="s">
        <v>209</v>
      </c>
      <c r="G44" s="111" t="s">
        <v>122</v>
      </c>
      <c r="H44" s="112">
        <v>1974</v>
      </c>
      <c r="I44" s="114">
        <v>1974</v>
      </c>
      <c r="J44" s="104">
        <v>567.32000000000005</v>
      </c>
      <c r="K44" s="105" t="s">
        <v>96</v>
      </c>
      <c r="L44" s="112">
        <v>1</v>
      </c>
      <c r="M44" s="113"/>
      <c r="N44" s="107" t="s">
        <v>123</v>
      </c>
      <c r="O44" s="108"/>
      <c r="P44" s="82">
        <v>8575</v>
      </c>
      <c r="Q44" s="109">
        <v>0.16722222222222222</v>
      </c>
      <c r="R44" s="110">
        <v>4447.38</v>
      </c>
      <c r="S44" s="81" t="s">
        <v>210</v>
      </c>
      <c r="T44" s="81" t="s">
        <v>211</v>
      </c>
    </row>
    <row r="45" spans="1:20" ht="38.25" customHeight="1" x14ac:dyDescent="0.15">
      <c r="A45" s="65"/>
      <c r="B45" s="43" t="s">
        <v>91</v>
      </c>
      <c r="C45" s="99">
        <v>40</v>
      </c>
      <c r="D45" s="98" t="s">
        <v>212</v>
      </c>
      <c r="E45" s="81" t="s">
        <v>195</v>
      </c>
      <c r="F45" s="100" t="s">
        <v>213</v>
      </c>
      <c r="G45" s="111" t="s">
        <v>95</v>
      </c>
      <c r="H45" s="112">
        <v>1986</v>
      </c>
      <c r="I45" s="114">
        <v>1986</v>
      </c>
      <c r="J45" s="104">
        <v>390.7</v>
      </c>
      <c r="K45" s="105" t="s">
        <v>96</v>
      </c>
      <c r="L45" s="112">
        <v>2</v>
      </c>
      <c r="M45" s="113"/>
      <c r="N45" s="107" t="s">
        <v>97</v>
      </c>
      <c r="O45" s="108" t="s">
        <v>97</v>
      </c>
      <c r="P45" s="82">
        <v>11623.765037112875</v>
      </c>
      <c r="Q45" s="109">
        <v>0.14637599093997733</v>
      </c>
      <c r="R45" s="110">
        <v>0</v>
      </c>
      <c r="S45" s="81" t="s">
        <v>214</v>
      </c>
      <c r="T45" s="116"/>
    </row>
    <row r="46" spans="1:20" ht="30" customHeight="1" x14ac:dyDescent="0.15">
      <c r="A46" s="65"/>
      <c r="B46" s="43" t="s">
        <v>91</v>
      </c>
      <c r="C46" s="99">
        <v>41</v>
      </c>
      <c r="D46" s="98" t="s">
        <v>215</v>
      </c>
      <c r="E46" s="81" t="s">
        <v>107</v>
      </c>
      <c r="F46" s="100" t="s">
        <v>216</v>
      </c>
      <c r="G46" s="111" t="s">
        <v>122</v>
      </c>
      <c r="H46" s="112">
        <v>2001</v>
      </c>
      <c r="I46" s="114">
        <v>2001</v>
      </c>
      <c r="J46" s="104">
        <v>451.31</v>
      </c>
      <c r="K46" s="105" t="s">
        <v>96</v>
      </c>
      <c r="L46" s="112">
        <v>3</v>
      </c>
      <c r="M46" s="113"/>
      <c r="N46" s="107" t="s">
        <v>97</v>
      </c>
      <c r="O46" s="108" t="s">
        <v>97</v>
      </c>
      <c r="P46" s="82">
        <v>23843.172099000687</v>
      </c>
      <c r="Q46" s="109">
        <v>0.18973901509033153</v>
      </c>
      <c r="R46" s="110">
        <v>1070.44</v>
      </c>
      <c r="S46" s="81"/>
      <c r="T46" s="81" t="s">
        <v>98</v>
      </c>
    </row>
    <row r="47" spans="1:20" s="44" customFormat="1" ht="30" customHeight="1" x14ac:dyDescent="0.15">
      <c r="A47" s="65"/>
      <c r="B47" s="43" t="s">
        <v>91</v>
      </c>
      <c r="C47" s="99">
        <v>42</v>
      </c>
      <c r="D47" s="98" t="s">
        <v>217</v>
      </c>
      <c r="E47" s="81" t="s">
        <v>107</v>
      </c>
      <c r="F47" s="100" t="s">
        <v>218</v>
      </c>
      <c r="G47" s="111" t="s">
        <v>95</v>
      </c>
      <c r="H47" s="112">
        <v>2014</v>
      </c>
      <c r="I47" s="114">
        <v>1974</v>
      </c>
      <c r="J47" s="104">
        <f>5151-2879.2</f>
        <v>2271.8000000000002</v>
      </c>
      <c r="K47" s="105" t="s">
        <v>96</v>
      </c>
      <c r="L47" s="112">
        <v>4</v>
      </c>
      <c r="M47" s="113" t="s">
        <v>945</v>
      </c>
      <c r="N47" s="107" t="s">
        <v>97</v>
      </c>
      <c r="O47" s="108" t="s">
        <v>97</v>
      </c>
      <c r="P47" s="82">
        <v>55179.036941225866</v>
      </c>
      <c r="Q47" s="109">
        <v>0.66759049184341746</v>
      </c>
      <c r="R47" s="110"/>
      <c r="S47" s="81" t="s">
        <v>219</v>
      </c>
      <c r="T47" s="81" t="s">
        <v>220</v>
      </c>
    </row>
    <row r="48" spans="1:20" s="44" customFormat="1" ht="30" customHeight="1" x14ac:dyDescent="0.15">
      <c r="A48" s="65"/>
      <c r="B48" s="43" t="s">
        <v>91</v>
      </c>
      <c r="C48" s="99">
        <v>43</v>
      </c>
      <c r="D48" s="98" t="s">
        <v>221</v>
      </c>
      <c r="E48" s="81" t="s">
        <v>107</v>
      </c>
      <c r="F48" s="100" t="s">
        <v>2039</v>
      </c>
      <c r="G48" s="111" t="s">
        <v>95</v>
      </c>
      <c r="H48" s="112">
        <v>1980</v>
      </c>
      <c r="I48" s="114">
        <v>1978</v>
      </c>
      <c r="J48" s="104">
        <f>727.48-312.2</f>
        <v>415.28000000000003</v>
      </c>
      <c r="K48" s="105" t="s">
        <v>96</v>
      </c>
      <c r="L48" s="112">
        <v>2</v>
      </c>
      <c r="M48" s="113"/>
      <c r="N48" s="107" t="s">
        <v>123</v>
      </c>
      <c r="O48" s="108"/>
      <c r="P48" s="82">
        <v>8512.1604700443077</v>
      </c>
      <c r="Q48" s="109">
        <v>0.29459999999999997</v>
      </c>
      <c r="R48" s="110">
        <v>596.07000000000005</v>
      </c>
      <c r="S48" s="81" t="s">
        <v>223</v>
      </c>
      <c r="T48" s="116"/>
    </row>
    <row r="49" spans="1:20" ht="30" customHeight="1" x14ac:dyDescent="0.15">
      <c r="A49" s="65"/>
      <c r="B49" s="43" t="s">
        <v>91</v>
      </c>
      <c r="C49" s="99">
        <v>44</v>
      </c>
      <c r="D49" s="98" t="s">
        <v>224</v>
      </c>
      <c r="E49" s="81"/>
      <c r="F49" s="100" t="s">
        <v>225</v>
      </c>
      <c r="G49" s="111" t="s">
        <v>105</v>
      </c>
      <c r="H49" s="112">
        <v>1975</v>
      </c>
      <c r="I49" s="114">
        <v>1975</v>
      </c>
      <c r="J49" s="104">
        <v>206</v>
      </c>
      <c r="K49" s="105" t="s">
        <v>96</v>
      </c>
      <c r="L49" s="112">
        <v>1</v>
      </c>
      <c r="M49" s="113"/>
      <c r="N49" s="107" t="s">
        <v>123</v>
      </c>
      <c r="O49" s="108"/>
      <c r="P49" s="82">
        <v>6461.3689320388348</v>
      </c>
      <c r="Q49" s="109">
        <v>0.42302674494455311</v>
      </c>
      <c r="R49" s="110">
        <v>524.75</v>
      </c>
      <c r="S49" s="81"/>
      <c r="T49" s="81" t="s">
        <v>98</v>
      </c>
    </row>
    <row r="50" spans="1:20" ht="30" customHeight="1" x14ac:dyDescent="0.15">
      <c r="A50" s="65"/>
      <c r="B50" s="43" t="s">
        <v>91</v>
      </c>
      <c r="C50" s="99">
        <v>45</v>
      </c>
      <c r="D50" s="98" t="s">
        <v>226</v>
      </c>
      <c r="E50" s="81" t="s">
        <v>107</v>
      </c>
      <c r="F50" s="100" t="s">
        <v>227</v>
      </c>
      <c r="G50" s="111" t="s">
        <v>95</v>
      </c>
      <c r="H50" s="112">
        <v>1975</v>
      </c>
      <c r="I50" s="114">
        <v>1975</v>
      </c>
      <c r="J50" s="104">
        <v>788.1</v>
      </c>
      <c r="K50" s="105" t="s">
        <v>96</v>
      </c>
      <c r="L50" s="112">
        <v>1</v>
      </c>
      <c r="M50" s="113"/>
      <c r="N50" s="107" t="s">
        <v>228</v>
      </c>
      <c r="O50" s="108" t="s">
        <v>97</v>
      </c>
      <c r="P50" s="82">
        <v>17362.864025455572</v>
      </c>
      <c r="Q50" s="109">
        <v>0.3730200076219512</v>
      </c>
      <c r="R50" s="110">
        <v>2409.4899999999998</v>
      </c>
      <c r="S50" s="81"/>
      <c r="T50" s="81" t="s">
        <v>98</v>
      </c>
    </row>
    <row r="51" spans="1:20" ht="30" customHeight="1" x14ac:dyDescent="0.15">
      <c r="A51" s="65"/>
      <c r="B51" s="43" t="s">
        <v>91</v>
      </c>
      <c r="C51" s="99">
        <v>46</v>
      </c>
      <c r="D51" s="98" t="s">
        <v>229</v>
      </c>
      <c r="E51" s="81" t="s">
        <v>107</v>
      </c>
      <c r="F51" s="100" t="s">
        <v>230</v>
      </c>
      <c r="G51" s="111" t="s">
        <v>95</v>
      </c>
      <c r="H51" s="112">
        <v>1975</v>
      </c>
      <c r="I51" s="114">
        <v>1975</v>
      </c>
      <c r="J51" s="104">
        <v>770.89</v>
      </c>
      <c r="K51" s="105" t="s">
        <v>96</v>
      </c>
      <c r="L51" s="112">
        <v>2</v>
      </c>
      <c r="M51" s="113"/>
      <c r="N51" s="107" t="s">
        <v>97</v>
      </c>
      <c r="O51" s="108" t="s">
        <v>97</v>
      </c>
      <c r="P51" s="82">
        <v>21974.482920340823</v>
      </c>
      <c r="Q51" s="109">
        <v>0.33253050738599876</v>
      </c>
      <c r="R51" s="110">
        <v>0</v>
      </c>
      <c r="S51" s="81"/>
      <c r="T51" s="81" t="s">
        <v>98</v>
      </c>
    </row>
    <row r="52" spans="1:20" s="44" customFormat="1" ht="30" customHeight="1" x14ac:dyDescent="0.15">
      <c r="A52" s="65"/>
      <c r="B52" s="43" t="s">
        <v>91</v>
      </c>
      <c r="C52" s="99">
        <v>47</v>
      </c>
      <c r="D52" s="98" t="s">
        <v>231</v>
      </c>
      <c r="E52" s="81" t="s">
        <v>107</v>
      </c>
      <c r="F52" s="100" t="s">
        <v>232</v>
      </c>
      <c r="G52" s="111" t="s">
        <v>95</v>
      </c>
      <c r="H52" s="112">
        <v>1976</v>
      </c>
      <c r="I52" s="114">
        <v>1976</v>
      </c>
      <c r="J52" s="104">
        <v>767.88</v>
      </c>
      <c r="K52" s="105" t="s">
        <v>96</v>
      </c>
      <c r="L52" s="112">
        <v>2</v>
      </c>
      <c r="M52" s="113"/>
      <c r="N52" s="107" t="s">
        <v>228</v>
      </c>
      <c r="O52" s="108" t="s">
        <v>97</v>
      </c>
      <c r="P52" s="82">
        <v>18691.155048264751</v>
      </c>
      <c r="Q52" s="109">
        <v>0.23144078745467703</v>
      </c>
      <c r="R52" s="110">
        <v>661.19999999999993</v>
      </c>
      <c r="S52" s="81"/>
      <c r="T52" s="81" t="s">
        <v>98</v>
      </c>
    </row>
    <row r="53" spans="1:20" ht="30" customHeight="1" x14ac:dyDescent="0.15">
      <c r="A53" s="65"/>
      <c r="B53" s="43" t="s">
        <v>91</v>
      </c>
      <c r="C53" s="99">
        <v>48</v>
      </c>
      <c r="D53" s="98" t="s">
        <v>233</v>
      </c>
      <c r="E53" s="81" t="s">
        <v>107</v>
      </c>
      <c r="F53" s="100" t="s">
        <v>234</v>
      </c>
      <c r="G53" s="111" t="s">
        <v>105</v>
      </c>
      <c r="H53" s="112">
        <v>2010</v>
      </c>
      <c r="I53" s="114">
        <v>2010</v>
      </c>
      <c r="J53" s="104">
        <v>789.62</v>
      </c>
      <c r="K53" s="105" t="s">
        <v>96</v>
      </c>
      <c r="L53" s="102">
        <v>2</v>
      </c>
      <c r="M53" s="106" t="s">
        <v>945</v>
      </c>
      <c r="N53" s="107" t="s">
        <v>97</v>
      </c>
      <c r="O53" s="108" t="s">
        <v>97</v>
      </c>
      <c r="P53" s="82">
        <v>17202.921833871402</v>
      </c>
      <c r="Q53" s="109">
        <v>0.31451480172204599</v>
      </c>
      <c r="R53" s="110">
        <v>1060.97</v>
      </c>
      <c r="S53" s="81"/>
      <c r="T53" s="81" t="s">
        <v>98</v>
      </c>
    </row>
    <row r="54" spans="1:20" s="44" customFormat="1" ht="30" customHeight="1" x14ac:dyDescent="0.15">
      <c r="A54" s="65"/>
      <c r="B54" s="43" t="s">
        <v>91</v>
      </c>
      <c r="C54" s="99">
        <v>49</v>
      </c>
      <c r="D54" s="98" t="s">
        <v>235</v>
      </c>
      <c r="E54" s="81" t="s">
        <v>107</v>
      </c>
      <c r="F54" s="100" t="s">
        <v>1803</v>
      </c>
      <c r="G54" s="111" t="s">
        <v>95</v>
      </c>
      <c r="H54" s="112">
        <v>1973</v>
      </c>
      <c r="I54" s="114">
        <v>1973</v>
      </c>
      <c r="J54" s="104">
        <v>750.44</v>
      </c>
      <c r="K54" s="105" t="s">
        <v>96</v>
      </c>
      <c r="L54" s="112">
        <v>2</v>
      </c>
      <c r="M54" s="113"/>
      <c r="N54" s="107" t="s">
        <v>228</v>
      </c>
      <c r="O54" s="108" t="s">
        <v>97</v>
      </c>
      <c r="P54" s="82">
        <v>16119.147905023923</v>
      </c>
      <c r="Q54" s="109">
        <v>0.31743737957610785</v>
      </c>
      <c r="R54" s="110">
        <v>2726.74</v>
      </c>
      <c r="S54" s="81"/>
      <c r="T54" s="81" t="s">
        <v>98</v>
      </c>
    </row>
    <row r="55" spans="1:20" s="44" customFormat="1" ht="30" customHeight="1" x14ac:dyDescent="0.15">
      <c r="A55" s="65"/>
      <c r="B55" s="43" t="s">
        <v>91</v>
      </c>
      <c r="C55" s="99">
        <v>50</v>
      </c>
      <c r="D55" s="98" t="s">
        <v>236</v>
      </c>
      <c r="E55" s="81" t="s">
        <v>107</v>
      </c>
      <c r="F55" s="100" t="s">
        <v>237</v>
      </c>
      <c r="G55" s="111" t="s">
        <v>95</v>
      </c>
      <c r="H55" s="112">
        <v>1976</v>
      </c>
      <c r="I55" s="114">
        <v>1976</v>
      </c>
      <c r="J55" s="104">
        <v>736.34</v>
      </c>
      <c r="K55" s="105" t="s">
        <v>96</v>
      </c>
      <c r="L55" s="112">
        <v>2</v>
      </c>
      <c r="M55" s="113"/>
      <c r="N55" s="107" t="s">
        <v>228</v>
      </c>
      <c r="O55" s="108" t="s">
        <v>97</v>
      </c>
      <c r="P55" s="82">
        <v>20249.509925389815</v>
      </c>
      <c r="Q55" s="109">
        <v>0.47718388452784322</v>
      </c>
      <c r="R55" s="110">
        <v>2190.98</v>
      </c>
      <c r="S55" s="81"/>
      <c r="T55" s="81" t="s">
        <v>98</v>
      </c>
    </row>
    <row r="56" spans="1:20" s="44" customFormat="1" ht="30" customHeight="1" x14ac:dyDescent="0.15">
      <c r="A56" s="65"/>
      <c r="B56" s="43" t="s">
        <v>91</v>
      </c>
      <c r="C56" s="99">
        <v>51</v>
      </c>
      <c r="D56" s="98" t="s">
        <v>238</v>
      </c>
      <c r="E56" s="81" t="s">
        <v>107</v>
      </c>
      <c r="F56" s="100" t="s">
        <v>1804</v>
      </c>
      <c r="G56" s="111" t="s">
        <v>95</v>
      </c>
      <c r="H56" s="112">
        <v>1977</v>
      </c>
      <c r="I56" s="114">
        <v>1977</v>
      </c>
      <c r="J56" s="104">
        <v>903.13000000000011</v>
      </c>
      <c r="K56" s="105" t="s">
        <v>96</v>
      </c>
      <c r="L56" s="112">
        <v>2</v>
      </c>
      <c r="M56" s="113" t="s">
        <v>945</v>
      </c>
      <c r="N56" s="107" t="s">
        <v>97</v>
      </c>
      <c r="O56" s="108" t="s">
        <v>97</v>
      </c>
      <c r="P56" s="82">
        <v>18823.127499320733</v>
      </c>
      <c r="Q56" s="109">
        <v>0.36177730556277526</v>
      </c>
      <c r="R56" s="110">
        <v>938.09</v>
      </c>
      <c r="S56" s="81"/>
      <c r="T56" s="81" t="s">
        <v>98</v>
      </c>
    </row>
    <row r="57" spans="1:20" ht="30" customHeight="1" x14ac:dyDescent="0.15">
      <c r="A57" s="65"/>
      <c r="B57" s="43" t="s">
        <v>91</v>
      </c>
      <c r="C57" s="99">
        <v>52</v>
      </c>
      <c r="D57" s="98" t="s">
        <v>239</v>
      </c>
      <c r="E57" s="81" t="s">
        <v>107</v>
      </c>
      <c r="F57" s="100" t="s">
        <v>240</v>
      </c>
      <c r="G57" s="111" t="s">
        <v>105</v>
      </c>
      <c r="H57" s="112">
        <v>2010</v>
      </c>
      <c r="I57" s="114">
        <v>1979</v>
      </c>
      <c r="J57" s="104">
        <v>964.59</v>
      </c>
      <c r="K57" s="105" t="s">
        <v>96</v>
      </c>
      <c r="L57" s="112">
        <v>2</v>
      </c>
      <c r="M57" s="113" t="s">
        <v>945</v>
      </c>
      <c r="N57" s="107" t="s">
        <v>97</v>
      </c>
      <c r="O57" s="108" t="s">
        <v>97</v>
      </c>
      <c r="P57" s="82">
        <v>16991.332212091704</v>
      </c>
      <c r="Q57" s="109">
        <v>0.46319799090858077</v>
      </c>
      <c r="R57" s="110">
        <v>1212.1400000000001</v>
      </c>
      <c r="S57" s="81"/>
      <c r="T57" s="81" t="s">
        <v>98</v>
      </c>
    </row>
    <row r="58" spans="1:20" ht="30" customHeight="1" x14ac:dyDescent="0.15">
      <c r="A58" s="65"/>
      <c r="B58" s="43" t="s">
        <v>91</v>
      </c>
      <c r="C58" s="99">
        <v>53</v>
      </c>
      <c r="D58" s="98" t="s">
        <v>241</v>
      </c>
      <c r="E58" s="81" t="s">
        <v>107</v>
      </c>
      <c r="F58" s="100" t="s">
        <v>242</v>
      </c>
      <c r="G58" s="111" t="s">
        <v>105</v>
      </c>
      <c r="H58" s="112">
        <v>2004</v>
      </c>
      <c r="I58" s="114">
        <v>1979</v>
      </c>
      <c r="J58" s="104">
        <v>943.37999999999988</v>
      </c>
      <c r="K58" s="105" t="s">
        <v>96</v>
      </c>
      <c r="L58" s="112">
        <v>2</v>
      </c>
      <c r="M58" s="113" t="s">
        <v>945</v>
      </c>
      <c r="N58" s="107" t="s">
        <v>97</v>
      </c>
      <c r="O58" s="108" t="s">
        <v>97</v>
      </c>
      <c r="P58" s="82">
        <v>16822.151347772415</v>
      </c>
      <c r="Q58" s="109">
        <v>0.21998078770413065</v>
      </c>
      <c r="R58" s="110">
        <v>764.28</v>
      </c>
      <c r="S58" s="81"/>
      <c r="T58" s="81" t="s">
        <v>98</v>
      </c>
    </row>
    <row r="59" spans="1:20" ht="30" customHeight="1" x14ac:dyDescent="0.15">
      <c r="A59" s="65"/>
      <c r="B59" s="43" t="s">
        <v>91</v>
      </c>
      <c r="C59" s="99">
        <v>54</v>
      </c>
      <c r="D59" s="98" t="s">
        <v>243</v>
      </c>
      <c r="E59" s="81" t="s">
        <v>107</v>
      </c>
      <c r="F59" s="100" t="s">
        <v>244</v>
      </c>
      <c r="G59" s="111" t="s">
        <v>105</v>
      </c>
      <c r="H59" s="112">
        <v>2001</v>
      </c>
      <c r="I59" s="114">
        <v>1980</v>
      </c>
      <c r="J59" s="104">
        <v>784.05</v>
      </c>
      <c r="K59" s="105" t="s">
        <v>96</v>
      </c>
      <c r="L59" s="112">
        <v>2</v>
      </c>
      <c r="M59" s="113"/>
      <c r="N59" s="107" t="s">
        <v>228</v>
      </c>
      <c r="O59" s="108" t="s">
        <v>97</v>
      </c>
      <c r="P59" s="82">
        <v>26070.102848621311</v>
      </c>
      <c r="Q59" s="109">
        <v>0.32383842581672079</v>
      </c>
      <c r="R59" s="110">
        <v>812.32</v>
      </c>
      <c r="S59" s="81"/>
      <c r="T59" s="81" t="s">
        <v>98</v>
      </c>
    </row>
    <row r="60" spans="1:20" ht="30" customHeight="1" x14ac:dyDescent="0.15">
      <c r="A60" s="65"/>
      <c r="B60" s="43" t="s">
        <v>91</v>
      </c>
      <c r="C60" s="99">
        <v>55</v>
      </c>
      <c r="D60" s="98" t="s">
        <v>245</v>
      </c>
      <c r="E60" s="81" t="s">
        <v>107</v>
      </c>
      <c r="F60" s="100" t="s">
        <v>246</v>
      </c>
      <c r="G60" s="111" t="s">
        <v>95</v>
      </c>
      <c r="H60" s="112">
        <v>1981</v>
      </c>
      <c r="I60" s="114">
        <v>1981</v>
      </c>
      <c r="J60" s="104">
        <v>748.6</v>
      </c>
      <c r="K60" s="105" t="s">
        <v>96</v>
      </c>
      <c r="L60" s="112">
        <v>1</v>
      </c>
      <c r="M60" s="113"/>
      <c r="N60" s="107" t="s">
        <v>97</v>
      </c>
      <c r="O60" s="108" t="s">
        <v>97</v>
      </c>
      <c r="P60" s="82">
        <v>17878.8780903841</v>
      </c>
      <c r="Q60" s="109">
        <v>0.27209004527251235</v>
      </c>
      <c r="R60" s="110">
        <v>3877.35</v>
      </c>
      <c r="S60" s="81"/>
      <c r="T60" s="81" t="s">
        <v>98</v>
      </c>
    </row>
    <row r="61" spans="1:20" ht="30" customHeight="1" x14ac:dyDescent="0.15">
      <c r="A61" s="65"/>
      <c r="B61" s="43" t="s">
        <v>91</v>
      </c>
      <c r="C61" s="99">
        <v>56</v>
      </c>
      <c r="D61" s="98" t="s">
        <v>247</v>
      </c>
      <c r="E61" s="81" t="s">
        <v>107</v>
      </c>
      <c r="F61" s="100" t="s">
        <v>248</v>
      </c>
      <c r="G61" s="111" t="s">
        <v>95</v>
      </c>
      <c r="H61" s="112">
        <v>1985</v>
      </c>
      <c r="I61" s="114">
        <v>1985</v>
      </c>
      <c r="J61" s="104">
        <v>766.88</v>
      </c>
      <c r="K61" s="105" t="s">
        <v>96</v>
      </c>
      <c r="L61" s="112">
        <v>1</v>
      </c>
      <c r="M61" s="113"/>
      <c r="N61" s="107" t="s">
        <v>97</v>
      </c>
      <c r="O61" s="108" t="s">
        <v>97</v>
      </c>
      <c r="P61" s="82">
        <v>21529.661926848446</v>
      </c>
      <c r="Q61" s="109">
        <v>0.4555401626769367</v>
      </c>
      <c r="R61" s="110">
        <v>3057.42</v>
      </c>
      <c r="S61" s="81"/>
      <c r="T61" s="81" t="s">
        <v>98</v>
      </c>
    </row>
    <row r="62" spans="1:20" ht="30" customHeight="1" x14ac:dyDescent="0.15">
      <c r="A62" s="65"/>
      <c r="B62" s="43" t="s">
        <v>91</v>
      </c>
      <c r="C62" s="99">
        <v>57</v>
      </c>
      <c r="D62" s="98" t="s">
        <v>249</v>
      </c>
      <c r="E62" s="81" t="s">
        <v>107</v>
      </c>
      <c r="F62" s="100" t="s">
        <v>250</v>
      </c>
      <c r="G62" s="111" t="s">
        <v>122</v>
      </c>
      <c r="H62" s="112">
        <v>1992</v>
      </c>
      <c r="I62" s="114">
        <v>1992</v>
      </c>
      <c r="J62" s="104">
        <v>203.01</v>
      </c>
      <c r="K62" s="105" t="s">
        <v>96</v>
      </c>
      <c r="L62" s="112">
        <v>1</v>
      </c>
      <c r="M62" s="113"/>
      <c r="N62" s="107" t="s">
        <v>123</v>
      </c>
      <c r="O62" s="108" t="s">
        <v>97</v>
      </c>
      <c r="P62" s="82">
        <v>3996.4780060095563</v>
      </c>
      <c r="Q62" s="109">
        <v>0.50290000000000001</v>
      </c>
      <c r="R62" s="110">
        <v>1033.73</v>
      </c>
      <c r="S62" s="81"/>
      <c r="T62" s="81" t="s">
        <v>98</v>
      </c>
    </row>
    <row r="63" spans="1:20" s="44" customFormat="1" ht="45" customHeight="1" x14ac:dyDescent="0.15">
      <c r="A63" s="65"/>
      <c r="B63" s="43" t="s">
        <v>91</v>
      </c>
      <c r="C63" s="99">
        <v>58</v>
      </c>
      <c r="D63" s="98" t="s">
        <v>251</v>
      </c>
      <c r="E63" s="81" t="s">
        <v>107</v>
      </c>
      <c r="F63" s="100" t="s">
        <v>144</v>
      </c>
      <c r="G63" s="111" t="s">
        <v>122</v>
      </c>
      <c r="H63" s="112">
        <v>1997</v>
      </c>
      <c r="I63" s="103">
        <v>1997</v>
      </c>
      <c r="J63" s="104"/>
      <c r="K63" s="105" t="s">
        <v>96</v>
      </c>
      <c r="L63" s="112">
        <v>1</v>
      </c>
      <c r="M63" s="113"/>
      <c r="N63" s="107" t="s">
        <v>97</v>
      </c>
      <c r="O63" s="108" t="s">
        <v>97</v>
      </c>
      <c r="P63" s="82"/>
      <c r="Q63" s="117"/>
      <c r="R63" s="110"/>
      <c r="S63" s="81" t="s">
        <v>252</v>
      </c>
      <c r="T63" s="81" t="s">
        <v>253</v>
      </c>
    </row>
    <row r="64" spans="1:20" ht="38.25" customHeight="1" x14ac:dyDescent="0.15">
      <c r="A64" s="65"/>
      <c r="B64" s="43" t="s">
        <v>91</v>
      </c>
      <c r="C64" s="99">
        <v>59</v>
      </c>
      <c r="D64" s="98" t="s">
        <v>254</v>
      </c>
      <c r="E64" s="81" t="s">
        <v>111</v>
      </c>
      <c r="F64" s="100" t="s">
        <v>1805</v>
      </c>
      <c r="G64" s="111" t="s">
        <v>95</v>
      </c>
      <c r="H64" s="112">
        <v>1983</v>
      </c>
      <c r="I64" s="114">
        <v>1983</v>
      </c>
      <c r="J64" s="104">
        <f>749.92-181.5-26</f>
        <v>542.41999999999996</v>
      </c>
      <c r="K64" s="105" t="s">
        <v>96</v>
      </c>
      <c r="L64" s="112">
        <v>1</v>
      </c>
      <c r="M64" s="113"/>
      <c r="N64" s="107" t="s">
        <v>97</v>
      </c>
      <c r="O64" s="108" t="s">
        <v>97</v>
      </c>
      <c r="P64" s="82">
        <v>31322.888423106706</v>
      </c>
      <c r="Q64" s="109">
        <v>0.27050912584053799</v>
      </c>
      <c r="R64" s="110">
        <v>2352</v>
      </c>
      <c r="S64" s="81" t="s">
        <v>255</v>
      </c>
      <c r="T64" s="81" t="s">
        <v>98</v>
      </c>
    </row>
    <row r="65" spans="1:20" ht="38.25" customHeight="1" x14ac:dyDescent="0.15">
      <c r="A65" s="65"/>
      <c r="B65" s="43" t="s">
        <v>91</v>
      </c>
      <c r="C65" s="99">
        <v>60</v>
      </c>
      <c r="D65" s="98" t="s">
        <v>256</v>
      </c>
      <c r="E65" s="81" t="s">
        <v>111</v>
      </c>
      <c r="F65" s="100" t="s">
        <v>257</v>
      </c>
      <c r="G65" s="111" t="s">
        <v>122</v>
      </c>
      <c r="H65" s="112">
        <v>1967</v>
      </c>
      <c r="I65" s="114">
        <v>1967</v>
      </c>
      <c r="J65" s="104">
        <f>365.87</f>
        <v>365.87</v>
      </c>
      <c r="K65" s="105" t="s">
        <v>96</v>
      </c>
      <c r="L65" s="112">
        <v>1</v>
      </c>
      <c r="M65" s="113"/>
      <c r="N65" s="107" t="s">
        <v>123</v>
      </c>
      <c r="O65" s="108"/>
      <c r="P65" s="82">
        <v>3976.294858829639</v>
      </c>
      <c r="Q65" s="109">
        <v>0.16234390009606148</v>
      </c>
      <c r="R65" s="110">
        <v>858.88</v>
      </c>
      <c r="S65" s="81" t="s">
        <v>1785</v>
      </c>
      <c r="T65" s="81" t="s">
        <v>98</v>
      </c>
    </row>
    <row r="66" spans="1:20" ht="30" customHeight="1" x14ac:dyDescent="0.15">
      <c r="A66" s="65"/>
      <c r="B66" s="43" t="s">
        <v>91</v>
      </c>
      <c r="C66" s="99">
        <v>61</v>
      </c>
      <c r="D66" s="98" t="s">
        <v>258</v>
      </c>
      <c r="E66" s="81" t="s">
        <v>111</v>
      </c>
      <c r="F66" s="100" t="s">
        <v>259</v>
      </c>
      <c r="G66" s="111" t="s">
        <v>95</v>
      </c>
      <c r="H66" s="112">
        <v>1992</v>
      </c>
      <c r="I66" s="114">
        <v>1992</v>
      </c>
      <c r="J66" s="104">
        <v>466.75</v>
      </c>
      <c r="K66" s="105" t="s">
        <v>96</v>
      </c>
      <c r="L66" s="112">
        <v>1</v>
      </c>
      <c r="M66" s="113"/>
      <c r="N66" s="107" t="s">
        <v>97</v>
      </c>
      <c r="O66" s="108" t="s">
        <v>97</v>
      </c>
      <c r="P66" s="82">
        <v>30688.728738000082</v>
      </c>
      <c r="Q66" s="109">
        <v>0.42603266090297792</v>
      </c>
      <c r="R66" s="110">
        <v>2640</v>
      </c>
      <c r="S66" s="81"/>
      <c r="T66" s="81" t="s">
        <v>98</v>
      </c>
    </row>
    <row r="67" spans="1:20" ht="30" customHeight="1" x14ac:dyDescent="0.15">
      <c r="A67" s="65"/>
      <c r="B67" s="43" t="s">
        <v>91</v>
      </c>
      <c r="C67" s="99">
        <v>62</v>
      </c>
      <c r="D67" s="98" t="s">
        <v>260</v>
      </c>
      <c r="E67" s="81" t="s">
        <v>129</v>
      </c>
      <c r="F67" s="100" t="s">
        <v>261</v>
      </c>
      <c r="G67" s="111" t="s">
        <v>95</v>
      </c>
      <c r="H67" s="112">
        <v>1978</v>
      </c>
      <c r="I67" s="114">
        <v>1978</v>
      </c>
      <c r="J67" s="104">
        <v>736.52</v>
      </c>
      <c r="K67" s="105" t="s">
        <v>96</v>
      </c>
      <c r="L67" s="112">
        <v>2</v>
      </c>
      <c r="M67" s="113"/>
      <c r="N67" s="107" t="s">
        <v>228</v>
      </c>
      <c r="O67" s="108" t="s">
        <v>97</v>
      </c>
      <c r="P67" s="82">
        <v>18554.881250287213</v>
      </c>
      <c r="Q67" s="109">
        <v>0.27785063905607699</v>
      </c>
      <c r="R67" s="110">
        <v>1499.43</v>
      </c>
      <c r="S67" s="81"/>
      <c r="T67" s="81" t="s">
        <v>98</v>
      </c>
    </row>
    <row r="68" spans="1:20" ht="30" customHeight="1" x14ac:dyDescent="0.15">
      <c r="A68" s="65"/>
      <c r="B68" s="43" t="s">
        <v>91</v>
      </c>
      <c r="C68" s="99">
        <v>63</v>
      </c>
      <c r="D68" s="98" t="s">
        <v>262</v>
      </c>
      <c r="E68" s="81" t="s">
        <v>129</v>
      </c>
      <c r="F68" s="100" t="s">
        <v>263</v>
      </c>
      <c r="G68" s="111" t="s">
        <v>95</v>
      </c>
      <c r="H68" s="112">
        <v>1997</v>
      </c>
      <c r="I68" s="114">
        <v>1986</v>
      </c>
      <c r="J68" s="104">
        <v>501.96999999999997</v>
      </c>
      <c r="K68" s="105" t="s">
        <v>96</v>
      </c>
      <c r="L68" s="112">
        <v>1</v>
      </c>
      <c r="M68" s="113"/>
      <c r="N68" s="107" t="s">
        <v>97</v>
      </c>
      <c r="O68" s="108" t="s">
        <v>97</v>
      </c>
      <c r="P68" s="82">
        <v>24817.282185113727</v>
      </c>
      <c r="Q68" s="109">
        <v>0.33379382023821885</v>
      </c>
      <c r="R68" s="110">
        <v>958.99</v>
      </c>
      <c r="S68" s="81"/>
      <c r="T68" s="81" t="s">
        <v>98</v>
      </c>
    </row>
    <row r="69" spans="1:20" ht="30" customHeight="1" x14ac:dyDescent="0.15">
      <c r="A69" s="65"/>
      <c r="B69" s="43" t="s">
        <v>91</v>
      </c>
      <c r="C69" s="99">
        <v>64</v>
      </c>
      <c r="D69" s="98" t="s">
        <v>264</v>
      </c>
      <c r="E69" s="81" t="s">
        <v>129</v>
      </c>
      <c r="F69" s="100" t="s">
        <v>265</v>
      </c>
      <c r="G69" s="111" t="s">
        <v>95</v>
      </c>
      <c r="H69" s="112">
        <v>1990</v>
      </c>
      <c r="I69" s="114">
        <v>1990</v>
      </c>
      <c r="J69" s="104">
        <v>480.03</v>
      </c>
      <c r="K69" s="105" t="s">
        <v>96</v>
      </c>
      <c r="L69" s="112">
        <v>1</v>
      </c>
      <c r="M69" s="113"/>
      <c r="N69" s="107" t="s">
        <v>97</v>
      </c>
      <c r="O69" s="108" t="s">
        <v>97</v>
      </c>
      <c r="P69" s="82">
        <v>26493.671517325038</v>
      </c>
      <c r="Q69" s="109">
        <v>0.46201626016260156</v>
      </c>
      <c r="R69" s="110">
        <v>2298.81</v>
      </c>
      <c r="S69" s="81"/>
      <c r="T69" s="81" t="s">
        <v>98</v>
      </c>
    </row>
    <row r="70" spans="1:20" s="44" customFormat="1" ht="30" customHeight="1" x14ac:dyDescent="0.15">
      <c r="A70" s="65"/>
      <c r="B70" s="43" t="s">
        <v>91</v>
      </c>
      <c r="C70" s="99">
        <v>65</v>
      </c>
      <c r="D70" s="98" t="s">
        <v>266</v>
      </c>
      <c r="E70" s="81" t="s">
        <v>156</v>
      </c>
      <c r="F70" s="100" t="s">
        <v>267</v>
      </c>
      <c r="G70" s="111" t="s">
        <v>95</v>
      </c>
      <c r="H70" s="112">
        <v>1992</v>
      </c>
      <c r="I70" s="114">
        <v>1991</v>
      </c>
      <c r="J70" s="104"/>
      <c r="K70" s="105" t="s">
        <v>96</v>
      </c>
      <c r="L70" s="112">
        <v>2</v>
      </c>
      <c r="M70" s="113"/>
      <c r="N70" s="107" t="s">
        <v>97</v>
      </c>
      <c r="O70" s="108" t="s">
        <v>97</v>
      </c>
      <c r="P70" s="82"/>
      <c r="Q70" s="117"/>
      <c r="R70" s="110"/>
      <c r="S70" s="81" t="s">
        <v>268</v>
      </c>
      <c r="T70" s="81" t="s">
        <v>269</v>
      </c>
    </row>
    <row r="71" spans="1:20" ht="30" customHeight="1" x14ac:dyDescent="0.15">
      <c r="A71" s="65"/>
      <c r="B71" s="43" t="s">
        <v>91</v>
      </c>
      <c r="C71" s="99">
        <v>66</v>
      </c>
      <c r="D71" s="98" t="s">
        <v>270</v>
      </c>
      <c r="E71" s="81" t="s">
        <v>156</v>
      </c>
      <c r="F71" s="100" t="s">
        <v>271</v>
      </c>
      <c r="G71" s="111" t="s">
        <v>95</v>
      </c>
      <c r="H71" s="112">
        <v>1970</v>
      </c>
      <c r="I71" s="114">
        <v>1964</v>
      </c>
      <c r="J71" s="104">
        <v>594.01</v>
      </c>
      <c r="K71" s="105" t="s">
        <v>96</v>
      </c>
      <c r="L71" s="112">
        <v>2</v>
      </c>
      <c r="M71" s="113"/>
      <c r="N71" s="108" t="s">
        <v>97</v>
      </c>
      <c r="O71" s="108" t="s">
        <v>97</v>
      </c>
      <c r="P71" s="82">
        <v>8712.6395178532348</v>
      </c>
      <c r="Q71" s="109">
        <v>0.1837156048792899</v>
      </c>
      <c r="R71" s="110">
        <v>2172.87</v>
      </c>
      <c r="S71" s="81"/>
      <c r="T71" s="81" t="s">
        <v>98</v>
      </c>
    </row>
    <row r="72" spans="1:20" ht="30" customHeight="1" x14ac:dyDescent="0.15">
      <c r="A72" s="65"/>
      <c r="B72" s="43" t="s">
        <v>91</v>
      </c>
      <c r="C72" s="99">
        <v>67</v>
      </c>
      <c r="D72" s="98" t="s">
        <v>272</v>
      </c>
      <c r="E72" s="81" t="s">
        <v>156</v>
      </c>
      <c r="F72" s="100" t="s">
        <v>273</v>
      </c>
      <c r="G72" s="111" t="s">
        <v>95</v>
      </c>
      <c r="H72" s="112">
        <v>1980</v>
      </c>
      <c r="I72" s="114">
        <v>1980</v>
      </c>
      <c r="J72" s="104">
        <v>449.14</v>
      </c>
      <c r="K72" s="105" t="s">
        <v>96</v>
      </c>
      <c r="L72" s="112">
        <v>2</v>
      </c>
      <c r="M72" s="113"/>
      <c r="N72" s="107" t="s">
        <v>228</v>
      </c>
      <c r="O72" s="108" t="s">
        <v>97</v>
      </c>
      <c r="P72" s="82">
        <v>27775.295316519434</v>
      </c>
      <c r="Q72" s="109">
        <v>0.3564700781544925</v>
      </c>
      <c r="R72" s="110">
        <v>1882</v>
      </c>
      <c r="S72" s="81"/>
      <c r="T72" s="81" t="s">
        <v>274</v>
      </c>
    </row>
    <row r="73" spans="1:20" s="44" customFormat="1" ht="30" customHeight="1" x14ac:dyDescent="0.15">
      <c r="A73" s="65"/>
      <c r="B73" s="43" t="s">
        <v>91</v>
      </c>
      <c r="C73" s="99">
        <v>68</v>
      </c>
      <c r="D73" s="98" t="s">
        <v>275</v>
      </c>
      <c r="E73" s="81" t="s">
        <v>156</v>
      </c>
      <c r="F73" s="100" t="s">
        <v>276</v>
      </c>
      <c r="G73" s="111" t="s">
        <v>95</v>
      </c>
      <c r="H73" s="112">
        <v>1981</v>
      </c>
      <c r="I73" s="114">
        <v>1981</v>
      </c>
      <c r="J73" s="104">
        <v>459.13</v>
      </c>
      <c r="K73" s="105" t="s">
        <v>96</v>
      </c>
      <c r="L73" s="112">
        <v>2</v>
      </c>
      <c r="M73" s="113"/>
      <c r="N73" s="107" t="s">
        <v>97</v>
      </c>
      <c r="O73" s="108" t="s">
        <v>97</v>
      </c>
      <c r="P73" s="82">
        <v>29453.621280381456</v>
      </c>
      <c r="Q73" s="109">
        <v>0.25212829609328519</v>
      </c>
      <c r="R73" s="110">
        <v>1557</v>
      </c>
      <c r="S73" s="81"/>
      <c r="T73" s="81" t="s">
        <v>98</v>
      </c>
    </row>
    <row r="74" spans="1:20" ht="30" customHeight="1" x14ac:dyDescent="0.15">
      <c r="A74" s="65"/>
      <c r="B74" s="43" t="s">
        <v>91</v>
      </c>
      <c r="C74" s="99">
        <v>69</v>
      </c>
      <c r="D74" s="98" t="s">
        <v>277</v>
      </c>
      <c r="E74" s="81" t="s">
        <v>156</v>
      </c>
      <c r="F74" s="100" t="s">
        <v>1806</v>
      </c>
      <c r="G74" s="111" t="s">
        <v>95</v>
      </c>
      <c r="H74" s="112">
        <v>1984</v>
      </c>
      <c r="I74" s="114">
        <v>1984</v>
      </c>
      <c r="J74" s="104">
        <v>470.03000000000003</v>
      </c>
      <c r="K74" s="105" t="s">
        <v>96</v>
      </c>
      <c r="L74" s="112">
        <v>1</v>
      </c>
      <c r="M74" s="113"/>
      <c r="N74" s="107" t="s">
        <v>97</v>
      </c>
      <c r="O74" s="108" t="s">
        <v>97</v>
      </c>
      <c r="P74" s="82">
        <v>23505.157412211</v>
      </c>
      <c r="Q74" s="109">
        <v>0.20389048991354469</v>
      </c>
      <c r="R74" s="110">
        <v>1394.95</v>
      </c>
      <c r="S74" s="81"/>
      <c r="T74" s="81" t="s">
        <v>98</v>
      </c>
    </row>
    <row r="75" spans="1:20" s="44" customFormat="1" ht="30" customHeight="1" x14ac:dyDescent="0.15">
      <c r="A75" s="65"/>
      <c r="B75" s="43" t="s">
        <v>91</v>
      </c>
      <c r="C75" s="99">
        <v>70</v>
      </c>
      <c r="D75" s="98" t="s">
        <v>278</v>
      </c>
      <c r="E75" s="81" t="s">
        <v>156</v>
      </c>
      <c r="F75" s="100" t="s">
        <v>279</v>
      </c>
      <c r="G75" s="111" t="s">
        <v>122</v>
      </c>
      <c r="H75" s="112">
        <v>2001</v>
      </c>
      <c r="I75" s="114">
        <v>2001</v>
      </c>
      <c r="J75" s="104">
        <v>161.47999999999999</v>
      </c>
      <c r="K75" s="105" t="s">
        <v>96</v>
      </c>
      <c r="L75" s="112">
        <v>1</v>
      </c>
      <c r="M75" s="113"/>
      <c r="N75" s="107" t="s">
        <v>123</v>
      </c>
      <c r="O75" s="108"/>
      <c r="P75" s="82">
        <v>11983.55214268021</v>
      </c>
      <c r="Q75" s="109">
        <v>0.37356321839080459</v>
      </c>
      <c r="R75" s="110">
        <v>311.76</v>
      </c>
      <c r="S75" s="81"/>
      <c r="T75" s="81" t="s">
        <v>98</v>
      </c>
    </row>
    <row r="76" spans="1:20" ht="30" customHeight="1" x14ac:dyDescent="0.15">
      <c r="A76" s="65"/>
      <c r="B76" s="43" t="s">
        <v>91</v>
      </c>
      <c r="C76" s="99">
        <v>71</v>
      </c>
      <c r="D76" s="98" t="s">
        <v>280</v>
      </c>
      <c r="E76" s="81" t="s">
        <v>156</v>
      </c>
      <c r="F76" s="100" t="s">
        <v>281</v>
      </c>
      <c r="G76" s="111" t="s">
        <v>122</v>
      </c>
      <c r="H76" s="112">
        <v>1996</v>
      </c>
      <c r="I76" s="114">
        <v>1996</v>
      </c>
      <c r="J76" s="104">
        <v>259.7</v>
      </c>
      <c r="K76" s="105" t="s">
        <v>96</v>
      </c>
      <c r="L76" s="112">
        <v>1</v>
      </c>
      <c r="M76" s="113"/>
      <c r="N76" s="107" t="s">
        <v>123</v>
      </c>
      <c r="O76" s="108"/>
      <c r="P76" s="82">
        <v>5052.6761648055453</v>
      </c>
      <c r="Q76" s="109">
        <v>0.2148997134670487</v>
      </c>
      <c r="R76" s="110">
        <v>1914</v>
      </c>
      <c r="S76" s="81"/>
      <c r="T76" s="81" t="s">
        <v>98</v>
      </c>
    </row>
    <row r="77" spans="1:20" s="44" customFormat="1" ht="30" customHeight="1" x14ac:dyDescent="0.15">
      <c r="A77" s="65"/>
      <c r="B77" s="43" t="s">
        <v>91</v>
      </c>
      <c r="C77" s="99">
        <v>72</v>
      </c>
      <c r="D77" s="98" t="s">
        <v>282</v>
      </c>
      <c r="E77" s="81" t="s">
        <v>115</v>
      </c>
      <c r="F77" s="100" t="s">
        <v>283</v>
      </c>
      <c r="G77" s="111" t="s">
        <v>95</v>
      </c>
      <c r="H77" s="112">
        <v>1987</v>
      </c>
      <c r="I77" s="114">
        <v>1965</v>
      </c>
      <c r="J77" s="104">
        <f>955.75-95</f>
        <v>860.75</v>
      </c>
      <c r="K77" s="105" t="s">
        <v>96</v>
      </c>
      <c r="L77" s="112">
        <v>1</v>
      </c>
      <c r="M77" s="113"/>
      <c r="N77" s="107" t="s">
        <v>97</v>
      </c>
      <c r="O77" s="108" t="s">
        <v>97</v>
      </c>
      <c r="P77" s="82">
        <v>19689.796018677807</v>
      </c>
      <c r="Q77" s="109">
        <v>0.15033565043208244</v>
      </c>
      <c r="R77" s="110">
        <v>2605.85</v>
      </c>
      <c r="S77" s="81" t="s">
        <v>284</v>
      </c>
      <c r="T77" s="81" t="s">
        <v>285</v>
      </c>
    </row>
    <row r="78" spans="1:20" ht="30" customHeight="1" x14ac:dyDescent="0.15">
      <c r="A78" s="65"/>
      <c r="B78" s="43" t="s">
        <v>91</v>
      </c>
      <c r="C78" s="99">
        <v>73</v>
      </c>
      <c r="D78" s="98" t="s">
        <v>286</v>
      </c>
      <c r="E78" s="81" t="s">
        <v>115</v>
      </c>
      <c r="F78" s="100" t="s">
        <v>287</v>
      </c>
      <c r="G78" s="111" t="s">
        <v>122</v>
      </c>
      <c r="H78" s="112">
        <v>1995</v>
      </c>
      <c r="I78" s="114">
        <v>1995</v>
      </c>
      <c r="J78" s="104">
        <v>155.26</v>
      </c>
      <c r="K78" s="105" t="s">
        <v>96</v>
      </c>
      <c r="L78" s="112">
        <v>1</v>
      </c>
      <c r="M78" s="113"/>
      <c r="N78" s="107" t="s">
        <v>123</v>
      </c>
      <c r="O78" s="108"/>
      <c r="P78" s="82">
        <v>4140.081154192967</v>
      </c>
      <c r="Q78" s="109">
        <v>5.7636887608069162E-2</v>
      </c>
      <c r="R78" s="110">
        <v>638.43000000000006</v>
      </c>
      <c r="S78" s="81"/>
      <c r="T78" s="81" t="s">
        <v>98</v>
      </c>
    </row>
    <row r="79" spans="1:20" ht="30" customHeight="1" x14ac:dyDescent="0.15">
      <c r="A79" s="65"/>
      <c r="B79" s="43" t="s">
        <v>91</v>
      </c>
      <c r="C79" s="99">
        <v>74</v>
      </c>
      <c r="D79" s="98" t="s">
        <v>288</v>
      </c>
      <c r="E79" s="81" t="s">
        <v>115</v>
      </c>
      <c r="F79" s="100" t="s">
        <v>289</v>
      </c>
      <c r="G79" s="111" t="s">
        <v>122</v>
      </c>
      <c r="H79" s="112">
        <v>1990</v>
      </c>
      <c r="I79" s="114">
        <v>1990</v>
      </c>
      <c r="J79" s="104">
        <v>204.87</v>
      </c>
      <c r="K79" s="105" t="s">
        <v>96</v>
      </c>
      <c r="L79" s="112">
        <v>1</v>
      </c>
      <c r="M79" s="113"/>
      <c r="N79" s="107" t="s">
        <v>123</v>
      </c>
      <c r="O79" s="108"/>
      <c r="P79" s="82">
        <v>5003.0653585200371</v>
      </c>
      <c r="Q79" s="109">
        <v>0.22126436781609196</v>
      </c>
      <c r="R79" s="110">
        <v>0</v>
      </c>
      <c r="S79" s="81"/>
      <c r="T79" s="81" t="s">
        <v>98</v>
      </c>
    </row>
    <row r="80" spans="1:20" ht="30" customHeight="1" x14ac:dyDescent="0.15">
      <c r="A80" s="65"/>
      <c r="B80" s="43" t="s">
        <v>91</v>
      </c>
      <c r="C80" s="99">
        <v>75</v>
      </c>
      <c r="D80" s="98" t="s">
        <v>290</v>
      </c>
      <c r="E80" s="81" t="s">
        <v>115</v>
      </c>
      <c r="F80" s="100" t="s">
        <v>291</v>
      </c>
      <c r="G80" s="111" t="s">
        <v>122</v>
      </c>
      <c r="H80" s="112">
        <v>1996</v>
      </c>
      <c r="I80" s="114">
        <v>1996</v>
      </c>
      <c r="J80" s="104">
        <v>213.02</v>
      </c>
      <c r="K80" s="105" t="s">
        <v>96</v>
      </c>
      <c r="L80" s="112">
        <v>1</v>
      </c>
      <c r="M80" s="113"/>
      <c r="N80" s="107" t="s">
        <v>123</v>
      </c>
      <c r="O80" s="108"/>
      <c r="P80" s="82">
        <v>3561.8674302882355</v>
      </c>
      <c r="Q80" s="109">
        <v>0.21902017291066284</v>
      </c>
      <c r="R80" s="110">
        <v>1163.05</v>
      </c>
      <c r="S80" s="81"/>
      <c r="T80" s="81" t="s">
        <v>98</v>
      </c>
    </row>
    <row r="81" spans="1:20" ht="45" customHeight="1" x14ac:dyDescent="0.15">
      <c r="A81" s="65"/>
      <c r="B81" s="43" t="s">
        <v>91</v>
      </c>
      <c r="C81" s="99">
        <v>76</v>
      </c>
      <c r="D81" s="98" t="s">
        <v>292</v>
      </c>
      <c r="E81" s="81" t="s">
        <v>100</v>
      </c>
      <c r="F81" s="100" t="s">
        <v>133</v>
      </c>
      <c r="G81" s="111" t="s">
        <v>95</v>
      </c>
      <c r="H81" s="112">
        <v>1989</v>
      </c>
      <c r="I81" s="103">
        <v>1975</v>
      </c>
      <c r="J81" s="104">
        <v>1106.8</v>
      </c>
      <c r="K81" s="105" t="s">
        <v>96</v>
      </c>
      <c r="L81" s="112">
        <v>2</v>
      </c>
      <c r="M81" s="113"/>
      <c r="N81" s="107" t="s">
        <v>97</v>
      </c>
      <c r="O81" s="108" t="s">
        <v>97</v>
      </c>
      <c r="P81" s="82">
        <v>18387.594089683356</v>
      </c>
      <c r="Q81" s="109">
        <v>0.63096397273612459</v>
      </c>
      <c r="R81" s="110"/>
      <c r="S81" s="81" t="s">
        <v>293</v>
      </c>
      <c r="T81" s="81" t="s">
        <v>294</v>
      </c>
    </row>
    <row r="82" spans="1:20" ht="30" customHeight="1" x14ac:dyDescent="0.15">
      <c r="A82" s="65"/>
      <c r="B82" s="43" t="s">
        <v>91</v>
      </c>
      <c r="C82" s="99">
        <v>77</v>
      </c>
      <c r="D82" s="98" t="s">
        <v>295</v>
      </c>
      <c r="E82" s="81" t="s">
        <v>100</v>
      </c>
      <c r="F82" s="100" t="s">
        <v>296</v>
      </c>
      <c r="G82" s="111" t="s">
        <v>122</v>
      </c>
      <c r="H82" s="112">
        <v>1967</v>
      </c>
      <c r="I82" s="114">
        <v>1967</v>
      </c>
      <c r="J82" s="104">
        <v>381.32</v>
      </c>
      <c r="K82" s="105" t="s">
        <v>96</v>
      </c>
      <c r="L82" s="112">
        <v>1</v>
      </c>
      <c r="M82" s="113"/>
      <c r="N82" s="107" t="s">
        <v>123</v>
      </c>
      <c r="O82" s="108"/>
      <c r="P82" s="82">
        <v>3620.0094408895416</v>
      </c>
      <c r="Q82" s="109">
        <v>4.1626641050272174E-2</v>
      </c>
      <c r="R82" s="110">
        <v>737.83</v>
      </c>
      <c r="S82" s="81"/>
      <c r="T82" s="81" t="s">
        <v>98</v>
      </c>
    </row>
    <row r="83" spans="1:20" ht="30" customHeight="1" x14ac:dyDescent="0.15">
      <c r="A83" s="65"/>
      <c r="B83" s="43" t="s">
        <v>91</v>
      </c>
      <c r="C83" s="99">
        <v>78</v>
      </c>
      <c r="D83" s="98" t="s">
        <v>297</v>
      </c>
      <c r="E83" s="81" t="s">
        <v>103</v>
      </c>
      <c r="F83" s="100" t="s">
        <v>298</v>
      </c>
      <c r="G83" s="111" t="s">
        <v>95</v>
      </c>
      <c r="H83" s="112">
        <v>1970</v>
      </c>
      <c r="I83" s="114">
        <v>1970</v>
      </c>
      <c r="J83" s="104">
        <v>710.4</v>
      </c>
      <c r="K83" s="105" t="s">
        <v>96</v>
      </c>
      <c r="L83" s="112">
        <v>2</v>
      </c>
      <c r="M83" s="113"/>
      <c r="N83" s="107" t="s">
        <v>123</v>
      </c>
      <c r="O83" s="108"/>
      <c r="P83" s="82">
        <v>4909.5889639639645</v>
      </c>
      <c r="Q83" s="109">
        <v>4.807692307692308E-3</v>
      </c>
      <c r="R83" s="110">
        <v>4431.1499999999996</v>
      </c>
      <c r="S83" s="81"/>
      <c r="T83" s="81" t="s">
        <v>98</v>
      </c>
    </row>
    <row r="84" spans="1:20" ht="30" customHeight="1" x14ac:dyDescent="0.15">
      <c r="A84" s="65"/>
      <c r="B84" s="43" t="s">
        <v>91</v>
      </c>
      <c r="C84" s="99">
        <v>79</v>
      </c>
      <c r="D84" s="98" t="s">
        <v>299</v>
      </c>
      <c r="E84" s="81" t="s">
        <v>200</v>
      </c>
      <c r="F84" s="100" t="s">
        <v>300</v>
      </c>
      <c r="G84" s="111" t="s">
        <v>95</v>
      </c>
      <c r="H84" s="112">
        <v>1989</v>
      </c>
      <c r="I84" s="114">
        <v>1989</v>
      </c>
      <c r="J84" s="104">
        <f>1728.5-67</f>
        <v>1661.5</v>
      </c>
      <c r="K84" s="105" t="s">
        <v>96</v>
      </c>
      <c r="L84" s="112">
        <v>3</v>
      </c>
      <c r="M84" s="113" t="s">
        <v>945</v>
      </c>
      <c r="N84" s="107" t="s">
        <v>97</v>
      </c>
      <c r="O84" s="108" t="s">
        <v>97</v>
      </c>
      <c r="P84" s="82">
        <v>16022.204588069169</v>
      </c>
      <c r="Q84" s="109">
        <v>0.26016426310369167</v>
      </c>
      <c r="R84" s="110">
        <v>2344.8200000000002</v>
      </c>
      <c r="S84" s="81" t="s">
        <v>301</v>
      </c>
      <c r="T84" s="81" t="s">
        <v>302</v>
      </c>
    </row>
    <row r="85" spans="1:20" s="44" customFormat="1" ht="38.25" customHeight="1" x14ac:dyDescent="0.15">
      <c r="A85" s="65"/>
      <c r="B85" s="43" t="s">
        <v>91</v>
      </c>
      <c r="C85" s="99">
        <v>80</v>
      </c>
      <c r="D85" s="98" t="s">
        <v>303</v>
      </c>
      <c r="E85" s="81" t="s">
        <v>200</v>
      </c>
      <c r="F85" s="100" t="s">
        <v>304</v>
      </c>
      <c r="G85" s="111" t="s">
        <v>105</v>
      </c>
      <c r="H85" s="112">
        <v>1983</v>
      </c>
      <c r="I85" s="114">
        <v>1983</v>
      </c>
      <c r="J85" s="104">
        <f>627.73-442.5</f>
        <v>185.23000000000002</v>
      </c>
      <c r="K85" s="105" t="s">
        <v>96</v>
      </c>
      <c r="L85" s="112">
        <v>1</v>
      </c>
      <c r="M85" s="113"/>
      <c r="N85" s="107" t="s">
        <v>123</v>
      </c>
      <c r="O85" s="108"/>
      <c r="P85" s="82">
        <v>5727.7708794471728</v>
      </c>
      <c r="Q85" s="109">
        <v>0.14121037463976946</v>
      </c>
      <c r="R85" s="110">
        <v>1946.13</v>
      </c>
      <c r="S85" s="81" t="s">
        <v>305</v>
      </c>
      <c r="T85" s="81" t="s">
        <v>98</v>
      </c>
    </row>
    <row r="86" spans="1:20" s="45" customFormat="1" ht="30" customHeight="1" x14ac:dyDescent="0.15">
      <c r="A86" s="65"/>
      <c r="B86" s="43" t="s">
        <v>91</v>
      </c>
      <c r="C86" s="99">
        <v>81</v>
      </c>
      <c r="D86" s="98" t="s">
        <v>306</v>
      </c>
      <c r="E86" s="81" t="s">
        <v>200</v>
      </c>
      <c r="F86" s="100" t="s">
        <v>307</v>
      </c>
      <c r="G86" s="111" t="s">
        <v>122</v>
      </c>
      <c r="H86" s="112">
        <v>1992</v>
      </c>
      <c r="I86" s="114">
        <v>1992</v>
      </c>
      <c r="J86" s="104">
        <v>153</v>
      </c>
      <c r="K86" s="105" t="s">
        <v>96</v>
      </c>
      <c r="L86" s="112">
        <v>1</v>
      </c>
      <c r="M86" s="113"/>
      <c r="N86" s="107" t="s">
        <v>123</v>
      </c>
      <c r="O86" s="108"/>
      <c r="P86" s="82">
        <v>4528.0130718954251</v>
      </c>
      <c r="Q86" s="109">
        <v>4.3227665706051875E-2</v>
      </c>
      <c r="R86" s="110">
        <v>330.13</v>
      </c>
      <c r="S86" s="81"/>
      <c r="T86" s="81" t="s">
        <v>98</v>
      </c>
    </row>
    <row r="87" spans="1:20" s="46" customFormat="1" ht="30" customHeight="1" x14ac:dyDescent="0.15">
      <c r="A87" s="65"/>
      <c r="B87" s="43" t="s">
        <v>91</v>
      </c>
      <c r="C87" s="99">
        <v>82</v>
      </c>
      <c r="D87" s="98" t="s">
        <v>308</v>
      </c>
      <c r="E87" s="81" t="s">
        <v>200</v>
      </c>
      <c r="F87" s="100" t="s">
        <v>309</v>
      </c>
      <c r="G87" s="111" t="s">
        <v>122</v>
      </c>
      <c r="H87" s="112">
        <v>1991</v>
      </c>
      <c r="I87" s="114">
        <v>1991</v>
      </c>
      <c r="J87" s="104">
        <v>154.1</v>
      </c>
      <c r="K87" s="105" t="s">
        <v>96</v>
      </c>
      <c r="L87" s="112">
        <v>1</v>
      </c>
      <c r="M87" s="113"/>
      <c r="N87" s="107" t="s">
        <v>123</v>
      </c>
      <c r="O87" s="108"/>
      <c r="P87" s="82">
        <v>4593.0369889682024</v>
      </c>
      <c r="Q87" s="109">
        <v>6.3400576368876083E-2</v>
      </c>
      <c r="R87" s="110">
        <v>634</v>
      </c>
      <c r="S87" s="81"/>
      <c r="T87" s="81" t="s">
        <v>98</v>
      </c>
    </row>
    <row r="88" spans="1:20" s="46" customFormat="1" ht="30" customHeight="1" x14ac:dyDescent="0.15">
      <c r="A88" s="65"/>
      <c r="B88" s="43" t="s">
        <v>91</v>
      </c>
      <c r="C88" s="99">
        <v>83</v>
      </c>
      <c r="D88" s="98" t="s">
        <v>310</v>
      </c>
      <c r="E88" s="81" t="s">
        <v>200</v>
      </c>
      <c r="F88" s="100" t="s">
        <v>311</v>
      </c>
      <c r="G88" s="111" t="s">
        <v>122</v>
      </c>
      <c r="H88" s="112">
        <v>1990</v>
      </c>
      <c r="I88" s="114">
        <v>1990</v>
      </c>
      <c r="J88" s="104">
        <v>151.27000000000001</v>
      </c>
      <c r="K88" s="105" t="s">
        <v>96</v>
      </c>
      <c r="L88" s="112">
        <v>1</v>
      </c>
      <c r="M88" s="113"/>
      <c r="N88" s="107" t="s">
        <v>123</v>
      </c>
      <c r="O88" s="108" t="s">
        <v>97</v>
      </c>
      <c r="P88" s="82">
        <v>5353.5003635882858</v>
      </c>
      <c r="Q88" s="109">
        <v>5.7636887608069162E-2</v>
      </c>
      <c r="R88" s="110">
        <v>959.63</v>
      </c>
      <c r="S88" s="81"/>
      <c r="T88" s="81" t="s">
        <v>98</v>
      </c>
    </row>
    <row r="89" spans="1:20" s="46" customFormat="1" ht="30" customHeight="1" x14ac:dyDescent="0.15">
      <c r="A89" s="65"/>
      <c r="B89" s="43" t="s">
        <v>91</v>
      </c>
      <c r="C89" s="99">
        <v>84</v>
      </c>
      <c r="D89" s="98" t="s">
        <v>312</v>
      </c>
      <c r="E89" s="81" t="s">
        <v>200</v>
      </c>
      <c r="F89" s="100" t="s">
        <v>313</v>
      </c>
      <c r="G89" s="111" t="s">
        <v>122</v>
      </c>
      <c r="H89" s="112">
        <v>1990</v>
      </c>
      <c r="I89" s="114">
        <v>1990</v>
      </c>
      <c r="J89" s="104">
        <v>153.6</v>
      </c>
      <c r="K89" s="105" t="s">
        <v>96</v>
      </c>
      <c r="L89" s="112">
        <v>1</v>
      </c>
      <c r="M89" s="113"/>
      <c r="N89" s="107" t="s">
        <v>123</v>
      </c>
      <c r="O89" s="108" t="s">
        <v>97</v>
      </c>
      <c r="P89" s="82">
        <v>3838.88671875</v>
      </c>
      <c r="Q89" s="109">
        <v>0.14409221902017291</v>
      </c>
      <c r="R89" s="110">
        <v>625.82999999999993</v>
      </c>
      <c r="S89" s="81"/>
      <c r="T89" s="81" t="s">
        <v>98</v>
      </c>
    </row>
    <row r="90" spans="1:20" s="44" customFormat="1" ht="30" customHeight="1" x14ac:dyDescent="0.15">
      <c r="A90" s="65"/>
      <c r="B90" s="43" t="s">
        <v>91</v>
      </c>
      <c r="C90" s="99">
        <v>85</v>
      </c>
      <c r="D90" s="98" t="s">
        <v>314</v>
      </c>
      <c r="E90" s="81" t="s">
        <v>141</v>
      </c>
      <c r="F90" s="100" t="s">
        <v>315</v>
      </c>
      <c r="G90" s="111" t="s">
        <v>95</v>
      </c>
      <c r="H90" s="112">
        <v>1987</v>
      </c>
      <c r="I90" s="114">
        <v>1987</v>
      </c>
      <c r="J90" s="104"/>
      <c r="K90" s="105" t="s">
        <v>96</v>
      </c>
      <c r="L90" s="112">
        <v>2</v>
      </c>
      <c r="M90" s="113"/>
      <c r="N90" s="107" t="s">
        <v>97</v>
      </c>
      <c r="O90" s="108" t="s">
        <v>97</v>
      </c>
      <c r="P90" s="82"/>
      <c r="Q90" s="117"/>
      <c r="R90" s="110"/>
      <c r="S90" s="81" t="s">
        <v>316</v>
      </c>
      <c r="T90" s="81" t="s">
        <v>317</v>
      </c>
    </row>
    <row r="91" spans="1:20" ht="30" customHeight="1" x14ac:dyDescent="0.15">
      <c r="A91" s="65"/>
      <c r="B91" s="43" t="s">
        <v>91</v>
      </c>
      <c r="C91" s="99">
        <v>86</v>
      </c>
      <c r="D91" s="98" t="s">
        <v>318</v>
      </c>
      <c r="E91" s="81" t="s">
        <v>141</v>
      </c>
      <c r="F91" s="100" t="s">
        <v>319</v>
      </c>
      <c r="G91" s="111" t="s">
        <v>95</v>
      </c>
      <c r="H91" s="112">
        <v>1978</v>
      </c>
      <c r="I91" s="114">
        <v>1978</v>
      </c>
      <c r="J91" s="104">
        <v>792.12999999999988</v>
      </c>
      <c r="K91" s="105" t="s">
        <v>96</v>
      </c>
      <c r="L91" s="112">
        <v>2</v>
      </c>
      <c r="M91" s="113"/>
      <c r="N91" s="108" t="s">
        <v>97</v>
      </c>
      <c r="O91" s="108" t="s">
        <v>97</v>
      </c>
      <c r="P91" s="82">
        <v>21678.789009962431</v>
      </c>
      <c r="Q91" s="109">
        <v>0.29099616858237554</v>
      </c>
      <c r="R91" s="110">
        <v>4963.6900000000005</v>
      </c>
      <c r="S91" s="81"/>
      <c r="T91" s="81" t="s">
        <v>98</v>
      </c>
    </row>
    <row r="92" spans="1:20" ht="30" customHeight="1" x14ac:dyDescent="0.15">
      <c r="A92" s="65"/>
      <c r="B92" s="43" t="s">
        <v>91</v>
      </c>
      <c r="C92" s="99">
        <v>87</v>
      </c>
      <c r="D92" s="98" t="s">
        <v>320</v>
      </c>
      <c r="E92" s="81" t="s">
        <v>141</v>
      </c>
      <c r="F92" s="100" t="s">
        <v>321</v>
      </c>
      <c r="G92" s="111" t="s">
        <v>122</v>
      </c>
      <c r="H92" s="112">
        <v>1988</v>
      </c>
      <c r="I92" s="114">
        <v>1988</v>
      </c>
      <c r="J92" s="104">
        <v>180.52</v>
      </c>
      <c r="K92" s="105" t="s">
        <v>96</v>
      </c>
      <c r="L92" s="112">
        <v>1</v>
      </c>
      <c r="M92" s="113"/>
      <c r="N92" s="107" t="s">
        <v>123</v>
      </c>
      <c r="O92" s="108"/>
      <c r="P92" s="82">
        <v>7178.4179038333696</v>
      </c>
      <c r="Q92" s="109">
        <v>0.33429394812680113</v>
      </c>
      <c r="R92" s="110">
        <v>0</v>
      </c>
      <c r="S92" s="81"/>
      <c r="T92" s="81" t="s">
        <v>98</v>
      </c>
    </row>
    <row r="93" spans="1:20" s="44" customFormat="1" ht="30" customHeight="1" x14ac:dyDescent="0.15">
      <c r="A93" s="65"/>
      <c r="B93" s="43" t="s">
        <v>91</v>
      </c>
      <c r="C93" s="99">
        <v>88</v>
      </c>
      <c r="D93" s="98" t="s">
        <v>322</v>
      </c>
      <c r="E93" s="81" t="s">
        <v>141</v>
      </c>
      <c r="F93" s="100" t="s">
        <v>1807</v>
      </c>
      <c r="G93" s="111" t="s">
        <v>122</v>
      </c>
      <c r="H93" s="112">
        <v>1995</v>
      </c>
      <c r="I93" s="114">
        <v>1995</v>
      </c>
      <c r="J93" s="104">
        <v>159.41</v>
      </c>
      <c r="K93" s="105" t="s">
        <v>96</v>
      </c>
      <c r="L93" s="112">
        <v>1</v>
      </c>
      <c r="M93" s="113"/>
      <c r="N93" s="107" t="s">
        <v>123</v>
      </c>
      <c r="O93" s="108"/>
      <c r="P93" s="82">
        <v>5854.808355812057</v>
      </c>
      <c r="Q93" s="109">
        <v>0.72046109510086453</v>
      </c>
      <c r="R93" s="110">
        <v>750</v>
      </c>
      <c r="S93" s="81"/>
      <c r="T93" s="81" t="s">
        <v>98</v>
      </c>
    </row>
    <row r="94" spans="1:20" s="44" customFormat="1" ht="30" customHeight="1" x14ac:dyDescent="0.15">
      <c r="A94" s="65"/>
      <c r="B94" s="43" t="s">
        <v>91</v>
      </c>
      <c r="C94" s="99">
        <v>89</v>
      </c>
      <c r="D94" s="98" t="s">
        <v>323</v>
      </c>
      <c r="E94" s="81" t="s">
        <v>141</v>
      </c>
      <c r="F94" s="100" t="s">
        <v>324</v>
      </c>
      <c r="G94" s="111" t="s">
        <v>122</v>
      </c>
      <c r="H94" s="112">
        <v>1998</v>
      </c>
      <c r="I94" s="114">
        <v>1998</v>
      </c>
      <c r="J94" s="104">
        <v>590.47</v>
      </c>
      <c r="K94" s="105" t="s">
        <v>96</v>
      </c>
      <c r="L94" s="112">
        <v>1</v>
      </c>
      <c r="M94" s="113"/>
      <c r="N94" s="108" t="s">
        <v>123</v>
      </c>
      <c r="O94" s="108"/>
      <c r="P94" s="82">
        <v>22723.171971219796</v>
      </c>
      <c r="Q94" s="109">
        <v>0.66534653465346527</v>
      </c>
      <c r="R94" s="110">
        <v>1143.1300000000001</v>
      </c>
      <c r="S94" s="81"/>
      <c r="T94" s="81" t="s">
        <v>98</v>
      </c>
    </row>
    <row r="95" spans="1:20" s="44" customFormat="1" ht="30" customHeight="1" x14ac:dyDescent="0.15">
      <c r="A95" s="65"/>
      <c r="B95" s="43" t="s">
        <v>91</v>
      </c>
      <c r="C95" s="99">
        <v>90</v>
      </c>
      <c r="D95" s="98" t="s">
        <v>325</v>
      </c>
      <c r="E95" s="81" t="s">
        <v>141</v>
      </c>
      <c r="F95" s="100" t="s">
        <v>326</v>
      </c>
      <c r="G95" s="111" t="s">
        <v>122</v>
      </c>
      <c r="H95" s="112">
        <v>2001</v>
      </c>
      <c r="I95" s="114">
        <v>1997</v>
      </c>
      <c r="J95" s="104">
        <v>272.44</v>
      </c>
      <c r="K95" s="105" t="s">
        <v>96</v>
      </c>
      <c r="L95" s="112">
        <v>1</v>
      </c>
      <c r="M95" s="113"/>
      <c r="N95" s="107" t="s">
        <v>123</v>
      </c>
      <c r="O95" s="108"/>
      <c r="P95" s="82">
        <v>10226.501247981207</v>
      </c>
      <c r="Q95" s="109">
        <v>0.4265129682997118</v>
      </c>
      <c r="R95" s="110">
        <v>2987.61</v>
      </c>
      <c r="S95" s="81"/>
      <c r="T95" s="81" t="s">
        <v>98</v>
      </c>
    </row>
    <row r="96" spans="1:20" s="44" customFormat="1" ht="30" customHeight="1" x14ac:dyDescent="0.15">
      <c r="A96" s="65"/>
      <c r="B96" s="43" t="s">
        <v>91</v>
      </c>
      <c r="C96" s="99">
        <v>91</v>
      </c>
      <c r="D96" s="98" t="s">
        <v>327</v>
      </c>
      <c r="E96" s="81" t="s">
        <v>137</v>
      </c>
      <c r="F96" s="100" t="s">
        <v>328</v>
      </c>
      <c r="G96" s="111" t="s">
        <v>105</v>
      </c>
      <c r="H96" s="112">
        <v>1969</v>
      </c>
      <c r="I96" s="114">
        <v>1969</v>
      </c>
      <c r="J96" s="104">
        <f>525.61-39</f>
        <v>486.61</v>
      </c>
      <c r="K96" s="105" t="s">
        <v>96</v>
      </c>
      <c r="L96" s="112">
        <v>2</v>
      </c>
      <c r="M96" s="113"/>
      <c r="N96" s="108" t="s">
        <v>97</v>
      </c>
      <c r="O96" s="108" t="s">
        <v>97</v>
      </c>
      <c r="P96" s="82">
        <v>31805.863738612345</v>
      </c>
      <c r="Q96" s="109">
        <v>5.6292026897214208E-2</v>
      </c>
      <c r="R96" s="110">
        <v>1561.83</v>
      </c>
      <c r="S96" s="81" t="s">
        <v>1756</v>
      </c>
      <c r="T96" s="81" t="s">
        <v>98</v>
      </c>
    </row>
    <row r="97" spans="1:20" s="44" customFormat="1" ht="30" customHeight="1" x14ac:dyDescent="0.15">
      <c r="A97" s="65"/>
      <c r="B97" s="43" t="s">
        <v>91</v>
      </c>
      <c r="C97" s="99">
        <v>92</v>
      </c>
      <c r="D97" s="98" t="s">
        <v>329</v>
      </c>
      <c r="E97" s="81" t="s">
        <v>137</v>
      </c>
      <c r="F97" s="100" t="s">
        <v>204</v>
      </c>
      <c r="G97" s="111" t="s">
        <v>95</v>
      </c>
      <c r="H97" s="112">
        <v>1989</v>
      </c>
      <c r="I97" s="114">
        <v>1989</v>
      </c>
      <c r="J97" s="104"/>
      <c r="K97" s="105" t="s">
        <v>96</v>
      </c>
      <c r="L97" s="112">
        <v>1</v>
      </c>
      <c r="M97" s="113"/>
      <c r="N97" s="107" t="s">
        <v>97</v>
      </c>
      <c r="O97" s="108" t="s">
        <v>97</v>
      </c>
      <c r="P97" s="82"/>
      <c r="Q97" s="117"/>
      <c r="R97" s="110"/>
      <c r="S97" s="81" t="s">
        <v>330</v>
      </c>
      <c r="T97" s="81" t="s">
        <v>331</v>
      </c>
    </row>
    <row r="98" spans="1:20" ht="55.5" customHeight="1" x14ac:dyDescent="0.15">
      <c r="A98" s="65"/>
      <c r="B98" s="43" t="s">
        <v>91</v>
      </c>
      <c r="C98" s="99">
        <v>93</v>
      </c>
      <c r="D98" s="98" t="s">
        <v>332</v>
      </c>
      <c r="E98" s="81" t="s">
        <v>160</v>
      </c>
      <c r="F98" s="100" t="s">
        <v>1600</v>
      </c>
      <c r="G98" s="111" t="s">
        <v>105</v>
      </c>
      <c r="H98" s="112">
        <v>2018</v>
      </c>
      <c r="I98" s="103">
        <v>2018</v>
      </c>
      <c r="J98" s="104">
        <v>41</v>
      </c>
      <c r="K98" s="105" t="s">
        <v>96</v>
      </c>
      <c r="L98" s="112">
        <v>2</v>
      </c>
      <c r="M98" s="113" t="s">
        <v>945</v>
      </c>
      <c r="N98" s="113" t="s">
        <v>945</v>
      </c>
      <c r="O98" s="108" t="s">
        <v>945</v>
      </c>
      <c r="P98" s="82">
        <v>239961.55909943717</v>
      </c>
      <c r="Q98" s="117"/>
      <c r="R98" s="110"/>
      <c r="S98" s="81" t="s">
        <v>1704</v>
      </c>
      <c r="T98" s="81" t="s">
        <v>1605</v>
      </c>
    </row>
    <row r="99" spans="1:20" s="44" customFormat="1" ht="30" customHeight="1" x14ac:dyDescent="0.15">
      <c r="A99" s="65"/>
      <c r="B99" s="43" t="s">
        <v>91</v>
      </c>
      <c r="C99" s="99">
        <v>94</v>
      </c>
      <c r="D99" s="98" t="s">
        <v>333</v>
      </c>
      <c r="E99" s="81" t="s">
        <v>160</v>
      </c>
      <c r="F99" s="100" t="s">
        <v>334</v>
      </c>
      <c r="G99" s="111" t="s">
        <v>122</v>
      </c>
      <c r="H99" s="112">
        <v>1996</v>
      </c>
      <c r="I99" s="114">
        <v>1996</v>
      </c>
      <c r="J99" s="104">
        <v>272.02</v>
      </c>
      <c r="K99" s="105" t="s">
        <v>96</v>
      </c>
      <c r="L99" s="112">
        <v>1</v>
      </c>
      <c r="M99" s="113"/>
      <c r="N99" s="107" t="s">
        <v>123</v>
      </c>
      <c r="O99" s="108"/>
      <c r="P99" s="82">
        <v>4474.075435629733</v>
      </c>
      <c r="Q99" s="109">
        <v>0.49567723342939479</v>
      </c>
      <c r="R99" s="110">
        <v>2115</v>
      </c>
      <c r="S99" s="81"/>
      <c r="T99" s="81" t="s">
        <v>98</v>
      </c>
    </row>
    <row r="100" spans="1:20" s="44" customFormat="1" ht="30" customHeight="1" x14ac:dyDescent="0.15">
      <c r="A100" s="65"/>
      <c r="B100" s="43" t="s">
        <v>91</v>
      </c>
      <c r="C100" s="99">
        <v>95</v>
      </c>
      <c r="D100" s="98" t="s">
        <v>335</v>
      </c>
      <c r="E100" s="81" t="s">
        <v>160</v>
      </c>
      <c r="F100" s="100" t="s">
        <v>336</v>
      </c>
      <c r="G100" s="111" t="s">
        <v>122</v>
      </c>
      <c r="H100" s="112">
        <v>1998</v>
      </c>
      <c r="I100" s="114">
        <v>1998</v>
      </c>
      <c r="J100" s="104">
        <v>199.98</v>
      </c>
      <c r="K100" s="105" t="s">
        <v>96</v>
      </c>
      <c r="L100" s="112">
        <v>1</v>
      </c>
      <c r="M100" s="113"/>
      <c r="N100" s="107" t="s">
        <v>123</v>
      </c>
      <c r="O100" s="108"/>
      <c r="P100" s="82">
        <v>14259.130913091311</v>
      </c>
      <c r="Q100" s="109">
        <v>8.3573487031700283E-2</v>
      </c>
      <c r="R100" s="110">
        <v>1612</v>
      </c>
      <c r="S100" s="81"/>
      <c r="T100" s="81" t="s">
        <v>98</v>
      </c>
    </row>
    <row r="101" spans="1:20" s="44" customFormat="1" ht="30" customHeight="1" x14ac:dyDescent="0.15">
      <c r="A101" s="65"/>
      <c r="B101" s="43" t="s">
        <v>91</v>
      </c>
      <c r="C101" s="99">
        <v>96</v>
      </c>
      <c r="D101" s="98" t="s">
        <v>337</v>
      </c>
      <c r="E101" s="81" t="s">
        <v>160</v>
      </c>
      <c r="F101" s="100" t="s">
        <v>338</v>
      </c>
      <c r="G101" s="111" t="s">
        <v>122</v>
      </c>
      <c r="H101" s="112">
        <v>1995</v>
      </c>
      <c r="I101" s="114">
        <v>1995</v>
      </c>
      <c r="J101" s="104">
        <v>160.65</v>
      </c>
      <c r="K101" s="105" t="s">
        <v>96</v>
      </c>
      <c r="L101" s="112">
        <v>1</v>
      </c>
      <c r="M101" s="113"/>
      <c r="N101" s="107" t="s">
        <v>123</v>
      </c>
      <c r="O101" s="108"/>
      <c r="P101" s="82">
        <v>4632.5427948957358</v>
      </c>
      <c r="Q101" s="109">
        <v>0.22190201729106629</v>
      </c>
      <c r="R101" s="110">
        <v>1577</v>
      </c>
      <c r="S101" s="81"/>
      <c r="T101" s="81" t="s">
        <v>98</v>
      </c>
    </row>
    <row r="102" spans="1:20" s="44" customFormat="1" ht="30" customHeight="1" x14ac:dyDescent="0.15">
      <c r="A102" s="65"/>
      <c r="B102" s="43" t="s">
        <v>91</v>
      </c>
      <c r="C102" s="99">
        <v>97</v>
      </c>
      <c r="D102" s="98" t="s">
        <v>339</v>
      </c>
      <c r="E102" s="81" t="s">
        <v>160</v>
      </c>
      <c r="F102" s="100" t="s">
        <v>340</v>
      </c>
      <c r="G102" s="111" t="s">
        <v>122</v>
      </c>
      <c r="H102" s="112">
        <v>1994</v>
      </c>
      <c r="I102" s="114">
        <v>1994</v>
      </c>
      <c r="J102" s="104">
        <v>154.38999999999999</v>
      </c>
      <c r="K102" s="105" t="s">
        <v>96</v>
      </c>
      <c r="L102" s="112">
        <v>1</v>
      </c>
      <c r="M102" s="113"/>
      <c r="N102" s="107" t="s">
        <v>123</v>
      </c>
      <c r="O102" s="108"/>
      <c r="P102" s="82">
        <v>6543.0209210441099</v>
      </c>
      <c r="Q102" s="109">
        <v>0.1239193083573487</v>
      </c>
      <c r="R102" s="110">
        <v>1602.38</v>
      </c>
      <c r="S102" s="81"/>
      <c r="T102" s="81" t="s">
        <v>98</v>
      </c>
    </row>
    <row r="103" spans="1:20" s="44" customFormat="1" ht="45" customHeight="1" x14ac:dyDescent="0.15">
      <c r="A103" s="65"/>
      <c r="B103" s="43" t="s">
        <v>91</v>
      </c>
      <c r="C103" s="99">
        <v>98</v>
      </c>
      <c r="D103" s="98" t="s">
        <v>341</v>
      </c>
      <c r="E103" s="81" t="s">
        <v>160</v>
      </c>
      <c r="F103" s="100" t="s">
        <v>161</v>
      </c>
      <c r="G103" s="111" t="s">
        <v>122</v>
      </c>
      <c r="H103" s="112">
        <v>1997</v>
      </c>
      <c r="I103" s="103">
        <v>1997</v>
      </c>
      <c r="J103" s="104"/>
      <c r="K103" s="105" t="s">
        <v>96</v>
      </c>
      <c r="L103" s="112">
        <v>1</v>
      </c>
      <c r="M103" s="113"/>
      <c r="N103" s="107" t="s">
        <v>123</v>
      </c>
      <c r="O103" s="108" t="s">
        <v>97</v>
      </c>
      <c r="P103" s="82"/>
      <c r="Q103" s="117"/>
      <c r="R103" s="110"/>
      <c r="S103" s="81" t="s">
        <v>342</v>
      </c>
      <c r="T103" s="81" t="s">
        <v>1631</v>
      </c>
    </row>
    <row r="104" spans="1:20" ht="30" customHeight="1" x14ac:dyDescent="0.15">
      <c r="A104" s="65"/>
      <c r="B104" s="43" t="s">
        <v>91</v>
      </c>
      <c r="C104" s="99">
        <v>99</v>
      </c>
      <c r="D104" s="98" t="s">
        <v>343</v>
      </c>
      <c r="E104" s="81" t="s">
        <v>195</v>
      </c>
      <c r="F104" s="100" t="s">
        <v>344</v>
      </c>
      <c r="G104" s="111" t="s">
        <v>95</v>
      </c>
      <c r="H104" s="112">
        <v>1995</v>
      </c>
      <c r="I104" s="114">
        <v>1995</v>
      </c>
      <c r="J104" s="104">
        <f>1630.51-135</f>
        <v>1495.51</v>
      </c>
      <c r="K104" s="105" t="s">
        <v>96</v>
      </c>
      <c r="L104" s="112">
        <v>2</v>
      </c>
      <c r="M104" s="113" t="s">
        <v>945</v>
      </c>
      <c r="N104" s="107" t="s">
        <v>97</v>
      </c>
      <c r="O104" s="108" t="s">
        <v>97</v>
      </c>
      <c r="P104" s="82">
        <v>21639.954067637333</v>
      </c>
      <c r="Q104" s="109">
        <v>0.23892999822879973</v>
      </c>
      <c r="R104" s="110">
        <v>5501</v>
      </c>
      <c r="S104" s="81" t="s">
        <v>345</v>
      </c>
      <c r="T104" s="81" t="s">
        <v>98</v>
      </c>
    </row>
    <row r="105" spans="1:20" ht="38.25" customHeight="1" x14ac:dyDescent="0.15">
      <c r="A105" s="65"/>
      <c r="B105" s="43" t="s">
        <v>91</v>
      </c>
      <c r="C105" s="99">
        <v>100</v>
      </c>
      <c r="D105" s="98" t="s">
        <v>346</v>
      </c>
      <c r="E105" s="81" t="s">
        <v>195</v>
      </c>
      <c r="F105" s="100" t="s">
        <v>347</v>
      </c>
      <c r="G105" s="111" t="s">
        <v>95</v>
      </c>
      <c r="H105" s="112">
        <v>1982</v>
      </c>
      <c r="I105" s="114">
        <v>1982</v>
      </c>
      <c r="J105" s="104">
        <f>527.62-41.4</f>
        <v>486.22</v>
      </c>
      <c r="K105" s="105" t="s">
        <v>96</v>
      </c>
      <c r="L105" s="112">
        <v>1</v>
      </c>
      <c r="M105" s="113"/>
      <c r="N105" s="107" t="s">
        <v>97</v>
      </c>
      <c r="O105" s="108" t="s">
        <v>97</v>
      </c>
      <c r="P105" s="82">
        <v>31921.949196786511</v>
      </c>
      <c r="Q105" s="109">
        <v>0.26278570600946499</v>
      </c>
      <c r="R105" s="110">
        <v>1856.3</v>
      </c>
      <c r="S105" s="81" t="s">
        <v>348</v>
      </c>
      <c r="T105" s="81" t="s">
        <v>98</v>
      </c>
    </row>
    <row r="106" spans="1:20" ht="38.25" customHeight="1" x14ac:dyDescent="0.15">
      <c r="A106" s="65"/>
      <c r="B106" s="43" t="s">
        <v>91</v>
      </c>
      <c r="C106" s="99">
        <v>101</v>
      </c>
      <c r="D106" s="98" t="s">
        <v>349</v>
      </c>
      <c r="E106" s="81" t="s">
        <v>195</v>
      </c>
      <c r="F106" s="100" t="s">
        <v>350</v>
      </c>
      <c r="G106" s="111" t="s">
        <v>95</v>
      </c>
      <c r="H106" s="112">
        <v>1994</v>
      </c>
      <c r="I106" s="114">
        <v>1994</v>
      </c>
      <c r="J106" s="104">
        <f>525.17-52.8</f>
        <v>472.36999999999995</v>
      </c>
      <c r="K106" s="105" t="s">
        <v>96</v>
      </c>
      <c r="L106" s="112">
        <v>1</v>
      </c>
      <c r="M106" s="113"/>
      <c r="N106" s="107" t="s">
        <v>97</v>
      </c>
      <c r="O106" s="108" t="s">
        <v>97</v>
      </c>
      <c r="P106" s="82">
        <v>28605.227128017315</v>
      </c>
      <c r="Q106" s="109">
        <v>9.1498559077809793E-2</v>
      </c>
      <c r="R106" s="110">
        <v>3449</v>
      </c>
      <c r="S106" s="81" t="s">
        <v>351</v>
      </c>
      <c r="T106" s="81" t="s">
        <v>98</v>
      </c>
    </row>
    <row r="107" spans="1:20" ht="30" customHeight="1" x14ac:dyDescent="0.15">
      <c r="A107" s="65"/>
      <c r="B107" s="43" t="s">
        <v>91</v>
      </c>
      <c r="C107" s="99">
        <v>102</v>
      </c>
      <c r="D107" s="98" t="s">
        <v>352</v>
      </c>
      <c r="E107" s="81" t="s">
        <v>195</v>
      </c>
      <c r="F107" s="100" t="s">
        <v>353</v>
      </c>
      <c r="G107" s="111" t="s">
        <v>122</v>
      </c>
      <c r="H107" s="112">
        <v>2005</v>
      </c>
      <c r="I107" s="114">
        <v>2005</v>
      </c>
      <c r="J107" s="104">
        <v>250.08</v>
      </c>
      <c r="K107" s="105" t="s">
        <v>96</v>
      </c>
      <c r="L107" s="112">
        <v>1</v>
      </c>
      <c r="M107" s="113"/>
      <c r="N107" s="107" t="s">
        <v>123</v>
      </c>
      <c r="O107" s="108" t="s">
        <v>97</v>
      </c>
      <c r="P107" s="82">
        <v>14205.798144593729</v>
      </c>
      <c r="Q107" s="109">
        <v>0.81268011527377526</v>
      </c>
      <c r="R107" s="110">
        <v>875.58</v>
      </c>
      <c r="S107" s="81" t="s">
        <v>1729</v>
      </c>
      <c r="T107" s="81" t="s">
        <v>98</v>
      </c>
    </row>
    <row r="108" spans="1:20" ht="30" customHeight="1" x14ac:dyDescent="0.15">
      <c r="A108" s="65"/>
      <c r="B108" s="43" t="s">
        <v>91</v>
      </c>
      <c r="C108" s="99">
        <v>103</v>
      </c>
      <c r="D108" s="98" t="s">
        <v>354</v>
      </c>
      <c r="E108" s="81" t="s">
        <v>195</v>
      </c>
      <c r="F108" s="100" t="s">
        <v>355</v>
      </c>
      <c r="G108" s="111" t="s">
        <v>122</v>
      </c>
      <c r="H108" s="112">
        <v>1996</v>
      </c>
      <c r="I108" s="114">
        <v>1996</v>
      </c>
      <c r="J108" s="104">
        <v>249.26</v>
      </c>
      <c r="K108" s="105" t="s">
        <v>96</v>
      </c>
      <c r="L108" s="112">
        <v>1</v>
      </c>
      <c r="M108" s="113"/>
      <c r="N108" s="107" t="s">
        <v>123</v>
      </c>
      <c r="O108" s="108"/>
      <c r="P108" s="82">
        <v>24725.940784722781</v>
      </c>
      <c r="Q108" s="109">
        <v>0.2276657060518732</v>
      </c>
      <c r="R108" s="110">
        <v>623.61</v>
      </c>
      <c r="S108" s="81"/>
      <c r="T108" s="81" t="s">
        <v>98</v>
      </c>
    </row>
    <row r="109" spans="1:20" ht="30" customHeight="1" x14ac:dyDescent="0.15">
      <c r="A109" s="65"/>
      <c r="B109" s="43" t="s">
        <v>91</v>
      </c>
      <c r="C109" s="99">
        <v>104</v>
      </c>
      <c r="D109" s="98" t="s">
        <v>356</v>
      </c>
      <c r="E109" s="81" t="s">
        <v>125</v>
      </c>
      <c r="F109" s="100" t="s">
        <v>357</v>
      </c>
      <c r="G109" s="111" t="s">
        <v>122</v>
      </c>
      <c r="H109" s="112">
        <v>1991</v>
      </c>
      <c r="I109" s="114">
        <v>1991</v>
      </c>
      <c r="J109" s="104">
        <v>205.36</v>
      </c>
      <c r="K109" s="105" t="s">
        <v>96</v>
      </c>
      <c r="L109" s="112">
        <v>1</v>
      </c>
      <c r="M109" s="113"/>
      <c r="N109" s="107" t="s">
        <v>123</v>
      </c>
      <c r="O109" s="108"/>
      <c r="P109" s="82">
        <v>5560.727502921698</v>
      </c>
      <c r="Q109" s="109">
        <v>0.15606936416184972</v>
      </c>
      <c r="R109" s="110">
        <v>1118.3499999999999</v>
      </c>
      <c r="S109" s="81"/>
      <c r="T109" s="81" t="s">
        <v>98</v>
      </c>
    </row>
    <row r="110" spans="1:20" s="44" customFormat="1" ht="30" customHeight="1" x14ac:dyDescent="0.15">
      <c r="A110" s="65"/>
      <c r="B110" s="43" t="s">
        <v>91</v>
      </c>
      <c r="C110" s="99">
        <v>105</v>
      </c>
      <c r="D110" s="98" t="s">
        <v>358</v>
      </c>
      <c r="E110" s="81" t="s">
        <v>125</v>
      </c>
      <c r="F110" s="100" t="s">
        <v>359</v>
      </c>
      <c r="G110" s="111" t="s">
        <v>122</v>
      </c>
      <c r="H110" s="112">
        <v>1988</v>
      </c>
      <c r="I110" s="114">
        <v>1988</v>
      </c>
      <c r="J110" s="104">
        <v>115.93</v>
      </c>
      <c r="K110" s="105" t="s">
        <v>96</v>
      </c>
      <c r="L110" s="112">
        <v>1</v>
      </c>
      <c r="M110" s="113"/>
      <c r="N110" s="107" t="s">
        <v>123</v>
      </c>
      <c r="O110" s="108"/>
      <c r="P110" s="82">
        <v>5286.9490209609248</v>
      </c>
      <c r="Q110" s="109">
        <v>0.28405797101449276</v>
      </c>
      <c r="R110" s="110">
        <v>448.9</v>
      </c>
      <c r="S110" s="81"/>
      <c r="T110" s="81" t="s">
        <v>98</v>
      </c>
    </row>
    <row r="111" spans="1:20" ht="30" customHeight="1" x14ac:dyDescent="0.15">
      <c r="A111" s="65"/>
      <c r="B111" s="43" t="s">
        <v>91</v>
      </c>
      <c r="C111" s="99">
        <v>106</v>
      </c>
      <c r="D111" s="98" t="s">
        <v>360</v>
      </c>
      <c r="E111" s="81" t="s">
        <v>118</v>
      </c>
      <c r="F111" s="100" t="s">
        <v>361</v>
      </c>
      <c r="G111" s="111" t="s">
        <v>122</v>
      </c>
      <c r="H111" s="112">
        <v>1993</v>
      </c>
      <c r="I111" s="114">
        <v>1993</v>
      </c>
      <c r="J111" s="104">
        <v>202.88</v>
      </c>
      <c r="K111" s="105" t="s">
        <v>96</v>
      </c>
      <c r="L111" s="112">
        <v>1</v>
      </c>
      <c r="M111" s="113"/>
      <c r="N111" s="107" t="s">
        <v>123</v>
      </c>
      <c r="O111" s="108"/>
      <c r="P111" s="82">
        <v>3598.2403391167195</v>
      </c>
      <c r="Q111" s="109">
        <v>4.0345821325648415E-2</v>
      </c>
      <c r="R111" s="110">
        <v>1201.69</v>
      </c>
      <c r="S111" s="81"/>
      <c r="T111" s="81" t="s">
        <v>98</v>
      </c>
    </row>
    <row r="112" spans="1:20" s="44" customFormat="1" ht="30" customHeight="1" x14ac:dyDescent="0.15">
      <c r="A112" s="65"/>
      <c r="B112" s="43" t="s">
        <v>91</v>
      </c>
      <c r="C112" s="99">
        <v>107</v>
      </c>
      <c r="D112" s="98" t="s">
        <v>362</v>
      </c>
      <c r="E112" s="81" t="s">
        <v>118</v>
      </c>
      <c r="F112" s="100" t="s">
        <v>363</v>
      </c>
      <c r="G112" s="111" t="s">
        <v>122</v>
      </c>
      <c r="H112" s="112">
        <v>1997</v>
      </c>
      <c r="I112" s="114">
        <v>1997</v>
      </c>
      <c r="J112" s="104">
        <v>169.96</v>
      </c>
      <c r="K112" s="105" t="s">
        <v>96</v>
      </c>
      <c r="L112" s="112">
        <v>1</v>
      </c>
      <c r="M112" s="113"/>
      <c r="N112" s="107" t="s">
        <v>123</v>
      </c>
      <c r="O112" s="108" t="s">
        <v>97</v>
      </c>
      <c r="P112" s="82">
        <v>9009.0609555189458</v>
      </c>
      <c r="Q112" s="109">
        <v>0.20461095100864554</v>
      </c>
      <c r="R112" s="110">
        <v>791.08999999999992</v>
      </c>
      <c r="S112" s="81"/>
      <c r="T112" s="81" t="s">
        <v>98</v>
      </c>
    </row>
    <row r="113" spans="1:20" s="44" customFormat="1" ht="30" customHeight="1" x14ac:dyDescent="0.15">
      <c r="A113" s="65"/>
      <c r="B113" s="43" t="s">
        <v>91</v>
      </c>
      <c r="C113" s="99">
        <v>108</v>
      </c>
      <c r="D113" s="98" t="s">
        <v>364</v>
      </c>
      <c r="E113" s="81" t="s">
        <v>118</v>
      </c>
      <c r="F113" s="100" t="s">
        <v>209</v>
      </c>
      <c r="G113" s="111" t="s">
        <v>122</v>
      </c>
      <c r="H113" s="112">
        <v>1974</v>
      </c>
      <c r="I113" s="114">
        <v>1974</v>
      </c>
      <c r="J113" s="104"/>
      <c r="K113" s="105" t="s">
        <v>96</v>
      </c>
      <c r="L113" s="112">
        <v>1</v>
      </c>
      <c r="M113" s="113"/>
      <c r="N113" s="107" t="s">
        <v>123</v>
      </c>
      <c r="O113" s="108"/>
      <c r="P113" s="82"/>
      <c r="Q113" s="117"/>
      <c r="R113" s="110"/>
      <c r="S113" s="81" t="s">
        <v>365</v>
      </c>
      <c r="T113" s="81" t="s">
        <v>1632</v>
      </c>
    </row>
    <row r="114" spans="1:20" ht="30" customHeight="1" x14ac:dyDescent="0.15">
      <c r="A114" s="65"/>
      <c r="B114" s="43" t="s">
        <v>91</v>
      </c>
      <c r="C114" s="99">
        <v>109</v>
      </c>
      <c r="D114" s="98" t="s">
        <v>366</v>
      </c>
      <c r="E114" s="81" t="s">
        <v>118</v>
      </c>
      <c r="F114" s="100" t="s">
        <v>367</v>
      </c>
      <c r="G114" s="111" t="s">
        <v>122</v>
      </c>
      <c r="H114" s="112">
        <v>1995</v>
      </c>
      <c r="I114" s="114">
        <v>1995</v>
      </c>
      <c r="J114" s="104">
        <v>197.09</v>
      </c>
      <c r="K114" s="105" t="s">
        <v>96</v>
      </c>
      <c r="L114" s="112">
        <v>1</v>
      </c>
      <c r="M114" s="113"/>
      <c r="N114" s="107" t="s">
        <v>123</v>
      </c>
      <c r="O114" s="108"/>
      <c r="P114" s="82">
        <v>8405.403622710437</v>
      </c>
      <c r="Q114" s="109">
        <v>0.14985590778097982</v>
      </c>
      <c r="R114" s="110">
        <v>509.47</v>
      </c>
      <c r="S114" s="81"/>
      <c r="T114" s="81" t="s">
        <v>98</v>
      </c>
    </row>
    <row r="115" spans="1:20" ht="30" customHeight="1" x14ac:dyDescent="0.15">
      <c r="A115" s="65"/>
      <c r="B115" s="43" t="s">
        <v>91</v>
      </c>
      <c r="C115" s="99">
        <v>110</v>
      </c>
      <c r="D115" s="98" t="s">
        <v>368</v>
      </c>
      <c r="E115" s="81" t="s">
        <v>118</v>
      </c>
      <c r="F115" s="100" t="s">
        <v>369</v>
      </c>
      <c r="G115" s="111" t="s">
        <v>95</v>
      </c>
      <c r="H115" s="112">
        <v>1971</v>
      </c>
      <c r="I115" s="114">
        <v>1971</v>
      </c>
      <c r="J115" s="104">
        <v>803.42</v>
      </c>
      <c r="K115" s="105" t="s">
        <v>96</v>
      </c>
      <c r="L115" s="112">
        <v>2</v>
      </c>
      <c r="M115" s="113"/>
      <c r="N115" s="107" t="s">
        <v>123</v>
      </c>
      <c r="O115" s="108"/>
      <c r="P115" s="82">
        <v>3482.1712180428667</v>
      </c>
      <c r="Q115" s="109">
        <v>0.14985590778097982</v>
      </c>
      <c r="R115" s="110">
        <v>2984.6</v>
      </c>
      <c r="S115" s="81"/>
      <c r="T115" s="81" t="s">
        <v>98</v>
      </c>
    </row>
    <row r="116" spans="1:20" ht="30" customHeight="1" x14ac:dyDescent="0.15">
      <c r="A116" s="65"/>
      <c r="B116" s="43" t="s">
        <v>91</v>
      </c>
      <c r="C116" s="99">
        <v>111</v>
      </c>
      <c r="D116" s="98" t="s">
        <v>370</v>
      </c>
      <c r="E116" s="81" t="s">
        <v>107</v>
      </c>
      <c r="F116" s="100" t="s">
        <v>218</v>
      </c>
      <c r="G116" s="111" t="s">
        <v>95</v>
      </c>
      <c r="H116" s="112">
        <v>2014</v>
      </c>
      <c r="I116" s="114">
        <v>1974</v>
      </c>
      <c r="J116" s="104">
        <v>2879.2</v>
      </c>
      <c r="K116" s="105" t="s">
        <v>96</v>
      </c>
      <c r="L116" s="112">
        <v>4</v>
      </c>
      <c r="M116" s="113" t="s">
        <v>945</v>
      </c>
      <c r="N116" s="107" t="s">
        <v>97</v>
      </c>
      <c r="O116" s="108" t="s">
        <v>97</v>
      </c>
      <c r="P116" s="82">
        <v>33485.083703806617</v>
      </c>
      <c r="Q116" s="109">
        <v>0.4918436548193344</v>
      </c>
      <c r="R116" s="110"/>
      <c r="S116" s="81" t="s">
        <v>219</v>
      </c>
      <c r="T116" s="81" t="s">
        <v>220</v>
      </c>
    </row>
    <row r="117" spans="1:20" ht="30" customHeight="1" x14ac:dyDescent="0.15">
      <c r="A117" s="65"/>
      <c r="B117" s="43" t="s">
        <v>91</v>
      </c>
      <c r="C117" s="99">
        <v>112</v>
      </c>
      <c r="D117" s="98" t="s">
        <v>371</v>
      </c>
      <c r="E117" s="81" t="s">
        <v>156</v>
      </c>
      <c r="F117" s="100" t="s">
        <v>267</v>
      </c>
      <c r="G117" s="111" t="s">
        <v>95</v>
      </c>
      <c r="H117" s="112">
        <v>1992</v>
      </c>
      <c r="I117" s="114">
        <v>1991</v>
      </c>
      <c r="J117" s="104">
        <v>4756</v>
      </c>
      <c r="K117" s="105" t="s">
        <v>96</v>
      </c>
      <c r="L117" s="112">
        <v>2</v>
      </c>
      <c r="M117" s="113"/>
      <c r="N117" s="107" t="s">
        <v>97</v>
      </c>
      <c r="O117" s="108" t="s">
        <v>97</v>
      </c>
      <c r="P117" s="82">
        <v>14147.943858373052</v>
      </c>
      <c r="Q117" s="109">
        <v>0.31943085815918187</v>
      </c>
      <c r="R117" s="110">
        <v>13375.12</v>
      </c>
      <c r="S117" s="81" t="s">
        <v>372</v>
      </c>
      <c r="T117" s="81" t="s">
        <v>98</v>
      </c>
    </row>
    <row r="118" spans="1:20" ht="30" customHeight="1" x14ac:dyDescent="0.15">
      <c r="A118" s="65"/>
      <c r="B118" s="43" t="s">
        <v>91</v>
      </c>
      <c r="C118" s="99">
        <v>113</v>
      </c>
      <c r="D118" s="98" t="s">
        <v>373</v>
      </c>
      <c r="E118" s="81" t="s">
        <v>141</v>
      </c>
      <c r="F118" s="100" t="s">
        <v>315</v>
      </c>
      <c r="G118" s="111" t="s">
        <v>95</v>
      </c>
      <c r="H118" s="112">
        <v>1987</v>
      </c>
      <c r="I118" s="114">
        <v>1987</v>
      </c>
      <c r="J118" s="104">
        <v>2657.02</v>
      </c>
      <c r="K118" s="105" t="s">
        <v>96</v>
      </c>
      <c r="L118" s="112">
        <v>2</v>
      </c>
      <c r="M118" s="113"/>
      <c r="N118" s="107" t="s">
        <v>97</v>
      </c>
      <c r="O118" s="108" t="s">
        <v>97</v>
      </c>
      <c r="P118" s="82">
        <v>16288.1608002867</v>
      </c>
      <c r="Q118" s="109">
        <v>0.26332853025936598</v>
      </c>
      <c r="R118" s="110">
        <v>6236.75</v>
      </c>
      <c r="S118" s="81" t="s">
        <v>374</v>
      </c>
      <c r="T118" s="81" t="s">
        <v>98</v>
      </c>
    </row>
    <row r="119" spans="1:20" s="44" customFormat="1" ht="55.5" customHeight="1" x14ac:dyDescent="0.15">
      <c r="A119" s="65"/>
      <c r="B119" s="43" t="s">
        <v>91</v>
      </c>
      <c r="C119" s="99">
        <v>114</v>
      </c>
      <c r="D119" s="98" t="s">
        <v>375</v>
      </c>
      <c r="E119" s="81" t="s">
        <v>103</v>
      </c>
      <c r="F119" s="100" t="s">
        <v>104</v>
      </c>
      <c r="G119" s="111" t="s">
        <v>105</v>
      </c>
      <c r="H119" s="112">
        <v>1997</v>
      </c>
      <c r="I119" s="103">
        <v>1997</v>
      </c>
      <c r="J119" s="104">
        <v>158.80000000000001</v>
      </c>
      <c r="K119" s="105" t="s">
        <v>96</v>
      </c>
      <c r="L119" s="112">
        <v>1</v>
      </c>
      <c r="M119" s="113"/>
      <c r="N119" s="107" t="s">
        <v>97</v>
      </c>
      <c r="O119" s="108" t="s">
        <v>97</v>
      </c>
      <c r="P119" s="82">
        <v>44037.106567597759</v>
      </c>
      <c r="Q119" s="117"/>
      <c r="R119" s="110"/>
      <c r="S119" s="81" t="s">
        <v>1608</v>
      </c>
      <c r="T119" s="81" t="s">
        <v>376</v>
      </c>
    </row>
    <row r="120" spans="1:20" ht="30" customHeight="1" x14ac:dyDescent="0.15">
      <c r="A120" s="65"/>
      <c r="B120" s="43" t="s">
        <v>91</v>
      </c>
      <c r="C120" s="99">
        <v>115</v>
      </c>
      <c r="D120" s="98" t="s">
        <v>377</v>
      </c>
      <c r="E120" s="81" t="s">
        <v>107</v>
      </c>
      <c r="F120" s="100" t="s">
        <v>1686</v>
      </c>
      <c r="G120" s="111" t="s">
        <v>95</v>
      </c>
      <c r="H120" s="112">
        <v>1980</v>
      </c>
      <c r="I120" s="114">
        <v>1980</v>
      </c>
      <c r="J120" s="104">
        <v>1785.9</v>
      </c>
      <c r="K120" s="105" t="s">
        <v>96</v>
      </c>
      <c r="L120" s="112">
        <v>3</v>
      </c>
      <c r="M120" s="113"/>
      <c r="N120" s="107" t="s">
        <v>97</v>
      </c>
      <c r="O120" s="108" t="s">
        <v>97</v>
      </c>
      <c r="P120" s="82">
        <v>12893.018284252285</v>
      </c>
      <c r="Q120" s="109">
        <v>0.17852236411133657</v>
      </c>
      <c r="R120" s="110">
        <v>0</v>
      </c>
      <c r="S120" s="81" t="s">
        <v>1714</v>
      </c>
      <c r="T120" s="81" t="s">
        <v>98</v>
      </c>
    </row>
    <row r="121" spans="1:20" ht="55.5" customHeight="1" x14ac:dyDescent="0.15">
      <c r="A121" s="65"/>
      <c r="B121" s="43" t="s">
        <v>91</v>
      </c>
      <c r="C121" s="99">
        <v>116</v>
      </c>
      <c r="D121" s="98" t="s">
        <v>378</v>
      </c>
      <c r="E121" s="81" t="s">
        <v>107</v>
      </c>
      <c r="F121" s="100" t="s">
        <v>108</v>
      </c>
      <c r="G121" s="111" t="s">
        <v>95</v>
      </c>
      <c r="H121" s="112">
        <v>1997</v>
      </c>
      <c r="I121" s="103">
        <v>1997</v>
      </c>
      <c r="J121" s="104">
        <v>39.1</v>
      </c>
      <c r="K121" s="105" t="s">
        <v>96</v>
      </c>
      <c r="L121" s="112">
        <v>1</v>
      </c>
      <c r="M121" s="113"/>
      <c r="N121" s="107" t="s">
        <v>97</v>
      </c>
      <c r="O121" s="108" t="s">
        <v>97</v>
      </c>
      <c r="P121" s="82">
        <v>194812.00393468421</v>
      </c>
      <c r="Q121" s="117"/>
      <c r="R121" s="110"/>
      <c r="S121" s="81" t="s">
        <v>1606</v>
      </c>
      <c r="T121" s="81" t="s">
        <v>379</v>
      </c>
    </row>
    <row r="122" spans="1:20" s="44" customFormat="1" ht="30" customHeight="1" x14ac:dyDescent="0.15">
      <c r="A122" s="65"/>
      <c r="B122" s="43" t="s">
        <v>91</v>
      </c>
      <c r="C122" s="99">
        <v>117</v>
      </c>
      <c r="D122" s="98" t="s">
        <v>380</v>
      </c>
      <c r="E122" s="81" t="s">
        <v>111</v>
      </c>
      <c r="F122" s="100" t="s">
        <v>112</v>
      </c>
      <c r="G122" s="111" t="s">
        <v>95</v>
      </c>
      <c r="H122" s="112">
        <v>1999</v>
      </c>
      <c r="I122" s="103">
        <v>1999</v>
      </c>
      <c r="J122" s="104"/>
      <c r="K122" s="105" t="s">
        <v>96</v>
      </c>
      <c r="L122" s="112">
        <v>1</v>
      </c>
      <c r="M122" s="113"/>
      <c r="N122" s="107" t="s">
        <v>97</v>
      </c>
      <c r="O122" s="108" t="s">
        <v>97</v>
      </c>
      <c r="P122" s="82"/>
      <c r="Q122" s="117"/>
      <c r="R122" s="110"/>
      <c r="S122" s="81" t="s">
        <v>381</v>
      </c>
      <c r="T122" s="81" t="s">
        <v>382</v>
      </c>
    </row>
    <row r="123" spans="1:20" ht="45" customHeight="1" x14ac:dyDescent="0.15">
      <c r="A123" s="65"/>
      <c r="B123" s="43" t="s">
        <v>91</v>
      </c>
      <c r="C123" s="99">
        <v>118</v>
      </c>
      <c r="D123" s="98" t="s">
        <v>383</v>
      </c>
      <c r="E123" s="81" t="s">
        <v>129</v>
      </c>
      <c r="F123" s="100" t="s">
        <v>130</v>
      </c>
      <c r="G123" s="111" t="s">
        <v>95</v>
      </c>
      <c r="H123" s="112">
        <v>2009</v>
      </c>
      <c r="I123" s="103">
        <v>2009</v>
      </c>
      <c r="J123" s="104">
        <v>89.4</v>
      </c>
      <c r="K123" s="105" t="s">
        <v>96</v>
      </c>
      <c r="L123" s="112">
        <v>1</v>
      </c>
      <c r="M123" s="113"/>
      <c r="N123" s="107" t="s">
        <v>97</v>
      </c>
      <c r="O123" s="108" t="s">
        <v>97</v>
      </c>
      <c r="P123" s="82">
        <v>127863.3995869902</v>
      </c>
      <c r="Q123" s="117"/>
      <c r="R123" s="110"/>
      <c r="S123" s="81" t="s">
        <v>1757</v>
      </c>
      <c r="T123" s="81" t="s">
        <v>384</v>
      </c>
    </row>
    <row r="124" spans="1:20" ht="30" customHeight="1" x14ac:dyDescent="0.15">
      <c r="A124" s="65"/>
      <c r="B124" s="43" t="s">
        <v>91</v>
      </c>
      <c r="C124" s="99">
        <v>119</v>
      </c>
      <c r="D124" s="98" t="s">
        <v>385</v>
      </c>
      <c r="E124" s="81" t="s">
        <v>156</v>
      </c>
      <c r="F124" s="100" t="s">
        <v>386</v>
      </c>
      <c r="G124" s="111" t="s">
        <v>98</v>
      </c>
      <c r="H124" s="112" t="s">
        <v>98</v>
      </c>
      <c r="I124" s="114" t="s">
        <v>98</v>
      </c>
      <c r="J124" s="104"/>
      <c r="K124" s="105" t="s">
        <v>387</v>
      </c>
      <c r="L124" s="112" t="s">
        <v>98</v>
      </c>
      <c r="M124" s="118"/>
      <c r="N124" s="107" t="s">
        <v>123</v>
      </c>
      <c r="O124" s="119"/>
      <c r="P124" s="82"/>
      <c r="Q124" s="117"/>
      <c r="R124" s="110">
        <v>0</v>
      </c>
      <c r="S124" s="81" t="s">
        <v>98</v>
      </c>
      <c r="T124" s="81" t="s">
        <v>98</v>
      </c>
    </row>
    <row r="125" spans="1:20" ht="30" customHeight="1" x14ac:dyDescent="0.15">
      <c r="A125" s="65"/>
      <c r="B125" s="43" t="s">
        <v>91</v>
      </c>
      <c r="C125" s="99">
        <v>120</v>
      </c>
      <c r="D125" s="98" t="s">
        <v>388</v>
      </c>
      <c r="E125" s="81" t="s">
        <v>156</v>
      </c>
      <c r="F125" s="100" t="s">
        <v>389</v>
      </c>
      <c r="G125" s="111" t="s">
        <v>98</v>
      </c>
      <c r="H125" s="112" t="s">
        <v>98</v>
      </c>
      <c r="I125" s="114" t="s">
        <v>98</v>
      </c>
      <c r="J125" s="104"/>
      <c r="K125" s="105" t="s">
        <v>387</v>
      </c>
      <c r="L125" s="112" t="s">
        <v>98</v>
      </c>
      <c r="M125" s="118"/>
      <c r="N125" s="107" t="s">
        <v>123</v>
      </c>
      <c r="O125" s="119"/>
      <c r="P125" s="82"/>
      <c r="Q125" s="117"/>
      <c r="R125" s="110">
        <v>0</v>
      </c>
      <c r="S125" s="81" t="s">
        <v>98</v>
      </c>
      <c r="T125" s="81" t="s">
        <v>98</v>
      </c>
    </row>
    <row r="126" spans="1:20" ht="30" customHeight="1" x14ac:dyDescent="0.15">
      <c r="A126" s="65"/>
      <c r="B126" s="43" t="s">
        <v>91</v>
      </c>
      <c r="C126" s="99">
        <v>121</v>
      </c>
      <c r="D126" s="98" t="s">
        <v>390</v>
      </c>
      <c r="E126" s="81" t="s">
        <v>156</v>
      </c>
      <c r="F126" s="100" t="s">
        <v>391</v>
      </c>
      <c r="G126" s="111" t="s">
        <v>98</v>
      </c>
      <c r="H126" s="112" t="s">
        <v>98</v>
      </c>
      <c r="I126" s="114" t="s">
        <v>98</v>
      </c>
      <c r="J126" s="104"/>
      <c r="K126" s="105" t="s">
        <v>387</v>
      </c>
      <c r="L126" s="112" t="s">
        <v>98</v>
      </c>
      <c r="M126" s="118"/>
      <c r="N126" s="107" t="s">
        <v>123</v>
      </c>
      <c r="O126" s="119"/>
      <c r="P126" s="82"/>
      <c r="Q126" s="117"/>
      <c r="R126" s="110">
        <v>0</v>
      </c>
      <c r="S126" s="81" t="s">
        <v>98</v>
      </c>
      <c r="T126" s="81" t="s">
        <v>98</v>
      </c>
    </row>
    <row r="127" spans="1:20" s="44" customFormat="1" ht="38.25" customHeight="1" x14ac:dyDescent="0.15">
      <c r="A127" s="65"/>
      <c r="B127" s="43" t="s">
        <v>91</v>
      </c>
      <c r="C127" s="99">
        <v>122</v>
      </c>
      <c r="D127" s="98" t="s">
        <v>392</v>
      </c>
      <c r="E127" s="81" t="s">
        <v>115</v>
      </c>
      <c r="F127" s="100" t="s">
        <v>116</v>
      </c>
      <c r="G127" s="111" t="s">
        <v>95</v>
      </c>
      <c r="H127" s="112">
        <v>2003</v>
      </c>
      <c r="I127" s="103">
        <v>2003</v>
      </c>
      <c r="J127" s="104"/>
      <c r="K127" s="105" t="s">
        <v>96</v>
      </c>
      <c r="L127" s="112">
        <v>1</v>
      </c>
      <c r="M127" s="113"/>
      <c r="N127" s="107" t="s">
        <v>97</v>
      </c>
      <c r="O127" s="108" t="s">
        <v>97</v>
      </c>
      <c r="P127" s="82"/>
      <c r="Q127" s="117"/>
      <c r="R127" s="110"/>
      <c r="S127" s="81" t="s">
        <v>1609</v>
      </c>
      <c r="T127" s="81" t="s">
        <v>393</v>
      </c>
    </row>
    <row r="128" spans="1:20" ht="30" customHeight="1" x14ac:dyDescent="0.15">
      <c r="A128" s="65"/>
      <c r="B128" s="43" t="s">
        <v>91</v>
      </c>
      <c r="C128" s="99">
        <v>123</v>
      </c>
      <c r="D128" s="98" t="s">
        <v>394</v>
      </c>
      <c r="E128" s="81" t="s">
        <v>115</v>
      </c>
      <c r="F128" s="100" t="s">
        <v>395</v>
      </c>
      <c r="G128" s="111" t="s">
        <v>98</v>
      </c>
      <c r="H128" s="112" t="s">
        <v>98</v>
      </c>
      <c r="I128" s="114" t="s">
        <v>98</v>
      </c>
      <c r="J128" s="104"/>
      <c r="K128" s="105" t="s">
        <v>387</v>
      </c>
      <c r="L128" s="112" t="s">
        <v>98</v>
      </c>
      <c r="M128" s="118"/>
      <c r="N128" s="107" t="s">
        <v>123</v>
      </c>
      <c r="O128" s="119"/>
      <c r="P128" s="82"/>
      <c r="Q128" s="117"/>
      <c r="R128" s="110">
        <v>0</v>
      </c>
      <c r="S128" s="81" t="s">
        <v>98</v>
      </c>
      <c r="T128" s="81" t="s">
        <v>98</v>
      </c>
    </row>
    <row r="129" spans="1:20" s="44" customFormat="1" ht="65.25" customHeight="1" x14ac:dyDescent="0.15">
      <c r="A129" s="65"/>
      <c r="B129" s="43" t="s">
        <v>91</v>
      </c>
      <c r="C129" s="99">
        <v>124</v>
      </c>
      <c r="D129" s="98" t="s">
        <v>396</v>
      </c>
      <c r="E129" s="81" t="s">
        <v>100</v>
      </c>
      <c r="F129" s="100" t="s">
        <v>101</v>
      </c>
      <c r="G129" s="111" t="s">
        <v>95</v>
      </c>
      <c r="H129" s="112">
        <v>1996</v>
      </c>
      <c r="I129" s="103">
        <v>1996</v>
      </c>
      <c r="J129" s="104"/>
      <c r="K129" s="105" t="s">
        <v>96</v>
      </c>
      <c r="L129" s="112">
        <v>1</v>
      </c>
      <c r="M129" s="113"/>
      <c r="N129" s="107" t="s">
        <v>97</v>
      </c>
      <c r="O129" s="108" t="s">
        <v>97</v>
      </c>
      <c r="P129" s="82"/>
      <c r="Q129" s="117"/>
      <c r="R129" s="110"/>
      <c r="S129" s="81" t="s">
        <v>1808</v>
      </c>
      <c r="T129" s="81" t="s">
        <v>397</v>
      </c>
    </row>
    <row r="130" spans="1:20" ht="55.5" customHeight="1" x14ac:dyDescent="0.15">
      <c r="A130" s="65"/>
      <c r="B130" s="43" t="s">
        <v>91</v>
      </c>
      <c r="C130" s="99">
        <v>125</v>
      </c>
      <c r="D130" s="98" t="s">
        <v>398</v>
      </c>
      <c r="E130" s="81" t="s">
        <v>93</v>
      </c>
      <c r="F130" s="100" t="s">
        <v>94</v>
      </c>
      <c r="G130" s="115" t="s">
        <v>95</v>
      </c>
      <c r="H130" s="102">
        <v>1996</v>
      </c>
      <c r="I130" s="103">
        <v>1996</v>
      </c>
      <c r="J130" s="104">
        <v>66</v>
      </c>
      <c r="K130" s="105" t="s">
        <v>96</v>
      </c>
      <c r="L130" s="102">
        <v>2</v>
      </c>
      <c r="M130" s="113" t="s">
        <v>945</v>
      </c>
      <c r="N130" s="107" t="s">
        <v>97</v>
      </c>
      <c r="O130" s="108" t="s">
        <v>97</v>
      </c>
      <c r="P130" s="82">
        <v>208741.31375291373</v>
      </c>
      <c r="Q130" s="117"/>
      <c r="R130" s="110"/>
      <c r="S130" s="81" t="s">
        <v>1607</v>
      </c>
      <c r="T130" s="81" t="s">
        <v>207</v>
      </c>
    </row>
    <row r="131" spans="1:20" s="44" customFormat="1" ht="55.5" customHeight="1" x14ac:dyDescent="0.15">
      <c r="A131" s="65"/>
      <c r="B131" s="43" t="s">
        <v>91</v>
      </c>
      <c r="C131" s="99">
        <v>126</v>
      </c>
      <c r="D131" s="98" t="s">
        <v>399</v>
      </c>
      <c r="E131" s="81" t="s">
        <v>103</v>
      </c>
      <c r="F131" s="100" t="s">
        <v>104</v>
      </c>
      <c r="G131" s="111" t="s">
        <v>105</v>
      </c>
      <c r="H131" s="112">
        <v>1997</v>
      </c>
      <c r="I131" s="103">
        <v>1997</v>
      </c>
      <c r="J131" s="104">
        <v>54</v>
      </c>
      <c r="K131" s="105" t="s">
        <v>96</v>
      </c>
      <c r="L131" s="112">
        <v>1</v>
      </c>
      <c r="M131" s="113"/>
      <c r="N131" s="107" t="s">
        <v>97</v>
      </c>
      <c r="O131" s="108" t="s">
        <v>97</v>
      </c>
      <c r="P131" s="82">
        <v>207821.57264957266</v>
      </c>
      <c r="Q131" s="117"/>
      <c r="R131" s="110"/>
      <c r="S131" s="81" t="s">
        <v>1608</v>
      </c>
      <c r="T131" s="81" t="s">
        <v>376</v>
      </c>
    </row>
    <row r="132" spans="1:20" ht="30" customHeight="1" x14ac:dyDescent="0.15">
      <c r="A132" s="65"/>
      <c r="B132" s="43" t="s">
        <v>91</v>
      </c>
      <c r="C132" s="99">
        <v>127</v>
      </c>
      <c r="D132" s="98" t="s">
        <v>400</v>
      </c>
      <c r="E132" s="81" t="s">
        <v>103</v>
      </c>
      <c r="F132" s="100" t="s">
        <v>401</v>
      </c>
      <c r="G132" s="111" t="s">
        <v>98</v>
      </c>
      <c r="H132" s="112" t="s">
        <v>98</v>
      </c>
      <c r="I132" s="114" t="s">
        <v>98</v>
      </c>
      <c r="J132" s="104"/>
      <c r="K132" s="105" t="s">
        <v>387</v>
      </c>
      <c r="L132" s="112" t="s">
        <v>98</v>
      </c>
      <c r="M132" s="118"/>
      <c r="N132" s="107" t="s">
        <v>123</v>
      </c>
      <c r="O132" s="119"/>
      <c r="P132" s="82"/>
      <c r="Q132" s="117"/>
      <c r="R132" s="110">
        <v>0</v>
      </c>
      <c r="S132" s="81" t="s">
        <v>98</v>
      </c>
      <c r="T132" s="81" t="s">
        <v>98</v>
      </c>
    </row>
    <row r="133" spans="1:20" s="44" customFormat="1" ht="30" customHeight="1" x14ac:dyDescent="0.15">
      <c r="A133" s="65"/>
      <c r="B133" s="43" t="s">
        <v>91</v>
      </c>
      <c r="C133" s="99">
        <v>128</v>
      </c>
      <c r="D133" s="98" t="s">
        <v>402</v>
      </c>
      <c r="E133" s="81" t="s">
        <v>103</v>
      </c>
      <c r="F133" s="100" t="s">
        <v>403</v>
      </c>
      <c r="G133" s="111" t="s">
        <v>98</v>
      </c>
      <c r="H133" s="112" t="s">
        <v>98</v>
      </c>
      <c r="I133" s="114" t="s">
        <v>98</v>
      </c>
      <c r="J133" s="104"/>
      <c r="K133" s="105" t="s">
        <v>387</v>
      </c>
      <c r="L133" s="112" t="s">
        <v>98</v>
      </c>
      <c r="M133" s="118"/>
      <c r="N133" s="107" t="s">
        <v>123</v>
      </c>
      <c r="O133" s="119"/>
      <c r="P133" s="82"/>
      <c r="Q133" s="117"/>
      <c r="R133" s="110">
        <v>0</v>
      </c>
      <c r="S133" s="81" t="s">
        <v>98</v>
      </c>
      <c r="T133" s="81" t="s">
        <v>98</v>
      </c>
    </row>
    <row r="134" spans="1:20" ht="30" customHeight="1" x14ac:dyDescent="0.15">
      <c r="A134" s="65"/>
      <c r="B134" s="43" t="s">
        <v>91</v>
      </c>
      <c r="C134" s="99">
        <v>129</v>
      </c>
      <c r="D134" s="98" t="s">
        <v>404</v>
      </c>
      <c r="E134" s="81" t="s">
        <v>103</v>
      </c>
      <c r="F134" s="100" t="s">
        <v>405</v>
      </c>
      <c r="G134" s="111" t="s">
        <v>98</v>
      </c>
      <c r="H134" s="112" t="s">
        <v>98</v>
      </c>
      <c r="I134" s="114" t="s">
        <v>98</v>
      </c>
      <c r="J134" s="104"/>
      <c r="K134" s="105" t="s">
        <v>387</v>
      </c>
      <c r="L134" s="112" t="s">
        <v>98</v>
      </c>
      <c r="M134" s="118"/>
      <c r="N134" s="107" t="s">
        <v>123</v>
      </c>
      <c r="O134" s="119"/>
      <c r="P134" s="82"/>
      <c r="Q134" s="117"/>
      <c r="R134" s="110">
        <v>0</v>
      </c>
      <c r="S134" s="81" t="s">
        <v>98</v>
      </c>
      <c r="T134" s="81" t="s">
        <v>98</v>
      </c>
    </row>
    <row r="135" spans="1:20" s="44" customFormat="1" ht="30" customHeight="1" x14ac:dyDescent="0.15">
      <c r="A135" s="65"/>
      <c r="B135" s="43" t="s">
        <v>91</v>
      </c>
      <c r="C135" s="99">
        <v>130</v>
      </c>
      <c r="D135" s="98" t="s">
        <v>406</v>
      </c>
      <c r="E135" s="81" t="s">
        <v>103</v>
      </c>
      <c r="F135" s="100" t="s">
        <v>407</v>
      </c>
      <c r="G135" s="111" t="s">
        <v>98</v>
      </c>
      <c r="H135" s="112" t="s">
        <v>98</v>
      </c>
      <c r="I135" s="114" t="s">
        <v>98</v>
      </c>
      <c r="J135" s="104"/>
      <c r="K135" s="105" t="s">
        <v>387</v>
      </c>
      <c r="L135" s="112" t="s">
        <v>98</v>
      </c>
      <c r="M135" s="118"/>
      <c r="N135" s="107" t="s">
        <v>123</v>
      </c>
      <c r="O135" s="119"/>
      <c r="P135" s="82"/>
      <c r="Q135" s="117"/>
      <c r="R135" s="110">
        <v>0</v>
      </c>
      <c r="S135" s="81" t="s">
        <v>98</v>
      </c>
      <c r="T135" s="81" t="s">
        <v>98</v>
      </c>
    </row>
    <row r="136" spans="1:20" ht="30" customHeight="1" x14ac:dyDescent="0.15">
      <c r="A136" s="65"/>
      <c r="B136" s="43" t="s">
        <v>91</v>
      </c>
      <c r="C136" s="99">
        <v>131</v>
      </c>
      <c r="D136" s="98" t="s">
        <v>408</v>
      </c>
      <c r="E136" s="81" t="s">
        <v>137</v>
      </c>
      <c r="F136" s="100" t="s">
        <v>409</v>
      </c>
      <c r="G136" s="111" t="s">
        <v>98</v>
      </c>
      <c r="H136" s="112" t="s">
        <v>98</v>
      </c>
      <c r="I136" s="114" t="s">
        <v>98</v>
      </c>
      <c r="J136" s="104"/>
      <c r="K136" s="105" t="s">
        <v>387</v>
      </c>
      <c r="L136" s="112" t="s">
        <v>98</v>
      </c>
      <c r="M136" s="118"/>
      <c r="N136" s="107" t="s">
        <v>123</v>
      </c>
      <c r="O136" s="119"/>
      <c r="P136" s="82"/>
      <c r="Q136" s="117"/>
      <c r="R136" s="110">
        <v>0</v>
      </c>
      <c r="S136" s="81" t="s">
        <v>98</v>
      </c>
      <c r="T136" s="81" t="s">
        <v>98</v>
      </c>
    </row>
    <row r="137" spans="1:20" ht="30" customHeight="1" x14ac:dyDescent="0.15">
      <c r="A137" s="65"/>
      <c r="B137" s="43" t="s">
        <v>91</v>
      </c>
      <c r="C137" s="99">
        <v>132</v>
      </c>
      <c r="D137" s="98" t="s">
        <v>410</v>
      </c>
      <c r="E137" s="81" t="s">
        <v>137</v>
      </c>
      <c r="F137" s="100" t="s">
        <v>411</v>
      </c>
      <c r="G137" s="111" t="s">
        <v>98</v>
      </c>
      <c r="H137" s="112" t="s">
        <v>98</v>
      </c>
      <c r="I137" s="114" t="s">
        <v>98</v>
      </c>
      <c r="J137" s="104"/>
      <c r="K137" s="105" t="s">
        <v>387</v>
      </c>
      <c r="L137" s="112" t="s">
        <v>98</v>
      </c>
      <c r="M137" s="118"/>
      <c r="N137" s="107" t="s">
        <v>123</v>
      </c>
      <c r="O137" s="119"/>
      <c r="P137" s="82"/>
      <c r="Q137" s="117"/>
      <c r="R137" s="110">
        <v>0</v>
      </c>
      <c r="S137" s="81" t="s">
        <v>98</v>
      </c>
      <c r="T137" s="81" t="s">
        <v>98</v>
      </c>
    </row>
    <row r="138" spans="1:20" ht="30" customHeight="1" x14ac:dyDescent="0.15">
      <c r="A138" s="65"/>
      <c r="B138" s="43" t="s">
        <v>91</v>
      </c>
      <c r="C138" s="99">
        <v>133</v>
      </c>
      <c r="D138" s="98" t="s">
        <v>412</v>
      </c>
      <c r="E138" s="81" t="s">
        <v>137</v>
      </c>
      <c r="F138" s="100" t="s">
        <v>413</v>
      </c>
      <c r="G138" s="111" t="s">
        <v>98</v>
      </c>
      <c r="H138" s="112" t="s">
        <v>98</v>
      </c>
      <c r="I138" s="114" t="s">
        <v>98</v>
      </c>
      <c r="J138" s="104"/>
      <c r="K138" s="105" t="s">
        <v>387</v>
      </c>
      <c r="L138" s="112" t="s">
        <v>98</v>
      </c>
      <c r="M138" s="118"/>
      <c r="N138" s="107" t="s">
        <v>123</v>
      </c>
      <c r="O138" s="119"/>
      <c r="P138" s="82"/>
      <c r="Q138" s="117"/>
      <c r="R138" s="110">
        <v>0</v>
      </c>
      <c r="S138" s="81" t="s">
        <v>98</v>
      </c>
      <c r="T138" s="81" t="s">
        <v>98</v>
      </c>
    </row>
    <row r="139" spans="1:20" s="44" customFormat="1" ht="38.25" customHeight="1" x14ac:dyDescent="0.15">
      <c r="A139" s="65"/>
      <c r="B139" s="43" t="s">
        <v>91</v>
      </c>
      <c r="C139" s="99">
        <v>134</v>
      </c>
      <c r="D139" s="98" t="s">
        <v>414</v>
      </c>
      <c r="E139" s="81" t="s">
        <v>137</v>
      </c>
      <c r="F139" s="100" t="s">
        <v>138</v>
      </c>
      <c r="G139" s="111" t="s">
        <v>95</v>
      </c>
      <c r="H139" s="112">
        <v>1986</v>
      </c>
      <c r="I139" s="103">
        <v>1986</v>
      </c>
      <c r="J139" s="104"/>
      <c r="K139" s="105" t="s">
        <v>96</v>
      </c>
      <c r="L139" s="112">
        <v>2</v>
      </c>
      <c r="M139" s="113"/>
      <c r="N139" s="107" t="s">
        <v>97</v>
      </c>
      <c r="O139" s="108" t="s">
        <v>97</v>
      </c>
      <c r="P139" s="82"/>
      <c r="Q139" s="117"/>
      <c r="R139" s="110"/>
      <c r="S139" s="81" t="s">
        <v>415</v>
      </c>
      <c r="T139" s="81" t="s">
        <v>416</v>
      </c>
    </row>
    <row r="140" spans="1:20" ht="30" customHeight="1" x14ac:dyDescent="0.15">
      <c r="A140" s="65"/>
      <c r="B140" s="43" t="s">
        <v>91</v>
      </c>
      <c r="C140" s="99">
        <v>135</v>
      </c>
      <c r="D140" s="98" t="s">
        <v>417</v>
      </c>
      <c r="E140" s="81" t="s">
        <v>160</v>
      </c>
      <c r="F140" s="100" t="s">
        <v>418</v>
      </c>
      <c r="G140" s="111" t="s">
        <v>98</v>
      </c>
      <c r="H140" s="112" t="s">
        <v>98</v>
      </c>
      <c r="I140" s="114" t="s">
        <v>98</v>
      </c>
      <c r="J140" s="104"/>
      <c r="K140" s="105" t="s">
        <v>387</v>
      </c>
      <c r="L140" s="112" t="s">
        <v>98</v>
      </c>
      <c r="M140" s="118"/>
      <c r="N140" s="107" t="s">
        <v>123</v>
      </c>
      <c r="O140" s="119"/>
      <c r="P140" s="82"/>
      <c r="Q140" s="117"/>
      <c r="R140" s="110">
        <v>0</v>
      </c>
      <c r="S140" s="81" t="s">
        <v>98</v>
      </c>
      <c r="T140" s="81" t="s">
        <v>98</v>
      </c>
    </row>
    <row r="141" spans="1:20" ht="30" customHeight="1" x14ac:dyDescent="0.15">
      <c r="A141" s="65"/>
      <c r="B141" s="43" t="s">
        <v>91</v>
      </c>
      <c r="C141" s="99">
        <v>136</v>
      </c>
      <c r="D141" s="98" t="s">
        <v>419</v>
      </c>
      <c r="E141" s="81" t="s">
        <v>160</v>
      </c>
      <c r="F141" s="100" t="s">
        <v>420</v>
      </c>
      <c r="G141" s="111" t="s">
        <v>98</v>
      </c>
      <c r="H141" s="112" t="s">
        <v>98</v>
      </c>
      <c r="I141" s="114" t="s">
        <v>98</v>
      </c>
      <c r="J141" s="104"/>
      <c r="K141" s="105" t="s">
        <v>387</v>
      </c>
      <c r="L141" s="112" t="s">
        <v>98</v>
      </c>
      <c r="M141" s="118"/>
      <c r="N141" s="107" t="s">
        <v>123</v>
      </c>
      <c r="O141" s="119"/>
      <c r="P141" s="82"/>
      <c r="Q141" s="117"/>
      <c r="R141" s="110">
        <v>0</v>
      </c>
      <c r="S141" s="81" t="s">
        <v>98</v>
      </c>
      <c r="T141" s="81" t="s">
        <v>98</v>
      </c>
    </row>
    <row r="142" spans="1:20" s="44" customFormat="1" ht="30" customHeight="1" x14ac:dyDescent="0.15">
      <c r="A142" s="65"/>
      <c r="B142" s="43" t="s">
        <v>91</v>
      </c>
      <c r="C142" s="99">
        <v>137</v>
      </c>
      <c r="D142" s="98" t="s">
        <v>421</v>
      </c>
      <c r="E142" s="81" t="s">
        <v>195</v>
      </c>
      <c r="F142" s="100" t="s">
        <v>422</v>
      </c>
      <c r="G142" s="111" t="s">
        <v>98</v>
      </c>
      <c r="H142" s="112" t="s">
        <v>98</v>
      </c>
      <c r="I142" s="114" t="s">
        <v>98</v>
      </c>
      <c r="J142" s="104"/>
      <c r="K142" s="105" t="s">
        <v>387</v>
      </c>
      <c r="L142" s="112" t="s">
        <v>98</v>
      </c>
      <c r="M142" s="118"/>
      <c r="N142" s="107" t="s">
        <v>123</v>
      </c>
      <c r="O142" s="119"/>
      <c r="P142" s="82"/>
      <c r="Q142" s="117"/>
      <c r="R142" s="110">
        <v>0</v>
      </c>
      <c r="S142" s="81" t="s">
        <v>98</v>
      </c>
      <c r="T142" s="81" t="s">
        <v>98</v>
      </c>
    </row>
    <row r="143" spans="1:20" ht="45" customHeight="1" x14ac:dyDescent="0.15">
      <c r="A143" s="65"/>
      <c r="B143" s="43" t="s">
        <v>91</v>
      </c>
      <c r="C143" s="99">
        <v>138</v>
      </c>
      <c r="D143" s="98" t="s">
        <v>423</v>
      </c>
      <c r="E143" s="81" t="s">
        <v>125</v>
      </c>
      <c r="F143" s="100" t="s">
        <v>126</v>
      </c>
      <c r="G143" s="111" t="s">
        <v>95</v>
      </c>
      <c r="H143" s="112">
        <v>2006</v>
      </c>
      <c r="I143" s="103">
        <v>1974</v>
      </c>
      <c r="J143" s="104">
        <v>77.599999999999994</v>
      </c>
      <c r="K143" s="105" t="s">
        <v>96</v>
      </c>
      <c r="L143" s="112">
        <v>3</v>
      </c>
      <c r="M143" s="113" t="s">
        <v>945</v>
      </c>
      <c r="N143" s="107" t="s">
        <v>97</v>
      </c>
      <c r="O143" s="108" t="s">
        <v>97</v>
      </c>
      <c r="P143" s="82">
        <v>120483.14611419509</v>
      </c>
      <c r="Q143" s="117"/>
      <c r="R143" s="110"/>
      <c r="S143" s="81" t="s">
        <v>424</v>
      </c>
      <c r="T143" s="81" t="s">
        <v>425</v>
      </c>
    </row>
    <row r="144" spans="1:20" s="44" customFormat="1" ht="30" customHeight="1" x14ac:dyDescent="0.15">
      <c r="A144" s="65"/>
      <c r="B144" s="43" t="s">
        <v>91</v>
      </c>
      <c r="C144" s="99">
        <v>139</v>
      </c>
      <c r="D144" s="98" t="s">
        <v>426</v>
      </c>
      <c r="E144" s="81" t="s">
        <v>125</v>
      </c>
      <c r="F144" s="100" t="s">
        <v>427</v>
      </c>
      <c r="G144" s="111" t="s">
        <v>98</v>
      </c>
      <c r="H144" s="112" t="s">
        <v>98</v>
      </c>
      <c r="I144" s="114" t="s">
        <v>98</v>
      </c>
      <c r="J144" s="104"/>
      <c r="K144" s="105" t="s">
        <v>387</v>
      </c>
      <c r="L144" s="112" t="s">
        <v>98</v>
      </c>
      <c r="M144" s="118"/>
      <c r="N144" s="107" t="s">
        <v>123</v>
      </c>
      <c r="O144" s="119"/>
      <c r="P144" s="82"/>
      <c r="Q144" s="117"/>
      <c r="R144" s="110">
        <v>0</v>
      </c>
      <c r="S144" s="81" t="s">
        <v>98</v>
      </c>
      <c r="T144" s="81" t="s">
        <v>98</v>
      </c>
    </row>
    <row r="145" spans="1:20" s="44" customFormat="1" ht="30" customHeight="1" x14ac:dyDescent="0.15">
      <c r="A145" s="65"/>
      <c r="B145" s="43" t="s">
        <v>91</v>
      </c>
      <c r="C145" s="99">
        <v>140</v>
      </c>
      <c r="D145" s="98" t="s">
        <v>428</v>
      </c>
      <c r="E145" s="81" t="s">
        <v>125</v>
      </c>
      <c r="F145" s="100" t="s">
        <v>429</v>
      </c>
      <c r="G145" s="111" t="s">
        <v>98</v>
      </c>
      <c r="H145" s="112" t="s">
        <v>98</v>
      </c>
      <c r="I145" s="114" t="s">
        <v>98</v>
      </c>
      <c r="J145" s="104"/>
      <c r="K145" s="105" t="s">
        <v>387</v>
      </c>
      <c r="L145" s="112" t="s">
        <v>98</v>
      </c>
      <c r="M145" s="118"/>
      <c r="N145" s="107" t="s">
        <v>123</v>
      </c>
      <c r="O145" s="119"/>
      <c r="P145" s="82"/>
      <c r="Q145" s="117"/>
      <c r="R145" s="110">
        <v>0</v>
      </c>
      <c r="S145" s="81" t="s">
        <v>98</v>
      </c>
      <c r="T145" s="81" t="s">
        <v>98</v>
      </c>
    </row>
    <row r="146" spans="1:20" ht="45" customHeight="1" x14ac:dyDescent="0.15">
      <c r="A146" s="65"/>
      <c r="B146" s="43" t="s">
        <v>91</v>
      </c>
      <c r="C146" s="99">
        <v>141</v>
      </c>
      <c r="D146" s="98" t="s">
        <v>430</v>
      </c>
      <c r="E146" s="81" t="s">
        <v>118</v>
      </c>
      <c r="F146" s="100" t="s">
        <v>119</v>
      </c>
      <c r="G146" s="111" t="s">
        <v>95</v>
      </c>
      <c r="H146" s="112">
        <v>2005</v>
      </c>
      <c r="I146" s="103">
        <v>2005</v>
      </c>
      <c r="J146" s="104">
        <v>44</v>
      </c>
      <c r="K146" s="105" t="s">
        <v>96</v>
      </c>
      <c r="L146" s="112">
        <v>1</v>
      </c>
      <c r="M146" s="113"/>
      <c r="N146" s="107" t="s">
        <v>97</v>
      </c>
      <c r="O146" s="108" t="s">
        <v>97</v>
      </c>
      <c r="P146" s="82">
        <v>262502.72552447557</v>
      </c>
      <c r="Q146" s="117"/>
      <c r="R146" s="110"/>
      <c r="S146" s="81" t="s">
        <v>431</v>
      </c>
      <c r="T146" s="81" t="s">
        <v>432</v>
      </c>
    </row>
    <row r="147" spans="1:20" ht="30" customHeight="1" x14ac:dyDescent="0.15">
      <c r="A147" s="65"/>
      <c r="B147" s="43" t="s">
        <v>91</v>
      </c>
      <c r="C147" s="99">
        <v>142</v>
      </c>
      <c r="D147" s="98" t="s">
        <v>433</v>
      </c>
      <c r="E147" s="81" t="s">
        <v>118</v>
      </c>
      <c r="F147" s="100" t="s">
        <v>1809</v>
      </c>
      <c r="G147" s="111" t="s">
        <v>98</v>
      </c>
      <c r="H147" s="112" t="s">
        <v>98</v>
      </c>
      <c r="I147" s="114" t="s">
        <v>98</v>
      </c>
      <c r="J147" s="104"/>
      <c r="K147" s="105" t="s">
        <v>387</v>
      </c>
      <c r="L147" s="112" t="s">
        <v>98</v>
      </c>
      <c r="M147" s="118"/>
      <c r="N147" s="107" t="s">
        <v>123</v>
      </c>
      <c r="O147" s="119"/>
      <c r="P147" s="82"/>
      <c r="Q147" s="117"/>
      <c r="R147" s="110">
        <v>0</v>
      </c>
      <c r="S147" s="81" t="s">
        <v>98</v>
      </c>
      <c r="T147" s="81" t="s">
        <v>98</v>
      </c>
    </row>
    <row r="148" spans="1:20" ht="30" customHeight="1" x14ac:dyDescent="0.15">
      <c r="A148" s="65"/>
      <c r="B148" s="43" t="s">
        <v>91</v>
      </c>
      <c r="C148" s="99">
        <v>143</v>
      </c>
      <c r="D148" s="98" t="s">
        <v>434</v>
      </c>
      <c r="E148" s="81" t="s">
        <v>118</v>
      </c>
      <c r="F148" s="100" t="s">
        <v>435</v>
      </c>
      <c r="G148" s="111" t="s">
        <v>98</v>
      </c>
      <c r="H148" s="112" t="s">
        <v>98</v>
      </c>
      <c r="I148" s="114" t="s">
        <v>98</v>
      </c>
      <c r="J148" s="104"/>
      <c r="K148" s="105" t="s">
        <v>387</v>
      </c>
      <c r="L148" s="112" t="s">
        <v>98</v>
      </c>
      <c r="M148" s="118"/>
      <c r="N148" s="107" t="s">
        <v>123</v>
      </c>
      <c r="O148" s="119"/>
      <c r="P148" s="82"/>
      <c r="Q148" s="117"/>
      <c r="R148" s="110">
        <v>0</v>
      </c>
      <c r="S148" s="81" t="s">
        <v>98</v>
      </c>
      <c r="T148" s="81" t="s">
        <v>98</v>
      </c>
    </row>
    <row r="149" spans="1:20" ht="30" customHeight="1" x14ac:dyDescent="0.15">
      <c r="A149" s="65"/>
      <c r="B149" s="43" t="s">
        <v>91</v>
      </c>
      <c r="C149" s="99">
        <v>144</v>
      </c>
      <c r="D149" s="98" t="s">
        <v>436</v>
      </c>
      <c r="E149" s="81" t="s">
        <v>115</v>
      </c>
      <c r="F149" s="100" t="s">
        <v>437</v>
      </c>
      <c r="G149" s="111" t="s">
        <v>98</v>
      </c>
      <c r="H149" s="112" t="s">
        <v>98</v>
      </c>
      <c r="I149" s="114" t="s">
        <v>98</v>
      </c>
      <c r="J149" s="104"/>
      <c r="K149" s="105" t="s">
        <v>387</v>
      </c>
      <c r="L149" s="112" t="s">
        <v>98</v>
      </c>
      <c r="M149" s="118"/>
      <c r="N149" s="107" t="s">
        <v>123</v>
      </c>
      <c r="O149" s="119"/>
      <c r="P149" s="82"/>
      <c r="Q149" s="117"/>
      <c r="R149" s="110">
        <v>0</v>
      </c>
      <c r="S149" s="81" t="s">
        <v>98</v>
      </c>
      <c r="T149" s="81" t="s">
        <v>98</v>
      </c>
    </row>
    <row r="150" spans="1:20" ht="45" customHeight="1" x14ac:dyDescent="0.15">
      <c r="A150" s="65"/>
      <c r="B150" s="47" t="s">
        <v>438</v>
      </c>
      <c r="C150" s="99">
        <v>145</v>
      </c>
      <c r="D150" s="98" t="s">
        <v>439</v>
      </c>
      <c r="E150" s="81" t="s">
        <v>107</v>
      </c>
      <c r="F150" s="100" t="s">
        <v>218</v>
      </c>
      <c r="G150" s="111" t="s">
        <v>95</v>
      </c>
      <c r="H150" s="112">
        <v>1971</v>
      </c>
      <c r="I150" s="114">
        <v>1924</v>
      </c>
      <c r="J150" s="104">
        <v>1102.1200000000001</v>
      </c>
      <c r="K150" s="105" t="s">
        <v>96</v>
      </c>
      <c r="L150" s="112">
        <v>2</v>
      </c>
      <c r="M150" s="113"/>
      <c r="N150" s="107" t="s">
        <v>123</v>
      </c>
      <c r="O150" s="108"/>
      <c r="P150" s="82">
        <v>7683.0708089863165</v>
      </c>
      <c r="Q150" s="109">
        <v>0.65764828303850154</v>
      </c>
      <c r="R150" s="110">
        <v>11817.68</v>
      </c>
      <c r="S150" s="81"/>
      <c r="T150" s="81" t="s">
        <v>440</v>
      </c>
    </row>
    <row r="151" spans="1:20" ht="45" customHeight="1" x14ac:dyDescent="0.15">
      <c r="A151" s="65"/>
      <c r="B151" s="47" t="s">
        <v>438</v>
      </c>
      <c r="C151" s="99">
        <v>146</v>
      </c>
      <c r="D151" s="98" t="s">
        <v>441</v>
      </c>
      <c r="E151" s="81" t="s">
        <v>107</v>
      </c>
      <c r="F151" s="100" t="s">
        <v>442</v>
      </c>
      <c r="G151" s="111" t="s">
        <v>122</v>
      </c>
      <c r="H151" s="112">
        <v>1874</v>
      </c>
      <c r="I151" s="114">
        <v>1874</v>
      </c>
      <c r="J151" s="104">
        <v>1360.09</v>
      </c>
      <c r="K151" s="105" t="s">
        <v>96</v>
      </c>
      <c r="L151" s="112">
        <v>3</v>
      </c>
      <c r="M151" s="113"/>
      <c r="N151" s="107" t="s">
        <v>123</v>
      </c>
      <c r="O151" s="108"/>
      <c r="P151" s="82">
        <v>18580.596872265807</v>
      </c>
      <c r="Q151" s="117"/>
      <c r="R151" s="110">
        <v>2157.19</v>
      </c>
      <c r="S151" s="81"/>
      <c r="T151" s="81" t="s">
        <v>98</v>
      </c>
    </row>
    <row r="152" spans="1:20" ht="45" customHeight="1" x14ac:dyDescent="0.15">
      <c r="A152" s="65"/>
      <c r="B152" s="47" t="s">
        <v>438</v>
      </c>
      <c r="C152" s="99">
        <v>147</v>
      </c>
      <c r="D152" s="98" t="s">
        <v>443</v>
      </c>
      <c r="E152" s="81" t="s">
        <v>107</v>
      </c>
      <c r="F152" s="100" t="s">
        <v>444</v>
      </c>
      <c r="G152" s="111" t="s">
        <v>122</v>
      </c>
      <c r="H152" s="112">
        <v>1997</v>
      </c>
      <c r="I152" s="114">
        <v>1997</v>
      </c>
      <c r="J152" s="104">
        <v>34.14</v>
      </c>
      <c r="K152" s="105" t="s">
        <v>96</v>
      </c>
      <c r="L152" s="112">
        <v>1</v>
      </c>
      <c r="M152" s="113"/>
      <c r="N152" s="107" t="s">
        <v>123</v>
      </c>
      <c r="O152" s="108"/>
      <c r="P152" s="82">
        <v>40935.881663737549</v>
      </c>
      <c r="Q152" s="117"/>
      <c r="R152" s="110"/>
      <c r="S152" s="81"/>
      <c r="T152" s="81" t="s">
        <v>1715</v>
      </c>
    </row>
    <row r="153" spans="1:20" ht="45" customHeight="1" x14ac:dyDescent="0.15">
      <c r="A153" s="65"/>
      <c r="B153" s="47" t="s">
        <v>438</v>
      </c>
      <c r="C153" s="99">
        <v>148</v>
      </c>
      <c r="D153" s="98" t="s">
        <v>445</v>
      </c>
      <c r="E153" s="81" t="s">
        <v>107</v>
      </c>
      <c r="F153" s="100" t="s">
        <v>446</v>
      </c>
      <c r="G153" s="111" t="s">
        <v>122</v>
      </c>
      <c r="H153" s="112">
        <v>2004</v>
      </c>
      <c r="I153" s="114">
        <v>2004</v>
      </c>
      <c r="J153" s="104">
        <v>74.790000000000006</v>
      </c>
      <c r="K153" s="105" t="s">
        <v>96</v>
      </c>
      <c r="L153" s="112">
        <v>1</v>
      </c>
      <c r="M153" s="113"/>
      <c r="N153" s="107" t="s">
        <v>123</v>
      </c>
      <c r="O153" s="108"/>
      <c r="P153" s="82">
        <v>49441.31568391496</v>
      </c>
      <c r="Q153" s="117"/>
      <c r="R153" s="110"/>
      <c r="S153" s="81"/>
      <c r="T153" s="81" t="s">
        <v>1715</v>
      </c>
    </row>
    <row r="154" spans="1:20" s="44" customFormat="1" ht="45" customHeight="1" x14ac:dyDescent="0.15">
      <c r="A154" s="65"/>
      <c r="B154" s="47" t="s">
        <v>438</v>
      </c>
      <c r="C154" s="99">
        <v>149</v>
      </c>
      <c r="D154" s="98" t="s">
        <v>1726</v>
      </c>
      <c r="E154" s="81" t="s">
        <v>107</v>
      </c>
      <c r="F154" s="100" t="s">
        <v>447</v>
      </c>
      <c r="G154" s="111" t="s">
        <v>122</v>
      </c>
      <c r="H154" s="112">
        <v>1993</v>
      </c>
      <c r="I154" s="114">
        <v>1993</v>
      </c>
      <c r="J154" s="104">
        <v>357.1</v>
      </c>
      <c r="K154" s="105" t="s">
        <v>96</v>
      </c>
      <c r="L154" s="112">
        <v>2</v>
      </c>
      <c r="M154" s="113"/>
      <c r="N154" s="107" t="s">
        <v>123</v>
      </c>
      <c r="O154" s="108"/>
      <c r="P154" s="82">
        <v>1857.6421170540464</v>
      </c>
      <c r="Q154" s="117"/>
      <c r="R154" s="110">
        <v>3266.07</v>
      </c>
      <c r="S154" s="81"/>
      <c r="T154" s="81" t="s">
        <v>448</v>
      </c>
    </row>
    <row r="155" spans="1:20" ht="45" customHeight="1" x14ac:dyDescent="0.15">
      <c r="A155" s="65"/>
      <c r="B155" s="47" t="s">
        <v>438</v>
      </c>
      <c r="C155" s="99">
        <v>150</v>
      </c>
      <c r="D155" s="98" t="s">
        <v>449</v>
      </c>
      <c r="E155" s="81" t="s">
        <v>107</v>
      </c>
      <c r="F155" s="100" t="s">
        <v>450</v>
      </c>
      <c r="G155" s="111" t="s">
        <v>122</v>
      </c>
      <c r="H155" s="112">
        <v>1999</v>
      </c>
      <c r="I155" s="114">
        <v>1999</v>
      </c>
      <c r="J155" s="104">
        <v>237.92</v>
      </c>
      <c r="K155" s="105" t="s">
        <v>96</v>
      </c>
      <c r="L155" s="112">
        <v>2</v>
      </c>
      <c r="M155" s="113"/>
      <c r="N155" s="107" t="s">
        <v>123</v>
      </c>
      <c r="O155" s="108"/>
      <c r="P155" s="82">
        <v>94048.650806993959</v>
      </c>
      <c r="Q155" s="117"/>
      <c r="R155" s="110">
        <v>2180.84</v>
      </c>
      <c r="S155" s="81"/>
      <c r="T155" s="81" t="s">
        <v>98</v>
      </c>
    </row>
    <row r="156" spans="1:20" s="44" customFormat="1" ht="45" customHeight="1" x14ac:dyDescent="0.15">
      <c r="A156" s="65"/>
      <c r="B156" s="47" t="s">
        <v>438</v>
      </c>
      <c r="C156" s="99">
        <v>151</v>
      </c>
      <c r="D156" s="98" t="s">
        <v>451</v>
      </c>
      <c r="E156" s="81" t="s">
        <v>107</v>
      </c>
      <c r="F156" s="100" t="s">
        <v>452</v>
      </c>
      <c r="G156" s="111" t="s">
        <v>122</v>
      </c>
      <c r="H156" s="112">
        <v>1976</v>
      </c>
      <c r="I156" s="114">
        <v>1976</v>
      </c>
      <c r="J156" s="104">
        <v>574.95000000000005</v>
      </c>
      <c r="K156" s="105" t="s">
        <v>96</v>
      </c>
      <c r="L156" s="112">
        <v>1</v>
      </c>
      <c r="M156" s="113"/>
      <c r="N156" s="107" t="s">
        <v>123</v>
      </c>
      <c r="O156" s="108"/>
      <c r="P156" s="82">
        <v>86714.94042960256</v>
      </c>
      <c r="Q156" s="117"/>
      <c r="R156" s="110">
        <v>1005.32</v>
      </c>
      <c r="S156" s="81"/>
      <c r="T156" s="81" t="s">
        <v>98</v>
      </c>
    </row>
    <row r="157" spans="1:20" ht="45" customHeight="1" x14ac:dyDescent="0.15">
      <c r="A157" s="65"/>
      <c r="B157" s="47" t="s">
        <v>438</v>
      </c>
      <c r="C157" s="99">
        <v>152</v>
      </c>
      <c r="D157" s="98" t="s">
        <v>453</v>
      </c>
      <c r="E157" s="81" t="s">
        <v>107</v>
      </c>
      <c r="F157" s="100" t="s">
        <v>218</v>
      </c>
      <c r="G157" s="111" t="s">
        <v>95</v>
      </c>
      <c r="H157" s="112">
        <v>1957</v>
      </c>
      <c r="I157" s="114">
        <v>1957</v>
      </c>
      <c r="J157" s="104">
        <v>882.35</v>
      </c>
      <c r="K157" s="105" t="s">
        <v>96</v>
      </c>
      <c r="L157" s="112">
        <v>3</v>
      </c>
      <c r="M157" s="113"/>
      <c r="N157" s="107" t="s">
        <v>123</v>
      </c>
      <c r="O157" s="108"/>
      <c r="P157" s="82">
        <v>15911.971439904799</v>
      </c>
      <c r="Q157" s="117"/>
      <c r="R157" s="110"/>
      <c r="S157" s="81"/>
      <c r="T157" s="81" t="s">
        <v>454</v>
      </c>
    </row>
    <row r="158" spans="1:20" ht="45" customHeight="1" x14ac:dyDescent="0.15">
      <c r="A158" s="65"/>
      <c r="B158" s="47" t="s">
        <v>438</v>
      </c>
      <c r="C158" s="99">
        <v>153</v>
      </c>
      <c r="D158" s="98" t="s">
        <v>455</v>
      </c>
      <c r="E158" s="81" t="s">
        <v>107</v>
      </c>
      <c r="F158" s="100" t="s">
        <v>222</v>
      </c>
      <c r="G158" s="111" t="s">
        <v>95</v>
      </c>
      <c r="H158" s="112">
        <v>1980</v>
      </c>
      <c r="I158" s="114">
        <v>1978</v>
      </c>
      <c r="J158" s="104">
        <v>312.2</v>
      </c>
      <c r="K158" s="105" t="s">
        <v>96</v>
      </c>
      <c r="L158" s="112">
        <v>2</v>
      </c>
      <c r="M158" s="113"/>
      <c r="N158" s="107" t="s">
        <v>123</v>
      </c>
      <c r="O158" s="108"/>
      <c r="P158" s="82">
        <v>24007.232543241513</v>
      </c>
      <c r="Q158" s="117"/>
      <c r="R158" s="110"/>
      <c r="S158" s="81" t="s">
        <v>1635</v>
      </c>
      <c r="T158" s="81" t="s">
        <v>456</v>
      </c>
    </row>
    <row r="159" spans="1:20" ht="45" customHeight="1" x14ac:dyDescent="0.15">
      <c r="A159" s="65"/>
      <c r="B159" s="47" t="s">
        <v>438</v>
      </c>
      <c r="C159" s="99">
        <v>154</v>
      </c>
      <c r="D159" s="98" t="s">
        <v>457</v>
      </c>
      <c r="E159" s="81" t="s">
        <v>107</v>
      </c>
      <c r="F159" s="100" t="s">
        <v>458</v>
      </c>
      <c r="G159" s="111" t="s">
        <v>122</v>
      </c>
      <c r="H159" s="112">
        <v>1992</v>
      </c>
      <c r="I159" s="114">
        <v>1992</v>
      </c>
      <c r="J159" s="104">
        <v>121.33</v>
      </c>
      <c r="K159" s="105" t="s">
        <v>96</v>
      </c>
      <c r="L159" s="112">
        <v>1</v>
      </c>
      <c r="M159" s="113"/>
      <c r="N159" s="107" t="s">
        <v>123</v>
      </c>
      <c r="O159" s="108"/>
      <c r="P159" s="82">
        <v>2503.0165663891867</v>
      </c>
      <c r="Q159" s="117"/>
      <c r="R159" s="120"/>
      <c r="S159" s="81"/>
      <c r="T159" s="81" t="s">
        <v>1705</v>
      </c>
    </row>
    <row r="160" spans="1:20" ht="45" customHeight="1" x14ac:dyDescent="0.15">
      <c r="A160" s="65"/>
      <c r="B160" s="47" t="s">
        <v>438</v>
      </c>
      <c r="C160" s="99">
        <v>155</v>
      </c>
      <c r="D160" s="98" t="s">
        <v>459</v>
      </c>
      <c r="E160" s="81" t="s">
        <v>118</v>
      </c>
      <c r="F160" s="100" t="s">
        <v>209</v>
      </c>
      <c r="G160" s="111" t="s">
        <v>122</v>
      </c>
      <c r="H160" s="112">
        <v>1995</v>
      </c>
      <c r="I160" s="114">
        <v>1995</v>
      </c>
      <c r="J160" s="104">
        <v>159.13</v>
      </c>
      <c r="K160" s="105" t="s">
        <v>96</v>
      </c>
      <c r="L160" s="112">
        <v>1</v>
      </c>
      <c r="M160" s="113"/>
      <c r="N160" s="107" t="s">
        <v>123</v>
      </c>
      <c r="O160" s="108"/>
      <c r="P160" s="82">
        <v>38.735624960723939</v>
      </c>
      <c r="Q160" s="117"/>
      <c r="R160" s="110"/>
      <c r="S160" s="81"/>
      <c r="T160" s="81" t="s">
        <v>460</v>
      </c>
    </row>
    <row r="161" spans="1:20" s="44" customFormat="1" ht="45" customHeight="1" x14ac:dyDescent="0.15">
      <c r="A161" s="65"/>
      <c r="B161" s="47" t="s">
        <v>438</v>
      </c>
      <c r="C161" s="99">
        <v>156</v>
      </c>
      <c r="D161" s="98" t="s">
        <v>461</v>
      </c>
      <c r="E161" s="81" t="s">
        <v>137</v>
      </c>
      <c r="F161" s="100" t="s">
        <v>462</v>
      </c>
      <c r="G161" s="111" t="s">
        <v>95</v>
      </c>
      <c r="H161" s="112">
        <v>1976</v>
      </c>
      <c r="I161" s="114">
        <v>1976</v>
      </c>
      <c r="J161" s="104">
        <v>1735.1699999999998</v>
      </c>
      <c r="K161" s="105" t="s">
        <v>96</v>
      </c>
      <c r="L161" s="112">
        <v>2</v>
      </c>
      <c r="M161" s="113"/>
      <c r="N161" s="107" t="s">
        <v>123</v>
      </c>
      <c r="O161" s="108" t="s">
        <v>1624</v>
      </c>
      <c r="P161" s="82">
        <v>1319.6090296627997</v>
      </c>
      <c r="Q161" s="117"/>
      <c r="R161" s="110"/>
      <c r="S161" s="81"/>
      <c r="T161" s="81" t="s">
        <v>463</v>
      </c>
    </row>
    <row r="162" spans="1:20" ht="30" customHeight="1" x14ac:dyDescent="0.15">
      <c r="A162" s="65"/>
      <c r="B162" s="48" t="s">
        <v>464</v>
      </c>
      <c r="C162" s="99">
        <v>157</v>
      </c>
      <c r="D162" s="98" t="s">
        <v>465</v>
      </c>
      <c r="E162" s="81" t="s">
        <v>107</v>
      </c>
      <c r="F162" s="100" t="s">
        <v>1727</v>
      </c>
      <c r="G162" s="111" t="s">
        <v>95</v>
      </c>
      <c r="H162" s="112">
        <v>1980</v>
      </c>
      <c r="I162" s="114">
        <v>1980</v>
      </c>
      <c r="J162" s="104">
        <v>5888</v>
      </c>
      <c r="K162" s="105" t="s">
        <v>96</v>
      </c>
      <c r="L162" s="112">
        <v>4</v>
      </c>
      <c r="M162" s="113" t="s">
        <v>945</v>
      </c>
      <c r="N162" s="107" t="s">
        <v>228</v>
      </c>
      <c r="O162" s="108"/>
      <c r="P162" s="82">
        <v>43200.910716711958</v>
      </c>
      <c r="Q162" s="121">
        <v>0.11060276522999971</v>
      </c>
      <c r="R162" s="110">
        <v>17991.169999999998</v>
      </c>
      <c r="S162" s="116"/>
      <c r="T162" s="81" t="s">
        <v>98</v>
      </c>
    </row>
    <row r="163" spans="1:20" s="44" customFormat="1" ht="30" customHeight="1" x14ac:dyDescent="0.15">
      <c r="A163" s="65"/>
      <c r="B163" s="48" t="s">
        <v>464</v>
      </c>
      <c r="C163" s="99">
        <v>158</v>
      </c>
      <c r="D163" s="98" t="s">
        <v>466</v>
      </c>
      <c r="E163" s="81" t="s">
        <v>107</v>
      </c>
      <c r="F163" s="100" t="s">
        <v>467</v>
      </c>
      <c r="G163" s="111" t="s">
        <v>95</v>
      </c>
      <c r="H163" s="112">
        <v>1990</v>
      </c>
      <c r="I163" s="114">
        <v>1990</v>
      </c>
      <c r="J163" s="104">
        <v>622.07000000000005</v>
      </c>
      <c r="K163" s="105" t="s">
        <v>96</v>
      </c>
      <c r="L163" s="112">
        <v>2</v>
      </c>
      <c r="M163" s="113"/>
      <c r="N163" s="107" t="s">
        <v>123</v>
      </c>
      <c r="O163" s="108"/>
      <c r="P163" s="82">
        <v>80355.035446171649</v>
      </c>
      <c r="Q163" s="117"/>
      <c r="R163" s="110">
        <v>2118.15</v>
      </c>
      <c r="S163" s="81"/>
      <c r="T163" s="81" t="s">
        <v>98</v>
      </c>
    </row>
    <row r="164" spans="1:20" ht="30" customHeight="1" x14ac:dyDescent="0.15">
      <c r="A164" s="65"/>
      <c r="B164" s="48" t="s">
        <v>464</v>
      </c>
      <c r="C164" s="99">
        <v>159</v>
      </c>
      <c r="D164" s="98" t="s">
        <v>468</v>
      </c>
      <c r="E164" s="81" t="s">
        <v>156</v>
      </c>
      <c r="F164" s="100" t="s">
        <v>469</v>
      </c>
      <c r="G164" s="111" t="s">
        <v>95</v>
      </c>
      <c r="H164" s="112">
        <v>1991</v>
      </c>
      <c r="I164" s="114">
        <v>1991</v>
      </c>
      <c r="J164" s="104">
        <f>2418.52-324</f>
        <v>2094.52</v>
      </c>
      <c r="K164" s="105" t="s">
        <v>96</v>
      </c>
      <c r="L164" s="112">
        <v>4</v>
      </c>
      <c r="M164" s="113" t="s">
        <v>945</v>
      </c>
      <c r="N164" s="107" t="s">
        <v>97</v>
      </c>
      <c r="O164" s="108"/>
      <c r="P164" s="82">
        <v>22915.581087790997</v>
      </c>
      <c r="Q164" s="117"/>
      <c r="R164" s="110">
        <v>3489.4</v>
      </c>
      <c r="S164" s="81" t="s">
        <v>470</v>
      </c>
      <c r="T164" s="81" t="s">
        <v>98</v>
      </c>
    </row>
    <row r="165" spans="1:20" ht="30" customHeight="1" x14ac:dyDescent="0.15">
      <c r="A165" s="65"/>
      <c r="B165" s="48" t="s">
        <v>464</v>
      </c>
      <c r="C165" s="99">
        <v>160</v>
      </c>
      <c r="D165" s="98" t="s">
        <v>471</v>
      </c>
      <c r="E165" s="81" t="s">
        <v>141</v>
      </c>
      <c r="F165" s="100" t="s">
        <v>315</v>
      </c>
      <c r="G165" s="111" t="s">
        <v>95</v>
      </c>
      <c r="H165" s="112">
        <v>1993</v>
      </c>
      <c r="I165" s="114">
        <v>1992</v>
      </c>
      <c r="J165" s="104">
        <f>2466.78-388.1</f>
        <v>2078.6800000000003</v>
      </c>
      <c r="K165" s="105" t="s">
        <v>96</v>
      </c>
      <c r="L165" s="112">
        <v>3</v>
      </c>
      <c r="M165" s="113" t="s">
        <v>945</v>
      </c>
      <c r="N165" s="107" t="s">
        <v>97</v>
      </c>
      <c r="O165" s="108"/>
      <c r="P165" s="82">
        <v>26706.809080762789</v>
      </c>
      <c r="Q165" s="117"/>
      <c r="R165" s="110">
        <v>2648.6</v>
      </c>
      <c r="S165" s="81" t="s">
        <v>472</v>
      </c>
      <c r="T165" s="81" t="s">
        <v>473</v>
      </c>
    </row>
    <row r="166" spans="1:20" s="44" customFormat="1" ht="55.5" customHeight="1" x14ac:dyDescent="0.15">
      <c r="A166" s="65"/>
      <c r="B166" s="48" t="s">
        <v>464</v>
      </c>
      <c r="C166" s="99">
        <v>161</v>
      </c>
      <c r="D166" s="98" t="s">
        <v>474</v>
      </c>
      <c r="E166" s="81" t="s">
        <v>107</v>
      </c>
      <c r="F166" s="100" t="s">
        <v>108</v>
      </c>
      <c r="G166" s="111" t="s">
        <v>95</v>
      </c>
      <c r="H166" s="112">
        <v>1997</v>
      </c>
      <c r="I166" s="103">
        <v>1997</v>
      </c>
      <c r="J166" s="104">
        <v>108.3</v>
      </c>
      <c r="K166" s="105" t="s">
        <v>96</v>
      </c>
      <c r="L166" s="112">
        <v>1</v>
      </c>
      <c r="M166" s="113"/>
      <c r="N166" s="107" t="s">
        <v>97</v>
      </c>
      <c r="O166" s="108" t="s">
        <v>97</v>
      </c>
      <c r="P166" s="82">
        <v>24734.819944598337</v>
      </c>
      <c r="Q166" s="117"/>
      <c r="R166" s="110"/>
      <c r="S166" s="81" t="s">
        <v>1636</v>
      </c>
      <c r="T166" s="81" t="s">
        <v>379</v>
      </c>
    </row>
    <row r="167" spans="1:20" s="44" customFormat="1" ht="38.25" customHeight="1" x14ac:dyDescent="0.15">
      <c r="A167" s="65"/>
      <c r="B167" s="48" t="s">
        <v>464</v>
      </c>
      <c r="C167" s="99">
        <v>162</v>
      </c>
      <c r="D167" s="98" t="s">
        <v>475</v>
      </c>
      <c r="E167" s="81" t="s">
        <v>111</v>
      </c>
      <c r="F167" s="100" t="s">
        <v>1716</v>
      </c>
      <c r="G167" s="111" t="s">
        <v>95</v>
      </c>
      <c r="H167" s="112">
        <v>1983</v>
      </c>
      <c r="I167" s="114">
        <v>1983</v>
      </c>
      <c r="J167" s="104">
        <v>26</v>
      </c>
      <c r="K167" s="105" t="s">
        <v>96</v>
      </c>
      <c r="L167" s="112">
        <v>1</v>
      </c>
      <c r="M167" s="113"/>
      <c r="N167" s="107" t="s">
        <v>97</v>
      </c>
      <c r="O167" s="108" t="s">
        <v>97</v>
      </c>
      <c r="P167" s="82">
        <v>18022.461538461539</v>
      </c>
      <c r="Q167" s="117"/>
      <c r="R167" s="110"/>
      <c r="S167" s="81" t="s">
        <v>1637</v>
      </c>
      <c r="T167" s="81" t="s">
        <v>476</v>
      </c>
    </row>
    <row r="168" spans="1:20" s="44" customFormat="1" ht="45" customHeight="1" x14ac:dyDescent="0.15">
      <c r="A168" s="65"/>
      <c r="B168" s="48" t="s">
        <v>464</v>
      </c>
      <c r="C168" s="99">
        <v>163</v>
      </c>
      <c r="D168" s="98" t="s">
        <v>477</v>
      </c>
      <c r="E168" s="81" t="s">
        <v>129</v>
      </c>
      <c r="F168" s="100" t="s">
        <v>130</v>
      </c>
      <c r="G168" s="111" t="s">
        <v>95</v>
      </c>
      <c r="H168" s="112">
        <v>2009</v>
      </c>
      <c r="I168" s="103">
        <v>2009</v>
      </c>
      <c r="J168" s="104">
        <v>80</v>
      </c>
      <c r="K168" s="105" t="s">
        <v>96</v>
      </c>
      <c r="L168" s="112">
        <v>1</v>
      </c>
      <c r="M168" s="113"/>
      <c r="N168" s="107" t="s">
        <v>97</v>
      </c>
      <c r="O168" s="108" t="s">
        <v>97</v>
      </c>
      <c r="P168" s="82">
        <v>19515.6875</v>
      </c>
      <c r="Q168" s="117"/>
      <c r="R168" s="110"/>
      <c r="S168" s="81" t="s">
        <v>1758</v>
      </c>
      <c r="T168" s="81" t="s">
        <v>384</v>
      </c>
    </row>
    <row r="169" spans="1:20" ht="30" customHeight="1" x14ac:dyDescent="0.15">
      <c r="A169" s="65"/>
      <c r="B169" s="48" t="s">
        <v>464</v>
      </c>
      <c r="C169" s="99">
        <v>164</v>
      </c>
      <c r="D169" s="98" t="s">
        <v>478</v>
      </c>
      <c r="E169" s="81" t="s">
        <v>115</v>
      </c>
      <c r="F169" s="100" t="s">
        <v>283</v>
      </c>
      <c r="G169" s="111" t="s">
        <v>95</v>
      </c>
      <c r="H169" s="112">
        <v>1987</v>
      </c>
      <c r="I169" s="114">
        <v>1965</v>
      </c>
      <c r="J169" s="104">
        <v>95</v>
      </c>
      <c r="K169" s="105" t="s">
        <v>96</v>
      </c>
      <c r="L169" s="112">
        <v>1</v>
      </c>
      <c r="M169" s="113"/>
      <c r="N169" s="107" t="s">
        <v>97</v>
      </c>
      <c r="O169" s="108" t="s">
        <v>97</v>
      </c>
      <c r="P169" s="82">
        <v>16675.231578947369</v>
      </c>
      <c r="Q169" s="117"/>
      <c r="R169" s="110"/>
      <c r="S169" s="81" t="s">
        <v>1638</v>
      </c>
      <c r="T169" s="81" t="s">
        <v>479</v>
      </c>
    </row>
    <row r="170" spans="1:20" ht="45" customHeight="1" x14ac:dyDescent="0.15">
      <c r="A170" s="65"/>
      <c r="B170" s="48" t="s">
        <v>464</v>
      </c>
      <c r="C170" s="99">
        <v>165</v>
      </c>
      <c r="D170" s="98" t="s">
        <v>480</v>
      </c>
      <c r="E170" s="81" t="s">
        <v>100</v>
      </c>
      <c r="F170" s="100" t="s">
        <v>133</v>
      </c>
      <c r="G170" s="111" t="s">
        <v>95</v>
      </c>
      <c r="H170" s="112">
        <v>1989</v>
      </c>
      <c r="I170" s="103">
        <v>1975</v>
      </c>
      <c r="J170" s="104">
        <v>56</v>
      </c>
      <c r="K170" s="105" t="s">
        <v>96</v>
      </c>
      <c r="L170" s="112">
        <v>2</v>
      </c>
      <c r="M170" s="113"/>
      <c r="N170" s="107" t="s">
        <v>97</v>
      </c>
      <c r="O170" s="108" t="s">
        <v>97</v>
      </c>
      <c r="P170" s="82">
        <v>11629.375</v>
      </c>
      <c r="Q170" s="117"/>
      <c r="R170" s="110"/>
      <c r="S170" s="81" t="s">
        <v>1639</v>
      </c>
      <c r="T170" s="81" t="s">
        <v>294</v>
      </c>
    </row>
    <row r="171" spans="1:20" ht="55.5" customHeight="1" x14ac:dyDescent="0.15">
      <c r="A171" s="65"/>
      <c r="B171" s="48" t="s">
        <v>464</v>
      </c>
      <c r="C171" s="99">
        <v>166</v>
      </c>
      <c r="D171" s="98" t="s">
        <v>481</v>
      </c>
      <c r="E171" s="81" t="s">
        <v>93</v>
      </c>
      <c r="F171" s="100" t="s">
        <v>94</v>
      </c>
      <c r="G171" s="115" t="s">
        <v>95</v>
      </c>
      <c r="H171" s="102">
        <v>1996</v>
      </c>
      <c r="I171" s="103">
        <v>1996</v>
      </c>
      <c r="J171" s="104">
        <v>36</v>
      </c>
      <c r="K171" s="105" t="s">
        <v>96</v>
      </c>
      <c r="L171" s="102">
        <v>2</v>
      </c>
      <c r="M171" s="113" t="s">
        <v>945</v>
      </c>
      <c r="N171" s="107" t="s">
        <v>97</v>
      </c>
      <c r="O171" s="108" t="s">
        <v>97</v>
      </c>
      <c r="P171" s="82">
        <v>11734</v>
      </c>
      <c r="Q171" s="117"/>
      <c r="R171" s="110"/>
      <c r="S171" s="81" t="s">
        <v>1640</v>
      </c>
      <c r="T171" s="81" t="s">
        <v>207</v>
      </c>
    </row>
    <row r="172" spans="1:20" ht="63" customHeight="1" x14ac:dyDescent="0.15">
      <c r="A172" s="65"/>
      <c r="B172" s="48" t="s">
        <v>464</v>
      </c>
      <c r="C172" s="99">
        <v>167</v>
      </c>
      <c r="D172" s="98" t="s">
        <v>482</v>
      </c>
      <c r="E172" s="81" t="s">
        <v>103</v>
      </c>
      <c r="F172" s="100" t="s">
        <v>104</v>
      </c>
      <c r="G172" s="111" t="s">
        <v>105</v>
      </c>
      <c r="H172" s="112">
        <v>1997</v>
      </c>
      <c r="I172" s="103">
        <v>1997</v>
      </c>
      <c r="J172" s="104">
        <v>71</v>
      </c>
      <c r="K172" s="105" t="s">
        <v>96</v>
      </c>
      <c r="L172" s="112">
        <v>1</v>
      </c>
      <c r="M172" s="113"/>
      <c r="N172" s="107" t="s">
        <v>97</v>
      </c>
      <c r="O172" s="108" t="s">
        <v>97</v>
      </c>
      <c r="P172" s="82">
        <v>26232.507042253521</v>
      </c>
      <c r="Q172" s="117"/>
      <c r="R172" s="110"/>
      <c r="S172" s="81" t="s">
        <v>1641</v>
      </c>
      <c r="T172" s="81" t="s">
        <v>376</v>
      </c>
    </row>
    <row r="173" spans="1:20" ht="30" customHeight="1" x14ac:dyDescent="0.15">
      <c r="A173" s="65"/>
      <c r="B173" s="48" t="s">
        <v>464</v>
      </c>
      <c r="C173" s="99">
        <v>168</v>
      </c>
      <c r="D173" s="98" t="s">
        <v>483</v>
      </c>
      <c r="E173" s="81" t="s">
        <v>200</v>
      </c>
      <c r="F173" s="100" t="s">
        <v>300</v>
      </c>
      <c r="G173" s="111" t="s">
        <v>95</v>
      </c>
      <c r="H173" s="112">
        <v>1989</v>
      </c>
      <c r="I173" s="114">
        <v>1989</v>
      </c>
      <c r="J173" s="104">
        <v>67</v>
      </c>
      <c r="K173" s="105" t="s">
        <v>96</v>
      </c>
      <c r="L173" s="112">
        <v>3</v>
      </c>
      <c r="M173" s="113" t="s">
        <v>945</v>
      </c>
      <c r="N173" s="107" t="s">
        <v>97</v>
      </c>
      <c r="O173" s="108" t="s">
        <v>97</v>
      </c>
      <c r="P173" s="82">
        <v>17431.462686567163</v>
      </c>
      <c r="Q173" s="117"/>
      <c r="R173" s="110"/>
      <c r="S173" s="81" t="s">
        <v>1642</v>
      </c>
      <c r="T173" s="81" t="s">
        <v>484</v>
      </c>
    </row>
    <row r="174" spans="1:20" ht="30" customHeight="1" x14ac:dyDescent="0.15">
      <c r="A174" s="65"/>
      <c r="B174" s="48" t="s">
        <v>464</v>
      </c>
      <c r="C174" s="99">
        <v>169</v>
      </c>
      <c r="D174" s="98" t="s">
        <v>485</v>
      </c>
      <c r="E174" s="81" t="s">
        <v>137</v>
      </c>
      <c r="F174" s="100" t="s">
        <v>328</v>
      </c>
      <c r="G174" s="111" t="s">
        <v>105</v>
      </c>
      <c r="H174" s="112">
        <v>1969</v>
      </c>
      <c r="I174" s="114">
        <v>1969</v>
      </c>
      <c r="J174" s="104">
        <v>39</v>
      </c>
      <c r="K174" s="105" t="s">
        <v>96</v>
      </c>
      <c r="L174" s="112">
        <v>2</v>
      </c>
      <c r="M174" s="113"/>
      <c r="N174" s="108" t="s">
        <v>97</v>
      </c>
      <c r="O174" s="108" t="s">
        <v>97</v>
      </c>
      <c r="P174" s="82">
        <v>6378.8205128205127</v>
      </c>
      <c r="Q174" s="117"/>
      <c r="R174" s="110"/>
      <c r="S174" s="81" t="s">
        <v>1759</v>
      </c>
      <c r="T174" s="81" t="s">
        <v>486</v>
      </c>
    </row>
    <row r="175" spans="1:20" s="44" customFormat="1" ht="55.5" customHeight="1" x14ac:dyDescent="0.15">
      <c r="A175" s="65"/>
      <c r="B175" s="48" t="s">
        <v>464</v>
      </c>
      <c r="C175" s="99">
        <v>170</v>
      </c>
      <c r="D175" s="98" t="s">
        <v>487</v>
      </c>
      <c r="E175" s="81" t="s">
        <v>160</v>
      </c>
      <c r="F175" s="100" t="s">
        <v>1600</v>
      </c>
      <c r="G175" s="111" t="s">
        <v>105</v>
      </c>
      <c r="H175" s="112">
        <v>2018</v>
      </c>
      <c r="I175" s="103">
        <v>2018</v>
      </c>
      <c r="J175" s="104">
        <v>102</v>
      </c>
      <c r="K175" s="105" t="s">
        <v>96</v>
      </c>
      <c r="L175" s="112">
        <v>2</v>
      </c>
      <c r="M175" s="113" t="s">
        <v>945</v>
      </c>
      <c r="N175" s="113" t="s">
        <v>945</v>
      </c>
      <c r="O175" s="108" t="s">
        <v>945</v>
      </c>
      <c r="P175" s="82">
        <v>8650.0294117647063</v>
      </c>
      <c r="Q175" s="117"/>
      <c r="R175" s="110"/>
      <c r="S175" s="81" t="s">
        <v>1612</v>
      </c>
      <c r="T175" s="81" t="s">
        <v>1643</v>
      </c>
    </row>
    <row r="176" spans="1:20" s="44" customFormat="1" ht="30" customHeight="1" x14ac:dyDescent="0.15">
      <c r="A176" s="65"/>
      <c r="B176" s="48" t="s">
        <v>464</v>
      </c>
      <c r="C176" s="99">
        <v>171</v>
      </c>
      <c r="D176" s="98" t="s">
        <v>488</v>
      </c>
      <c r="E176" s="81" t="s">
        <v>195</v>
      </c>
      <c r="F176" s="100" t="s">
        <v>344</v>
      </c>
      <c r="G176" s="111" t="s">
        <v>95</v>
      </c>
      <c r="H176" s="112">
        <v>1995</v>
      </c>
      <c r="I176" s="114">
        <v>1995</v>
      </c>
      <c r="J176" s="104">
        <v>135</v>
      </c>
      <c r="K176" s="105" t="s">
        <v>96</v>
      </c>
      <c r="L176" s="112">
        <v>2</v>
      </c>
      <c r="M176" s="113" t="s">
        <v>945</v>
      </c>
      <c r="N176" s="107" t="s">
        <v>97</v>
      </c>
      <c r="O176" s="108" t="s">
        <v>97</v>
      </c>
      <c r="P176" s="82">
        <v>15963.533333333333</v>
      </c>
      <c r="Q176" s="117"/>
      <c r="R176" s="110"/>
      <c r="S176" s="81" t="s">
        <v>1644</v>
      </c>
      <c r="T176" s="81" t="s">
        <v>489</v>
      </c>
    </row>
    <row r="177" spans="1:20" s="44" customFormat="1" ht="45" customHeight="1" x14ac:dyDescent="0.15">
      <c r="A177" s="65"/>
      <c r="B177" s="48" t="s">
        <v>464</v>
      </c>
      <c r="C177" s="99">
        <v>172</v>
      </c>
      <c r="D177" s="98" t="s">
        <v>490</v>
      </c>
      <c r="E177" s="81" t="s">
        <v>125</v>
      </c>
      <c r="F177" s="100" t="s">
        <v>126</v>
      </c>
      <c r="G177" s="111" t="s">
        <v>95</v>
      </c>
      <c r="H177" s="112">
        <v>2006</v>
      </c>
      <c r="I177" s="103">
        <v>1974</v>
      </c>
      <c r="J177" s="104">
        <v>96</v>
      </c>
      <c r="K177" s="105" t="s">
        <v>96</v>
      </c>
      <c r="L177" s="112">
        <v>3</v>
      </c>
      <c r="M177" s="113" t="s">
        <v>945</v>
      </c>
      <c r="N177" s="107" t="s">
        <v>97</v>
      </c>
      <c r="O177" s="108" t="s">
        <v>97</v>
      </c>
      <c r="P177" s="82">
        <v>13277.364583333334</v>
      </c>
      <c r="Q177" s="117"/>
      <c r="R177" s="110"/>
      <c r="S177" s="81" t="s">
        <v>1673</v>
      </c>
      <c r="T177" s="81" t="s">
        <v>425</v>
      </c>
    </row>
    <row r="178" spans="1:20" ht="45" customHeight="1" x14ac:dyDescent="0.15">
      <c r="A178" s="65"/>
      <c r="B178" s="48" t="s">
        <v>464</v>
      </c>
      <c r="C178" s="99">
        <v>173</v>
      </c>
      <c r="D178" s="98" t="s">
        <v>491</v>
      </c>
      <c r="E178" s="81" t="s">
        <v>118</v>
      </c>
      <c r="F178" s="100" t="s">
        <v>119</v>
      </c>
      <c r="G178" s="111" t="s">
        <v>95</v>
      </c>
      <c r="H178" s="112">
        <v>2005</v>
      </c>
      <c r="I178" s="103">
        <v>2005</v>
      </c>
      <c r="J178" s="104">
        <v>80</v>
      </c>
      <c r="K178" s="105" t="s">
        <v>96</v>
      </c>
      <c r="L178" s="112">
        <v>1</v>
      </c>
      <c r="M178" s="113"/>
      <c r="N178" s="107" t="s">
        <v>97</v>
      </c>
      <c r="O178" s="108" t="s">
        <v>97</v>
      </c>
      <c r="P178" s="82">
        <v>19669.75</v>
      </c>
      <c r="Q178" s="117"/>
      <c r="R178" s="110"/>
      <c r="S178" s="81" t="s">
        <v>1674</v>
      </c>
      <c r="T178" s="81" t="s">
        <v>432</v>
      </c>
    </row>
    <row r="179" spans="1:20" ht="45" customHeight="1" x14ac:dyDescent="0.15">
      <c r="A179" s="65"/>
      <c r="B179" s="49" t="s">
        <v>492</v>
      </c>
      <c r="C179" s="99">
        <v>174</v>
      </c>
      <c r="D179" s="98" t="s">
        <v>493</v>
      </c>
      <c r="E179" s="81" t="s">
        <v>107</v>
      </c>
      <c r="F179" s="100" t="s">
        <v>494</v>
      </c>
      <c r="G179" s="111" t="s">
        <v>179</v>
      </c>
      <c r="H179" s="112">
        <v>1973</v>
      </c>
      <c r="I179" s="114">
        <v>1973</v>
      </c>
      <c r="J179" s="104">
        <v>13140.04</v>
      </c>
      <c r="K179" s="105" t="s">
        <v>96</v>
      </c>
      <c r="L179" s="112">
        <v>3</v>
      </c>
      <c r="M179" s="113" t="s">
        <v>945</v>
      </c>
      <c r="N179" s="107" t="s">
        <v>97</v>
      </c>
      <c r="O179" s="108" t="s">
        <v>97</v>
      </c>
      <c r="P179" s="82">
        <v>9393.4861770027455</v>
      </c>
      <c r="Q179" s="109">
        <v>0.61322065502136758</v>
      </c>
      <c r="R179" s="110">
        <v>32289.949999999997</v>
      </c>
      <c r="S179" s="81"/>
      <c r="T179" s="81" t="s">
        <v>98</v>
      </c>
    </row>
    <row r="180" spans="1:20" ht="70.5" customHeight="1" x14ac:dyDescent="0.15">
      <c r="A180" s="65"/>
      <c r="B180" s="49" t="s">
        <v>492</v>
      </c>
      <c r="C180" s="99">
        <v>175</v>
      </c>
      <c r="D180" s="98" t="s">
        <v>495</v>
      </c>
      <c r="E180" s="81" t="s">
        <v>107</v>
      </c>
      <c r="F180" s="100" t="s">
        <v>496</v>
      </c>
      <c r="G180" s="111" t="s">
        <v>95</v>
      </c>
      <c r="H180" s="112">
        <v>1978</v>
      </c>
      <c r="I180" s="114">
        <v>1978</v>
      </c>
      <c r="J180" s="104">
        <v>4176.08</v>
      </c>
      <c r="K180" s="105" t="s">
        <v>96</v>
      </c>
      <c r="L180" s="112">
        <v>3</v>
      </c>
      <c r="M180" s="113" t="s">
        <v>945</v>
      </c>
      <c r="N180" s="107" t="s">
        <v>97</v>
      </c>
      <c r="O180" s="108" t="s">
        <v>97</v>
      </c>
      <c r="P180" s="82">
        <v>12207.105927826316</v>
      </c>
      <c r="Q180" s="109">
        <v>6.1313868613138679E-2</v>
      </c>
      <c r="R180" s="110">
        <v>138453</v>
      </c>
      <c r="S180" s="81"/>
      <c r="T180" s="81" t="s">
        <v>497</v>
      </c>
    </row>
    <row r="181" spans="1:20" ht="45" customHeight="1" x14ac:dyDescent="0.15">
      <c r="A181" s="65"/>
      <c r="B181" s="49" t="s">
        <v>492</v>
      </c>
      <c r="C181" s="99">
        <v>176</v>
      </c>
      <c r="D181" s="98" t="s">
        <v>498</v>
      </c>
      <c r="E181" s="81" t="s">
        <v>107</v>
      </c>
      <c r="F181" s="100" t="s">
        <v>499</v>
      </c>
      <c r="G181" s="111" t="s">
        <v>98</v>
      </c>
      <c r="H181" s="112" t="s">
        <v>98</v>
      </c>
      <c r="I181" s="114" t="s">
        <v>98</v>
      </c>
      <c r="J181" s="104"/>
      <c r="K181" s="105" t="s">
        <v>96</v>
      </c>
      <c r="L181" s="112" t="s">
        <v>98</v>
      </c>
      <c r="M181" s="118"/>
      <c r="N181" s="107" t="s">
        <v>123</v>
      </c>
      <c r="O181" s="119"/>
      <c r="P181" s="82"/>
      <c r="Q181" s="117"/>
      <c r="R181" s="110"/>
      <c r="S181" s="81" t="s">
        <v>98</v>
      </c>
      <c r="T181" s="81" t="s">
        <v>500</v>
      </c>
    </row>
    <row r="182" spans="1:20" ht="55.5" customHeight="1" x14ac:dyDescent="0.15">
      <c r="A182" s="65"/>
      <c r="B182" s="49" t="s">
        <v>492</v>
      </c>
      <c r="C182" s="99">
        <v>177</v>
      </c>
      <c r="D182" s="98" t="s">
        <v>501</v>
      </c>
      <c r="E182" s="81" t="s">
        <v>107</v>
      </c>
      <c r="F182" s="100" t="s">
        <v>496</v>
      </c>
      <c r="G182" s="111" t="s">
        <v>95</v>
      </c>
      <c r="H182" s="112">
        <v>1968</v>
      </c>
      <c r="I182" s="114">
        <v>1968</v>
      </c>
      <c r="J182" s="104">
        <v>11285.53</v>
      </c>
      <c r="K182" s="105" t="s">
        <v>96</v>
      </c>
      <c r="L182" s="112">
        <v>3</v>
      </c>
      <c r="M182" s="113" t="s">
        <v>945</v>
      </c>
      <c r="N182" s="107" t="s">
        <v>97</v>
      </c>
      <c r="O182" s="108" t="s">
        <v>97</v>
      </c>
      <c r="P182" s="82">
        <v>5467.3746142865448</v>
      </c>
      <c r="Q182" s="109">
        <v>0.12706227412987028</v>
      </c>
      <c r="R182" s="110"/>
      <c r="S182" s="81"/>
      <c r="T182" s="81" t="s">
        <v>502</v>
      </c>
    </row>
    <row r="183" spans="1:20" ht="45" customHeight="1" x14ac:dyDescent="0.15">
      <c r="A183" s="65"/>
      <c r="B183" s="49" t="s">
        <v>492</v>
      </c>
      <c r="C183" s="99">
        <v>178</v>
      </c>
      <c r="D183" s="98" t="s">
        <v>503</v>
      </c>
      <c r="E183" s="81" t="s">
        <v>504</v>
      </c>
      <c r="F183" s="100" t="s">
        <v>499</v>
      </c>
      <c r="G183" s="100" t="s">
        <v>95</v>
      </c>
      <c r="H183" s="102">
        <v>2017</v>
      </c>
      <c r="I183" s="103">
        <v>2017</v>
      </c>
      <c r="J183" s="104">
        <v>6580.43</v>
      </c>
      <c r="K183" s="105" t="s">
        <v>96</v>
      </c>
      <c r="L183" s="102">
        <v>2</v>
      </c>
      <c r="M183" s="106" t="s">
        <v>945</v>
      </c>
      <c r="N183" s="108" t="s">
        <v>228</v>
      </c>
      <c r="O183" s="108"/>
      <c r="P183" s="82">
        <v>59125.879463804034</v>
      </c>
      <c r="Q183" s="122"/>
      <c r="R183" s="110"/>
      <c r="S183" s="81" t="s">
        <v>98</v>
      </c>
      <c r="T183" s="81" t="s">
        <v>505</v>
      </c>
    </row>
    <row r="184" spans="1:20" ht="55.5" customHeight="1" x14ac:dyDescent="0.15">
      <c r="A184" s="65"/>
      <c r="B184" s="49" t="s">
        <v>492</v>
      </c>
      <c r="C184" s="99">
        <v>179</v>
      </c>
      <c r="D184" s="98" t="s">
        <v>506</v>
      </c>
      <c r="E184" s="81" t="s">
        <v>107</v>
      </c>
      <c r="F184" s="100" t="s">
        <v>496</v>
      </c>
      <c r="G184" s="111" t="s">
        <v>95</v>
      </c>
      <c r="H184" s="112">
        <v>1991</v>
      </c>
      <c r="I184" s="114">
        <v>1991</v>
      </c>
      <c r="J184" s="104">
        <v>1533.0499999999997</v>
      </c>
      <c r="K184" s="105" t="s">
        <v>96</v>
      </c>
      <c r="L184" s="112">
        <v>2</v>
      </c>
      <c r="M184" s="113"/>
      <c r="N184" s="107" t="s">
        <v>97</v>
      </c>
      <c r="O184" s="108" t="s">
        <v>97</v>
      </c>
      <c r="P184" s="82">
        <v>10742.671898402634</v>
      </c>
      <c r="Q184" s="109">
        <v>4.1222070223438212E-2</v>
      </c>
      <c r="R184" s="110"/>
      <c r="S184" s="81"/>
      <c r="T184" s="81" t="s">
        <v>507</v>
      </c>
    </row>
    <row r="185" spans="1:20" ht="45" customHeight="1" x14ac:dyDescent="0.15">
      <c r="A185" s="65"/>
      <c r="B185" s="49" t="s">
        <v>492</v>
      </c>
      <c r="C185" s="99">
        <v>180</v>
      </c>
      <c r="D185" s="98" t="s">
        <v>508</v>
      </c>
      <c r="E185" s="81" t="s">
        <v>200</v>
      </c>
      <c r="F185" s="100" t="s">
        <v>509</v>
      </c>
      <c r="G185" s="111" t="s">
        <v>510</v>
      </c>
      <c r="H185" s="112">
        <v>1970</v>
      </c>
      <c r="I185" s="114">
        <v>1970</v>
      </c>
      <c r="J185" s="104">
        <v>9.7200000000000006</v>
      </c>
      <c r="K185" s="105" t="s">
        <v>96</v>
      </c>
      <c r="L185" s="112">
        <v>1</v>
      </c>
      <c r="M185" s="113"/>
      <c r="N185" s="107" t="s">
        <v>123</v>
      </c>
      <c r="O185" s="108"/>
      <c r="P185" s="82">
        <v>490159.68660968659</v>
      </c>
      <c r="Q185" s="109">
        <v>0.22604035308953341</v>
      </c>
      <c r="R185" s="110">
        <v>17452</v>
      </c>
      <c r="S185" s="81"/>
      <c r="T185" s="81" t="s">
        <v>511</v>
      </c>
    </row>
    <row r="186" spans="1:20" ht="37.5" customHeight="1" x14ac:dyDescent="0.15">
      <c r="A186" s="65"/>
      <c r="B186" s="49" t="s">
        <v>492</v>
      </c>
      <c r="C186" s="99">
        <v>181</v>
      </c>
      <c r="D186" s="98" t="s">
        <v>512</v>
      </c>
      <c r="E186" s="81" t="s">
        <v>111</v>
      </c>
      <c r="F186" s="100" t="s">
        <v>513</v>
      </c>
      <c r="G186" s="111" t="s">
        <v>95</v>
      </c>
      <c r="H186" s="112">
        <v>1979</v>
      </c>
      <c r="I186" s="114">
        <v>1978</v>
      </c>
      <c r="J186" s="104">
        <v>352.39</v>
      </c>
      <c r="K186" s="105" t="s">
        <v>96</v>
      </c>
      <c r="L186" s="112">
        <v>1</v>
      </c>
      <c r="M186" s="113"/>
      <c r="N186" s="107" t="s">
        <v>123</v>
      </c>
      <c r="O186" s="108"/>
      <c r="P186" s="82">
        <v>83772.119613976654</v>
      </c>
      <c r="Q186" s="109">
        <v>0.74439041705686926</v>
      </c>
      <c r="R186" s="110">
        <v>33709</v>
      </c>
      <c r="S186" s="81"/>
      <c r="T186" s="81" t="s">
        <v>514</v>
      </c>
    </row>
    <row r="187" spans="1:20" ht="37.5" customHeight="1" x14ac:dyDescent="0.15">
      <c r="A187" s="65"/>
      <c r="B187" s="49" t="s">
        <v>492</v>
      </c>
      <c r="C187" s="99">
        <v>182</v>
      </c>
      <c r="D187" s="98" t="s">
        <v>515</v>
      </c>
      <c r="E187" s="81" t="s">
        <v>93</v>
      </c>
      <c r="F187" s="100" t="s">
        <v>516</v>
      </c>
      <c r="G187" s="111" t="s">
        <v>98</v>
      </c>
      <c r="H187" s="112" t="s">
        <v>98</v>
      </c>
      <c r="I187" s="114" t="s">
        <v>98</v>
      </c>
      <c r="J187" s="104"/>
      <c r="K187" s="105" t="s">
        <v>96</v>
      </c>
      <c r="L187" s="112" t="s">
        <v>98</v>
      </c>
      <c r="M187" s="118"/>
      <c r="N187" s="107" t="s">
        <v>123</v>
      </c>
      <c r="O187" s="119"/>
      <c r="P187" s="82"/>
      <c r="Q187" s="109">
        <v>9.72985347985348E-2</v>
      </c>
      <c r="R187" s="110">
        <v>51558</v>
      </c>
      <c r="S187" s="81" t="s">
        <v>98</v>
      </c>
      <c r="T187" s="81" t="s">
        <v>517</v>
      </c>
    </row>
    <row r="188" spans="1:20" ht="37.5" customHeight="1" x14ac:dyDescent="0.15">
      <c r="A188" s="65"/>
      <c r="B188" s="49" t="s">
        <v>492</v>
      </c>
      <c r="C188" s="99">
        <v>183</v>
      </c>
      <c r="D188" s="98" t="s">
        <v>518</v>
      </c>
      <c r="E188" s="81" t="s">
        <v>160</v>
      </c>
      <c r="F188" s="100" t="s">
        <v>519</v>
      </c>
      <c r="G188" s="111" t="s">
        <v>98</v>
      </c>
      <c r="H188" s="112" t="s">
        <v>98</v>
      </c>
      <c r="I188" s="114" t="s">
        <v>98</v>
      </c>
      <c r="J188" s="104"/>
      <c r="K188" s="105" t="s">
        <v>96</v>
      </c>
      <c r="L188" s="112" t="s">
        <v>98</v>
      </c>
      <c r="M188" s="118"/>
      <c r="N188" s="107" t="s">
        <v>123</v>
      </c>
      <c r="O188" s="119"/>
      <c r="P188" s="82"/>
      <c r="Q188" s="117"/>
      <c r="R188" s="110">
        <v>10485</v>
      </c>
      <c r="S188" s="81" t="s">
        <v>98</v>
      </c>
      <c r="T188" s="81" t="s">
        <v>520</v>
      </c>
    </row>
    <row r="189" spans="1:20" ht="37.5" customHeight="1" x14ac:dyDescent="0.15">
      <c r="A189" s="65"/>
      <c r="B189" s="49" t="s">
        <v>492</v>
      </c>
      <c r="C189" s="99">
        <v>184</v>
      </c>
      <c r="D189" s="98" t="s">
        <v>521</v>
      </c>
      <c r="E189" s="81" t="s">
        <v>100</v>
      </c>
      <c r="F189" s="100" t="s">
        <v>522</v>
      </c>
      <c r="G189" s="111" t="s">
        <v>523</v>
      </c>
      <c r="H189" s="112">
        <v>1995</v>
      </c>
      <c r="I189" s="114">
        <v>1995</v>
      </c>
      <c r="J189" s="104">
        <v>14.6</v>
      </c>
      <c r="K189" s="105" t="s">
        <v>96</v>
      </c>
      <c r="L189" s="112">
        <v>1</v>
      </c>
      <c r="M189" s="113"/>
      <c r="N189" s="107" t="s">
        <v>123</v>
      </c>
      <c r="O189" s="108"/>
      <c r="P189" s="82">
        <v>87122.38356164383</v>
      </c>
      <c r="Q189" s="109">
        <v>9.2686002522068101E-2</v>
      </c>
      <c r="R189" s="110">
        <v>8821</v>
      </c>
      <c r="S189" s="81"/>
      <c r="T189" s="81" t="s">
        <v>524</v>
      </c>
    </row>
    <row r="190" spans="1:20" ht="37.5" customHeight="1" x14ac:dyDescent="0.15">
      <c r="A190" s="65"/>
      <c r="B190" s="49" t="s">
        <v>492</v>
      </c>
      <c r="C190" s="99">
        <v>185</v>
      </c>
      <c r="D190" s="98" t="s">
        <v>525</v>
      </c>
      <c r="E190" s="81" t="s">
        <v>107</v>
      </c>
      <c r="F190" s="100" t="s">
        <v>526</v>
      </c>
      <c r="G190" s="111" t="s">
        <v>122</v>
      </c>
      <c r="H190" s="112">
        <v>1999</v>
      </c>
      <c r="I190" s="114">
        <v>1999</v>
      </c>
      <c r="J190" s="104">
        <v>9.59</v>
      </c>
      <c r="K190" s="105" t="s">
        <v>96</v>
      </c>
      <c r="L190" s="112">
        <v>1</v>
      </c>
      <c r="M190" s="113"/>
      <c r="N190" s="107" t="s">
        <v>123</v>
      </c>
      <c r="O190" s="108"/>
      <c r="P190" s="82">
        <v>149586.42335766423</v>
      </c>
      <c r="Q190" s="117"/>
      <c r="R190" s="110">
        <v>1753</v>
      </c>
      <c r="S190" s="81"/>
      <c r="T190" s="81" t="s">
        <v>527</v>
      </c>
    </row>
    <row r="191" spans="1:20" ht="45" customHeight="1" x14ac:dyDescent="0.15">
      <c r="A191" s="65"/>
      <c r="B191" s="49" t="s">
        <v>492</v>
      </c>
      <c r="C191" s="99">
        <v>186</v>
      </c>
      <c r="D191" s="98" t="s">
        <v>528</v>
      </c>
      <c r="E191" s="81" t="s">
        <v>156</v>
      </c>
      <c r="F191" s="100" t="s">
        <v>529</v>
      </c>
      <c r="G191" s="111" t="s">
        <v>95</v>
      </c>
      <c r="H191" s="112">
        <v>1994</v>
      </c>
      <c r="I191" s="114">
        <v>1979</v>
      </c>
      <c r="J191" s="104">
        <v>33.33</v>
      </c>
      <c r="K191" s="105" t="s">
        <v>96</v>
      </c>
      <c r="L191" s="112">
        <v>1</v>
      </c>
      <c r="M191" s="113"/>
      <c r="N191" s="107" t="s">
        <v>123</v>
      </c>
      <c r="O191" s="108"/>
      <c r="P191" s="82">
        <v>47123.546354635459</v>
      </c>
      <c r="Q191" s="109">
        <v>0.44093493367024639</v>
      </c>
      <c r="R191" s="110">
        <v>12934</v>
      </c>
      <c r="S191" s="81"/>
      <c r="T191" s="81" t="s">
        <v>530</v>
      </c>
    </row>
    <row r="192" spans="1:20" s="44" customFormat="1" ht="55.5" customHeight="1" x14ac:dyDescent="0.15">
      <c r="A192" s="65"/>
      <c r="B192" s="49" t="s">
        <v>492</v>
      </c>
      <c r="C192" s="99">
        <v>187</v>
      </c>
      <c r="D192" s="98" t="s">
        <v>531</v>
      </c>
      <c r="E192" s="81" t="s">
        <v>115</v>
      </c>
      <c r="F192" s="100" t="s">
        <v>532</v>
      </c>
      <c r="G192" s="111" t="s">
        <v>95</v>
      </c>
      <c r="H192" s="112">
        <v>1994</v>
      </c>
      <c r="I192" s="114">
        <v>1981</v>
      </c>
      <c r="J192" s="104">
        <v>39.620000000000005</v>
      </c>
      <c r="K192" s="105" t="s">
        <v>96</v>
      </c>
      <c r="L192" s="112">
        <v>1</v>
      </c>
      <c r="M192" s="113"/>
      <c r="N192" s="107" t="s">
        <v>123</v>
      </c>
      <c r="O192" s="108"/>
      <c r="P192" s="82">
        <v>70416.653205451774</v>
      </c>
      <c r="Q192" s="109">
        <v>0.27589743589743587</v>
      </c>
      <c r="R192" s="110">
        <v>27559</v>
      </c>
      <c r="S192" s="81"/>
      <c r="T192" s="81" t="s">
        <v>533</v>
      </c>
    </row>
    <row r="193" spans="1:20" ht="55.5" customHeight="1" x14ac:dyDescent="0.15">
      <c r="A193" s="65"/>
      <c r="B193" s="49" t="s">
        <v>492</v>
      </c>
      <c r="C193" s="99">
        <v>188</v>
      </c>
      <c r="D193" s="98" t="s">
        <v>534</v>
      </c>
      <c r="E193" s="81" t="s">
        <v>100</v>
      </c>
      <c r="F193" s="100" t="s">
        <v>535</v>
      </c>
      <c r="G193" s="111" t="s">
        <v>95</v>
      </c>
      <c r="H193" s="112">
        <v>1994</v>
      </c>
      <c r="I193" s="114">
        <v>1979</v>
      </c>
      <c r="J193" s="104">
        <v>39.33</v>
      </c>
      <c r="K193" s="105" t="s">
        <v>96</v>
      </c>
      <c r="L193" s="112">
        <v>1</v>
      </c>
      <c r="M193" s="113"/>
      <c r="N193" s="107" t="s">
        <v>123</v>
      </c>
      <c r="O193" s="108"/>
      <c r="P193" s="82">
        <v>72000.478006610734</v>
      </c>
      <c r="Q193" s="123">
        <v>8.269230769230769E-2</v>
      </c>
      <c r="R193" s="110">
        <v>24943</v>
      </c>
      <c r="S193" s="81"/>
      <c r="T193" s="81" t="s">
        <v>536</v>
      </c>
    </row>
    <row r="194" spans="1:20" ht="45" customHeight="1" x14ac:dyDescent="0.15">
      <c r="A194" s="65"/>
      <c r="B194" s="49" t="s">
        <v>492</v>
      </c>
      <c r="C194" s="99">
        <v>189</v>
      </c>
      <c r="D194" s="98" t="s">
        <v>537</v>
      </c>
      <c r="E194" s="81" t="s">
        <v>93</v>
      </c>
      <c r="F194" s="100" t="s">
        <v>538</v>
      </c>
      <c r="G194" s="111" t="s">
        <v>95</v>
      </c>
      <c r="H194" s="112">
        <v>1993</v>
      </c>
      <c r="I194" s="114">
        <v>1993</v>
      </c>
      <c r="J194" s="104">
        <v>18.600000000000001</v>
      </c>
      <c r="K194" s="105" t="s">
        <v>96</v>
      </c>
      <c r="L194" s="112">
        <v>1</v>
      </c>
      <c r="M194" s="113"/>
      <c r="N194" s="107" t="s">
        <v>123</v>
      </c>
      <c r="O194" s="108"/>
      <c r="P194" s="82">
        <v>88898.698924731172</v>
      </c>
      <c r="Q194" s="109">
        <v>0.29918032786885246</v>
      </c>
      <c r="R194" s="110">
        <v>17561</v>
      </c>
      <c r="S194" s="81"/>
      <c r="T194" s="81" t="s">
        <v>539</v>
      </c>
    </row>
    <row r="195" spans="1:20" ht="55.5" customHeight="1" x14ac:dyDescent="0.15">
      <c r="A195" s="65"/>
      <c r="B195" s="49" t="s">
        <v>492</v>
      </c>
      <c r="C195" s="99">
        <v>190</v>
      </c>
      <c r="D195" s="98" t="s">
        <v>540</v>
      </c>
      <c r="E195" s="81" t="s">
        <v>93</v>
      </c>
      <c r="F195" s="100" t="s">
        <v>541</v>
      </c>
      <c r="G195" s="111" t="s">
        <v>122</v>
      </c>
      <c r="H195" s="112">
        <v>2004</v>
      </c>
      <c r="I195" s="114">
        <v>2004</v>
      </c>
      <c r="J195" s="104">
        <v>39.74</v>
      </c>
      <c r="K195" s="105" t="s">
        <v>96</v>
      </c>
      <c r="L195" s="112">
        <v>1</v>
      </c>
      <c r="M195" s="113"/>
      <c r="N195" s="107" t="s">
        <v>123</v>
      </c>
      <c r="O195" s="108"/>
      <c r="P195" s="82">
        <v>97567.635463848332</v>
      </c>
      <c r="Q195" s="109">
        <v>0.12820512820512819</v>
      </c>
      <c r="R195" s="110"/>
      <c r="S195" s="81"/>
      <c r="T195" s="81" t="s">
        <v>542</v>
      </c>
    </row>
    <row r="196" spans="1:20" ht="55.5" customHeight="1" x14ac:dyDescent="0.15">
      <c r="A196" s="65"/>
      <c r="B196" s="49" t="s">
        <v>492</v>
      </c>
      <c r="C196" s="99">
        <v>191</v>
      </c>
      <c r="D196" s="98" t="s">
        <v>543</v>
      </c>
      <c r="E196" s="81" t="s">
        <v>103</v>
      </c>
      <c r="F196" s="100" t="s">
        <v>544</v>
      </c>
      <c r="G196" s="111" t="s">
        <v>122</v>
      </c>
      <c r="H196" s="112">
        <v>1997</v>
      </c>
      <c r="I196" s="114">
        <v>1997</v>
      </c>
      <c r="J196" s="104">
        <v>75.14</v>
      </c>
      <c r="K196" s="105" t="s">
        <v>96</v>
      </c>
      <c r="L196" s="112">
        <v>1</v>
      </c>
      <c r="M196" s="113"/>
      <c r="N196" s="107" t="s">
        <v>123</v>
      </c>
      <c r="O196" s="108"/>
      <c r="P196" s="82">
        <v>92311.575725312752</v>
      </c>
      <c r="Q196" s="109">
        <v>0.29044684129429893</v>
      </c>
      <c r="R196" s="110">
        <v>26852.78</v>
      </c>
      <c r="S196" s="81"/>
      <c r="T196" s="81" t="s">
        <v>545</v>
      </c>
    </row>
    <row r="197" spans="1:20" ht="55.5" customHeight="1" x14ac:dyDescent="0.15">
      <c r="A197" s="65"/>
      <c r="B197" s="49" t="s">
        <v>492</v>
      </c>
      <c r="C197" s="99">
        <v>192</v>
      </c>
      <c r="D197" s="98" t="s">
        <v>546</v>
      </c>
      <c r="E197" s="81" t="s">
        <v>200</v>
      </c>
      <c r="F197" s="100" t="s">
        <v>547</v>
      </c>
      <c r="G197" s="111" t="s">
        <v>523</v>
      </c>
      <c r="H197" s="112">
        <v>1995</v>
      </c>
      <c r="I197" s="114">
        <v>1995</v>
      </c>
      <c r="J197" s="104">
        <v>20</v>
      </c>
      <c r="K197" s="105" t="s">
        <v>96</v>
      </c>
      <c r="L197" s="112">
        <v>1</v>
      </c>
      <c r="M197" s="113"/>
      <c r="N197" s="107" t="s">
        <v>123</v>
      </c>
      <c r="O197" s="108"/>
      <c r="P197" s="82">
        <v>97502.04</v>
      </c>
      <c r="Q197" s="109">
        <v>0.31</v>
      </c>
      <c r="R197" s="110">
        <v>25644.07</v>
      </c>
      <c r="S197" s="81"/>
      <c r="T197" s="81" t="s">
        <v>548</v>
      </c>
    </row>
    <row r="198" spans="1:20" ht="55.5" customHeight="1" x14ac:dyDescent="0.15">
      <c r="A198" s="65"/>
      <c r="B198" s="49" t="s">
        <v>492</v>
      </c>
      <c r="C198" s="99">
        <v>193</v>
      </c>
      <c r="D198" s="98" t="s">
        <v>549</v>
      </c>
      <c r="E198" s="81" t="s">
        <v>141</v>
      </c>
      <c r="F198" s="100" t="s">
        <v>550</v>
      </c>
      <c r="G198" s="111" t="s">
        <v>122</v>
      </c>
      <c r="H198" s="112">
        <v>2014</v>
      </c>
      <c r="I198" s="114">
        <v>2014</v>
      </c>
      <c r="J198" s="104">
        <v>85.2</v>
      </c>
      <c r="K198" s="105" t="s">
        <v>96</v>
      </c>
      <c r="L198" s="112">
        <v>1</v>
      </c>
      <c r="M198" s="113"/>
      <c r="N198" s="107" t="s">
        <v>123</v>
      </c>
      <c r="O198" s="108"/>
      <c r="P198" s="82">
        <v>68534.704225352107</v>
      </c>
      <c r="Q198" s="109">
        <v>0.31512820512820511</v>
      </c>
      <c r="R198" s="110">
        <v>27318</v>
      </c>
      <c r="S198" s="81"/>
      <c r="T198" s="81" t="s">
        <v>551</v>
      </c>
    </row>
    <row r="199" spans="1:20" ht="55.5" customHeight="1" x14ac:dyDescent="0.15">
      <c r="A199" s="65"/>
      <c r="B199" s="49" t="s">
        <v>492</v>
      </c>
      <c r="C199" s="99">
        <v>194</v>
      </c>
      <c r="D199" s="98" t="s">
        <v>552</v>
      </c>
      <c r="E199" s="81" t="s">
        <v>137</v>
      </c>
      <c r="F199" s="100" t="s">
        <v>553</v>
      </c>
      <c r="G199" s="111" t="s">
        <v>95</v>
      </c>
      <c r="H199" s="112">
        <v>1993</v>
      </c>
      <c r="I199" s="114">
        <v>1981</v>
      </c>
      <c r="J199" s="104">
        <v>30.19</v>
      </c>
      <c r="K199" s="105" t="s">
        <v>96</v>
      </c>
      <c r="L199" s="112">
        <v>1</v>
      </c>
      <c r="M199" s="113"/>
      <c r="N199" s="107" t="s">
        <v>123</v>
      </c>
      <c r="O199" s="108"/>
      <c r="P199" s="82">
        <v>122477.8668433256</v>
      </c>
      <c r="Q199" s="109">
        <v>0.2033811475409836</v>
      </c>
      <c r="R199" s="110">
        <v>13378</v>
      </c>
      <c r="S199" s="81"/>
      <c r="T199" s="81" t="s">
        <v>554</v>
      </c>
    </row>
    <row r="200" spans="1:20" ht="55.5" customHeight="1" x14ac:dyDescent="0.15">
      <c r="A200" s="65"/>
      <c r="B200" s="49" t="s">
        <v>492</v>
      </c>
      <c r="C200" s="99">
        <v>195</v>
      </c>
      <c r="D200" s="98" t="s">
        <v>555</v>
      </c>
      <c r="E200" s="81" t="s">
        <v>195</v>
      </c>
      <c r="F200" s="100" t="s">
        <v>556</v>
      </c>
      <c r="G200" s="111" t="s">
        <v>95</v>
      </c>
      <c r="H200" s="112">
        <v>1994</v>
      </c>
      <c r="I200" s="114">
        <v>1994</v>
      </c>
      <c r="J200" s="104">
        <v>22.39</v>
      </c>
      <c r="K200" s="105" t="s">
        <v>96</v>
      </c>
      <c r="L200" s="112">
        <v>1</v>
      </c>
      <c r="M200" s="113"/>
      <c r="N200" s="107" t="s">
        <v>123</v>
      </c>
      <c r="O200" s="108"/>
      <c r="P200" s="82">
        <v>194698.15989280929</v>
      </c>
      <c r="Q200" s="109">
        <v>0.33800211416490489</v>
      </c>
      <c r="R200" s="110">
        <v>34607.79</v>
      </c>
      <c r="S200" s="81"/>
      <c r="T200" s="81" t="s">
        <v>557</v>
      </c>
    </row>
    <row r="201" spans="1:20" ht="55.5" customHeight="1" x14ac:dyDescent="0.15">
      <c r="A201" s="65"/>
      <c r="B201" s="49" t="s">
        <v>492</v>
      </c>
      <c r="C201" s="99">
        <v>196</v>
      </c>
      <c r="D201" s="98" t="s">
        <v>558</v>
      </c>
      <c r="E201" s="81" t="s">
        <v>195</v>
      </c>
      <c r="F201" s="100" t="s">
        <v>559</v>
      </c>
      <c r="G201" s="111" t="s">
        <v>560</v>
      </c>
      <c r="H201" s="112">
        <v>1994</v>
      </c>
      <c r="I201" s="114">
        <v>1994</v>
      </c>
      <c r="J201" s="104">
        <v>26.19</v>
      </c>
      <c r="K201" s="105" t="s">
        <v>96</v>
      </c>
      <c r="L201" s="112">
        <v>1</v>
      </c>
      <c r="M201" s="113"/>
      <c r="N201" s="107" t="s">
        <v>123</v>
      </c>
      <c r="O201" s="108"/>
      <c r="P201" s="82">
        <v>165365.5899198167</v>
      </c>
      <c r="Q201" s="109">
        <v>0.27963430012610341</v>
      </c>
      <c r="R201" s="110"/>
      <c r="S201" s="81" t="s">
        <v>98</v>
      </c>
      <c r="T201" s="81" t="s">
        <v>561</v>
      </c>
    </row>
    <row r="202" spans="1:20" ht="62.25" customHeight="1" x14ac:dyDescent="0.15">
      <c r="A202" s="65"/>
      <c r="B202" s="49" t="s">
        <v>492</v>
      </c>
      <c r="C202" s="99">
        <v>197</v>
      </c>
      <c r="D202" s="98" t="s">
        <v>562</v>
      </c>
      <c r="E202" s="81" t="s">
        <v>118</v>
      </c>
      <c r="F202" s="100" t="s">
        <v>563</v>
      </c>
      <c r="G202" s="111" t="s">
        <v>523</v>
      </c>
      <c r="H202" s="112">
        <v>1991</v>
      </c>
      <c r="I202" s="114">
        <v>1991</v>
      </c>
      <c r="J202" s="104">
        <v>59.5</v>
      </c>
      <c r="K202" s="105" t="s">
        <v>96</v>
      </c>
      <c r="L202" s="112">
        <v>1</v>
      </c>
      <c r="M202" s="113"/>
      <c r="N202" s="107" t="s">
        <v>123</v>
      </c>
      <c r="O202" s="108"/>
      <c r="P202" s="82">
        <v>92555.7781512605</v>
      </c>
      <c r="Q202" s="109">
        <v>0.20889003083247687</v>
      </c>
      <c r="R202" s="110">
        <v>44360.25</v>
      </c>
      <c r="S202" s="81"/>
      <c r="T202" s="81" t="s">
        <v>564</v>
      </c>
    </row>
    <row r="203" spans="1:20" ht="62.25" customHeight="1" x14ac:dyDescent="0.15">
      <c r="A203" s="65"/>
      <c r="B203" s="49" t="s">
        <v>492</v>
      </c>
      <c r="C203" s="99">
        <v>198</v>
      </c>
      <c r="D203" s="98" t="s">
        <v>565</v>
      </c>
      <c r="E203" s="81" t="s">
        <v>195</v>
      </c>
      <c r="F203" s="100" t="s">
        <v>566</v>
      </c>
      <c r="G203" s="111" t="s">
        <v>98</v>
      </c>
      <c r="H203" s="112" t="s">
        <v>98</v>
      </c>
      <c r="I203" s="114" t="s">
        <v>98</v>
      </c>
      <c r="J203" s="104"/>
      <c r="K203" s="105" t="s">
        <v>96</v>
      </c>
      <c r="L203" s="112" t="s">
        <v>98</v>
      </c>
      <c r="M203" s="118"/>
      <c r="N203" s="107" t="s">
        <v>123</v>
      </c>
      <c r="O203" s="119"/>
      <c r="P203" s="82"/>
      <c r="Q203" s="109"/>
      <c r="R203" s="110"/>
      <c r="S203" s="81" t="s">
        <v>98</v>
      </c>
      <c r="T203" s="81" t="s">
        <v>567</v>
      </c>
    </row>
    <row r="204" spans="1:20" s="44" customFormat="1" ht="62.25" customHeight="1" x14ac:dyDescent="0.15">
      <c r="A204" s="65"/>
      <c r="B204" s="49" t="s">
        <v>492</v>
      </c>
      <c r="C204" s="99">
        <v>199</v>
      </c>
      <c r="D204" s="98" t="s">
        <v>568</v>
      </c>
      <c r="E204" s="81" t="s">
        <v>195</v>
      </c>
      <c r="F204" s="100" t="s">
        <v>569</v>
      </c>
      <c r="G204" s="111" t="s">
        <v>122</v>
      </c>
      <c r="H204" s="112">
        <v>2000</v>
      </c>
      <c r="I204" s="114">
        <v>2000</v>
      </c>
      <c r="J204" s="104">
        <v>57.61</v>
      </c>
      <c r="K204" s="105" t="s">
        <v>96</v>
      </c>
      <c r="L204" s="112">
        <v>1</v>
      </c>
      <c r="M204" s="113"/>
      <c r="N204" s="107" t="s">
        <v>123</v>
      </c>
      <c r="O204" s="108"/>
      <c r="P204" s="82">
        <v>69516.631727931846</v>
      </c>
      <c r="Q204" s="109"/>
      <c r="R204" s="110"/>
      <c r="S204" s="81"/>
      <c r="T204" s="81" t="s">
        <v>570</v>
      </c>
    </row>
    <row r="205" spans="1:20" ht="62.25" customHeight="1" x14ac:dyDescent="0.15">
      <c r="A205" s="65"/>
      <c r="B205" s="49" t="s">
        <v>492</v>
      </c>
      <c r="C205" s="99">
        <v>200</v>
      </c>
      <c r="D205" s="98" t="s">
        <v>571</v>
      </c>
      <c r="E205" s="81" t="s">
        <v>195</v>
      </c>
      <c r="F205" s="100" t="s">
        <v>572</v>
      </c>
      <c r="G205" s="111" t="s">
        <v>122</v>
      </c>
      <c r="H205" s="112">
        <v>2014</v>
      </c>
      <c r="I205" s="114">
        <v>2014</v>
      </c>
      <c r="J205" s="104">
        <v>73.08</v>
      </c>
      <c r="K205" s="105" t="s">
        <v>96</v>
      </c>
      <c r="L205" s="112">
        <v>1</v>
      </c>
      <c r="M205" s="113"/>
      <c r="N205" s="107" t="s">
        <v>123</v>
      </c>
      <c r="O205" s="108"/>
      <c r="P205" s="82">
        <v>66257.673782156533</v>
      </c>
      <c r="Q205" s="109"/>
      <c r="R205" s="110"/>
      <c r="S205" s="81" t="s">
        <v>98</v>
      </c>
      <c r="T205" s="81" t="s">
        <v>573</v>
      </c>
    </row>
    <row r="206" spans="1:20" ht="81" customHeight="1" x14ac:dyDescent="0.15">
      <c r="A206" s="65"/>
      <c r="B206" s="49" t="s">
        <v>492</v>
      </c>
      <c r="C206" s="99">
        <v>201</v>
      </c>
      <c r="D206" s="98" t="s">
        <v>574</v>
      </c>
      <c r="E206" s="81" t="s">
        <v>160</v>
      </c>
      <c r="F206" s="100" t="s">
        <v>575</v>
      </c>
      <c r="G206" s="111" t="s">
        <v>95</v>
      </c>
      <c r="H206" s="112">
        <v>1976</v>
      </c>
      <c r="I206" s="114">
        <v>1976</v>
      </c>
      <c r="J206" s="104">
        <v>137.13999999999999</v>
      </c>
      <c r="K206" s="105" t="s">
        <v>96</v>
      </c>
      <c r="L206" s="112">
        <v>1</v>
      </c>
      <c r="M206" s="113"/>
      <c r="N206" s="107" t="s">
        <v>123</v>
      </c>
      <c r="O206" s="108"/>
      <c r="P206" s="82">
        <v>116074.82135044481</v>
      </c>
      <c r="Q206" s="109"/>
      <c r="R206" s="110"/>
      <c r="S206" s="81"/>
      <c r="T206" s="81" t="s">
        <v>576</v>
      </c>
    </row>
    <row r="207" spans="1:20" ht="51.75" customHeight="1" x14ac:dyDescent="0.15">
      <c r="A207" s="65"/>
      <c r="B207" s="49" t="s">
        <v>492</v>
      </c>
      <c r="C207" s="99">
        <v>202</v>
      </c>
      <c r="D207" s="98" t="s">
        <v>1760</v>
      </c>
      <c r="E207" s="81" t="s">
        <v>160</v>
      </c>
      <c r="F207" s="100" t="s">
        <v>575</v>
      </c>
      <c r="G207" s="111" t="s">
        <v>95</v>
      </c>
      <c r="H207" s="112">
        <v>1976</v>
      </c>
      <c r="I207" s="114">
        <v>1976</v>
      </c>
      <c r="J207" s="104">
        <v>400.59</v>
      </c>
      <c r="K207" s="105" t="s">
        <v>96</v>
      </c>
      <c r="L207" s="112">
        <v>2</v>
      </c>
      <c r="M207" s="113"/>
      <c r="N207" s="107" t="s">
        <v>123</v>
      </c>
      <c r="O207" s="108"/>
      <c r="P207" s="82">
        <v>39716.972465613224</v>
      </c>
      <c r="Q207" s="109"/>
      <c r="R207" s="110">
        <v>20353</v>
      </c>
      <c r="S207" s="81"/>
      <c r="T207" s="81" t="s">
        <v>577</v>
      </c>
    </row>
    <row r="208" spans="1:20" s="44" customFormat="1" ht="45" customHeight="1" x14ac:dyDescent="0.15">
      <c r="A208" s="65"/>
      <c r="B208" s="49" t="s">
        <v>492</v>
      </c>
      <c r="C208" s="99">
        <v>203</v>
      </c>
      <c r="D208" s="98" t="s">
        <v>578</v>
      </c>
      <c r="E208" s="81" t="s">
        <v>160</v>
      </c>
      <c r="F208" s="100" t="s">
        <v>575</v>
      </c>
      <c r="G208" s="111" t="s">
        <v>95</v>
      </c>
      <c r="H208" s="112">
        <v>1991</v>
      </c>
      <c r="I208" s="114">
        <v>1991</v>
      </c>
      <c r="J208" s="104">
        <v>2179.66</v>
      </c>
      <c r="K208" s="105" t="s">
        <v>96</v>
      </c>
      <c r="L208" s="112">
        <v>3</v>
      </c>
      <c r="M208" s="113"/>
      <c r="N208" s="107" t="s">
        <v>97</v>
      </c>
      <c r="O208" s="108"/>
      <c r="P208" s="82">
        <v>34626.799133809865</v>
      </c>
      <c r="Q208" s="109"/>
      <c r="R208" s="110">
        <v>42203.12</v>
      </c>
      <c r="S208" s="81"/>
      <c r="T208" s="81" t="s">
        <v>579</v>
      </c>
    </row>
    <row r="209" spans="1:20" ht="37.5" customHeight="1" x14ac:dyDescent="0.15">
      <c r="A209" s="65"/>
      <c r="B209" s="49" t="s">
        <v>492</v>
      </c>
      <c r="C209" s="99">
        <v>204</v>
      </c>
      <c r="D209" s="98" t="s">
        <v>580</v>
      </c>
      <c r="E209" s="81" t="s">
        <v>129</v>
      </c>
      <c r="F209" s="100" t="s">
        <v>581</v>
      </c>
      <c r="G209" s="111" t="s">
        <v>95</v>
      </c>
      <c r="H209" s="112">
        <v>1993</v>
      </c>
      <c r="I209" s="114">
        <v>1993</v>
      </c>
      <c r="J209" s="104">
        <v>1694.47</v>
      </c>
      <c r="K209" s="105" t="s">
        <v>96</v>
      </c>
      <c r="L209" s="112">
        <v>3</v>
      </c>
      <c r="M209" s="113"/>
      <c r="N209" s="107" t="s">
        <v>97</v>
      </c>
      <c r="O209" s="108"/>
      <c r="P209" s="82">
        <v>19702.800187275861</v>
      </c>
      <c r="Q209" s="109">
        <v>0.77554812337421031</v>
      </c>
      <c r="R209" s="110">
        <v>42321.760000000002</v>
      </c>
      <c r="S209" s="81"/>
      <c r="T209" s="81" t="s">
        <v>582</v>
      </c>
    </row>
    <row r="210" spans="1:20" s="44" customFormat="1" ht="37.5" customHeight="1" x14ac:dyDescent="0.15">
      <c r="A210" s="65"/>
      <c r="B210" s="49" t="s">
        <v>492</v>
      </c>
      <c r="C210" s="99">
        <v>205</v>
      </c>
      <c r="D210" s="98" t="s">
        <v>583</v>
      </c>
      <c r="E210" s="81" t="s">
        <v>129</v>
      </c>
      <c r="F210" s="100" t="s">
        <v>584</v>
      </c>
      <c r="G210" s="111" t="s">
        <v>122</v>
      </c>
      <c r="H210" s="112">
        <v>2004</v>
      </c>
      <c r="I210" s="114">
        <v>2004</v>
      </c>
      <c r="J210" s="104">
        <v>115.50999999999999</v>
      </c>
      <c r="K210" s="105" t="s">
        <v>96</v>
      </c>
      <c r="L210" s="112">
        <v>1</v>
      </c>
      <c r="M210" s="113"/>
      <c r="N210" s="107" t="s">
        <v>123</v>
      </c>
      <c r="O210" s="108"/>
      <c r="P210" s="82">
        <v>15124.775632701354</v>
      </c>
      <c r="Q210" s="109">
        <v>3.0666666666666665E-2</v>
      </c>
      <c r="R210" s="110">
        <v>3955</v>
      </c>
      <c r="S210" s="81"/>
      <c r="T210" s="81" t="s">
        <v>98</v>
      </c>
    </row>
    <row r="211" spans="1:20" ht="45" customHeight="1" x14ac:dyDescent="0.15">
      <c r="A211" s="65"/>
      <c r="B211" s="49" t="s">
        <v>492</v>
      </c>
      <c r="C211" s="99">
        <v>206</v>
      </c>
      <c r="D211" s="98" t="s">
        <v>585</v>
      </c>
      <c r="E211" s="81" t="s">
        <v>586</v>
      </c>
      <c r="F211" s="100" t="s">
        <v>587</v>
      </c>
      <c r="G211" s="100" t="s">
        <v>105</v>
      </c>
      <c r="H211" s="102">
        <v>2017</v>
      </c>
      <c r="I211" s="103">
        <v>2017</v>
      </c>
      <c r="J211" s="104">
        <v>306.97000000000003</v>
      </c>
      <c r="K211" s="105" t="s">
        <v>588</v>
      </c>
      <c r="L211" s="102">
        <v>1</v>
      </c>
      <c r="M211" s="106"/>
      <c r="N211" s="108" t="s">
        <v>123</v>
      </c>
      <c r="O211" s="108"/>
      <c r="P211" s="82">
        <v>179806.74332996708</v>
      </c>
      <c r="Q211" s="109">
        <v>0.25195618153364635</v>
      </c>
      <c r="R211" s="110">
        <v>28427.85</v>
      </c>
      <c r="S211" s="81"/>
      <c r="T211" s="81" t="s">
        <v>589</v>
      </c>
    </row>
    <row r="212" spans="1:20" ht="37.5" customHeight="1" x14ac:dyDescent="0.15">
      <c r="A212" s="65"/>
      <c r="B212" s="49" t="s">
        <v>492</v>
      </c>
      <c r="C212" s="99">
        <v>207</v>
      </c>
      <c r="D212" s="98" t="s">
        <v>590</v>
      </c>
      <c r="E212" s="81" t="s">
        <v>103</v>
      </c>
      <c r="F212" s="100" t="s">
        <v>591</v>
      </c>
      <c r="G212" s="111" t="s">
        <v>105</v>
      </c>
      <c r="H212" s="112">
        <v>1967</v>
      </c>
      <c r="I212" s="114">
        <v>1967</v>
      </c>
      <c r="J212" s="104">
        <v>931.97</v>
      </c>
      <c r="K212" s="105" t="s">
        <v>96</v>
      </c>
      <c r="L212" s="112">
        <v>2</v>
      </c>
      <c r="M212" s="113"/>
      <c r="N212" s="107" t="s">
        <v>123</v>
      </c>
      <c r="O212" s="108"/>
      <c r="P212" s="82">
        <v>2820.8086097191967</v>
      </c>
      <c r="Q212" s="109">
        <v>0.64230769230769236</v>
      </c>
      <c r="R212" s="110"/>
      <c r="S212" s="81"/>
      <c r="T212" s="81" t="s">
        <v>592</v>
      </c>
    </row>
    <row r="213" spans="1:20" ht="37.5" customHeight="1" x14ac:dyDescent="0.15">
      <c r="A213" s="65"/>
      <c r="B213" s="49" t="s">
        <v>492</v>
      </c>
      <c r="C213" s="99">
        <v>208</v>
      </c>
      <c r="D213" s="98" t="s">
        <v>593</v>
      </c>
      <c r="E213" s="81" t="s">
        <v>200</v>
      </c>
      <c r="F213" s="100" t="s">
        <v>594</v>
      </c>
      <c r="G213" s="111" t="s">
        <v>95</v>
      </c>
      <c r="H213" s="112">
        <v>1966</v>
      </c>
      <c r="I213" s="114">
        <v>1966</v>
      </c>
      <c r="J213" s="104">
        <v>924.59</v>
      </c>
      <c r="K213" s="105" t="s">
        <v>96</v>
      </c>
      <c r="L213" s="112">
        <v>3</v>
      </c>
      <c r="M213" s="113"/>
      <c r="N213" s="107" t="s">
        <v>123</v>
      </c>
      <c r="O213" s="108"/>
      <c r="P213" s="82">
        <v>5798.6166841518943</v>
      </c>
      <c r="Q213" s="109">
        <v>0.60541586073500964</v>
      </c>
      <c r="R213" s="110">
        <v>0</v>
      </c>
      <c r="S213" s="81"/>
      <c r="T213" s="81" t="s">
        <v>98</v>
      </c>
    </row>
    <row r="214" spans="1:20" ht="37.5" customHeight="1" x14ac:dyDescent="0.15">
      <c r="A214" s="65"/>
      <c r="B214" s="49" t="s">
        <v>492</v>
      </c>
      <c r="C214" s="99">
        <v>209</v>
      </c>
      <c r="D214" s="98" t="s">
        <v>595</v>
      </c>
      <c r="E214" s="81" t="s">
        <v>200</v>
      </c>
      <c r="F214" s="100" t="s">
        <v>304</v>
      </c>
      <c r="G214" s="111" t="s">
        <v>105</v>
      </c>
      <c r="H214" s="112">
        <v>1983</v>
      </c>
      <c r="I214" s="114">
        <v>1983</v>
      </c>
      <c r="J214" s="104">
        <v>442.5</v>
      </c>
      <c r="K214" s="105" t="s">
        <v>96</v>
      </c>
      <c r="L214" s="112">
        <v>1</v>
      </c>
      <c r="M214" s="113"/>
      <c r="N214" s="107" t="s">
        <v>123</v>
      </c>
      <c r="O214" s="108"/>
      <c r="P214" s="82">
        <v>3373.0824858757064</v>
      </c>
      <c r="Q214" s="109">
        <v>0.33205004812319538</v>
      </c>
      <c r="R214" s="110"/>
      <c r="S214" s="81" t="s">
        <v>1645</v>
      </c>
      <c r="T214" s="81" t="s">
        <v>596</v>
      </c>
    </row>
    <row r="215" spans="1:20" ht="37.5" customHeight="1" x14ac:dyDescent="0.15">
      <c r="A215" s="65"/>
      <c r="B215" s="49" t="s">
        <v>492</v>
      </c>
      <c r="C215" s="99">
        <v>210</v>
      </c>
      <c r="D215" s="98" t="s">
        <v>597</v>
      </c>
      <c r="E215" s="81" t="s">
        <v>195</v>
      </c>
      <c r="F215" s="100" t="s">
        <v>213</v>
      </c>
      <c r="G215" s="111" t="s">
        <v>95</v>
      </c>
      <c r="H215" s="112">
        <v>1986</v>
      </c>
      <c r="I215" s="114">
        <v>1986</v>
      </c>
      <c r="J215" s="104">
        <f>1933.39-390.7</f>
        <v>1542.69</v>
      </c>
      <c r="K215" s="105" t="s">
        <v>96</v>
      </c>
      <c r="L215" s="112">
        <v>2</v>
      </c>
      <c r="M215" s="113"/>
      <c r="N215" s="107" t="s">
        <v>97</v>
      </c>
      <c r="O215" s="108" t="s">
        <v>97</v>
      </c>
      <c r="P215" s="82">
        <v>14255.884099919793</v>
      </c>
      <c r="Q215" s="109">
        <v>0.62558453399543612</v>
      </c>
      <c r="R215" s="110">
        <v>13000</v>
      </c>
      <c r="S215" s="81" t="s">
        <v>214</v>
      </c>
      <c r="T215" s="81" t="s">
        <v>598</v>
      </c>
    </row>
    <row r="216" spans="1:20" ht="37.5" customHeight="1" x14ac:dyDescent="0.15">
      <c r="A216" s="65"/>
      <c r="B216" s="49" t="s">
        <v>492</v>
      </c>
      <c r="C216" s="99">
        <v>211</v>
      </c>
      <c r="D216" s="98" t="s">
        <v>599</v>
      </c>
      <c r="E216" s="81" t="s">
        <v>129</v>
      </c>
      <c r="F216" s="100" t="s">
        <v>600</v>
      </c>
      <c r="G216" s="111" t="s">
        <v>95</v>
      </c>
      <c r="H216" s="112">
        <v>1990</v>
      </c>
      <c r="I216" s="114">
        <v>1990</v>
      </c>
      <c r="J216" s="104">
        <v>3755.94</v>
      </c>
      <c r="K216" s="105" t="s">
        <v>96</v>
      </c>
      <c r="L216" s="112">
        <v>2</v>
      </c>
      <c r="M216" s="113"/>
      <c r="N216" s="107" t="s">
        <v>97</v>
      </c>
      <c r="O216" s="108" t="s">
        <v>97</v>
      </c>
      <c r="P216" s="82">
        <v>17554.392730803294</v>
      </c>
      <c r="Q216" s="109">
        <v>0.55586666666666662</v>
      </c>
      <c r="R216" s="110">
        <v>15658.1</v>
      </c>
      <c r="S216" s="81"/>
      <c r="T216" s="81" t="s">
        <v>98</v>
      </c>
    </row>
    <row r="217" spans="1:20" ht="37.5" customHeight="1" x14ac:dyDescent="0.15">
      <c r="A217" s="65"/>
      <c r="B217" s="49" t="s">
        <v>492</v>
      </c>
      <c r="C217" s="99">
        <v>212</v>
      </c>
      <c r="D217" s="98" t="s">
        <v>601</v>
      </c>
      <c r="E217" s="81" t="s">
        <v>93</v>
      </c>
      <c r="F217" s="100" t="s">
        <v>541</v>
      </c>
      <c r="G217" s="111" t="s">
        <v>95</v>
      </c>
      <c r="H217" s="112">
        <v>1991</v>
      </c>
      <c r="I217" s="114">
        <v>1991</v>
      </c>
      <c r="J217" s="104">
        <v>4581.9400000000005</v>
      </c>
      <c r="K217" s="105" t="s">
        <v>96</v>
      </c>
      <c r="L217" s="112">
        <v>2</v>
      </c>
      <c r="M217" s="113"/>
      <c r="N217" s="107" t="s">
        <v>97</v>
      </c>
      <c r="O217" s="108" t="s">
        <v>97</v>
      </c>
      <c r="P217" s="82">
        <v>15025.269609233932</v>
      </c>
      <c r="Q217" s="109">
        <v>0.54954545454545456</v>
      </c>
      <c r="R217" s="110">
        <v>49482</v>
      </c>
      <c r="S217" s="81"/>
      <c r="T217" s="81" t="s">
        <v>602</v>
      </c>
    </row>
    <row r="218" spans="1:20" ht="37.5" customHeight="1" x14ac:dyDescent="0.15">
      <c r="A218" s="65"/>
      <c r="B218" s="49" t="s">
        <v>492</v>
      </c>
      <c r="C218" s="99">
        <v>213</v>
      </c>
      <c r="D218" s="98" t="s">
        <v>603</v>
      </c>
      <c r="E218" s="81" t="s">
        <v>100</v>
      </c>
      <c r="F218" s="100" t="s">
        <v>604</v>
      </c>
      <c r="G218" s="111" t="s">
        <v>95</v>
      </c>
      <c r="H218" s="112">
        <v>1980</v>
      </c>
      <c r="I218" s="114">
        <v>1980</v>
      </c>
      <c r="J218" s="104">
        <v>1391.78</v>
      </c>
      <c r="K218" s="105" t="s">
        <v>96</v>
      </c>
      <c r="L218" s="112">
        <v>2</v>
      </c>
      <c r="M218" s="113"/>
      <c r="N218" s="107" t="s">
        <v>228</v>
      </c>
      <c r="O218" s="108"/>
      <c r="P218" s="82">
        <v>3357.2583310580694</v>
      </c>
      <c r="Q218" s="109">
        <v>0.40217391304347827</v>
      </c>
      <c r="R218" s="110"/>
      <c r="S218" s="81"/>
      <c r="T218" s="81" t="s">
        <v>605</v>
      </c>
    </row>
    <row r="219" spans="1:20" ht="37.5" customHeight="1" x14ac:dyDescent="0.15">
      <c r="A219" s="65"/>
      <c r="B219" s="49" t="s">
        <v>492</v>
      </c>
      <c r="C219" s="99">
        <v>214</v>
      </c>
      <c r="D219" s="98" t="s">
        <v>606</v>
      </c>
      <c r="E219" s="81" t="s">
        <v>195</v>
      </c>
      <c r="F219" s="100" t="s">
        <v>607</v>
      </c>
      <c r="G219" s="111" t="s">
        <v>95</v>
      </c>
      <c r="H219" s="112">
        <v>1992</v>
      </c>
      <c r="I219" s="114">
        <v>1992</v>
      </c>
      <c r="J219" s="104">
        <v>1620.96</v>
      </c>
      <c r="K219" s="105" t="s">
        <v>96</v>
      </c>
      <c r="L219" s="112">
        <v>2</v>
      </c>
      <c r="M219" s="113"/>
      <c r="N219" s="107" t="s">
        <v>97</v>
      </c>
      <c r="O219" s="108" t="s">
        <v>97</v>
      </c>
      <c r="P219" s="82">
        <v>18889.303901781401</v>
      </c>
      <c r="Q219" s="109">
        <v>0.53328121826870978</v>
      </c>
      <c r="R219" s="110">
        <v>171499.59</v>
      </c>
      <c r="S219" s="81"/>
      <c r="T219" s="81" t="s">
        <v>608</v>
      </c>
    </row>
    <row r="220" spans="1:20" ht="37.5" customHeight="1" x14ac:dyDescent="0.15">
      <c r="A220" s="65"/>
      <c r="B220" s="49" t="s">
        <v>492</v>
      </c>
      <c r="C220" s="99">
        <v>215</v>
      </c>
      <c r="D220" s="98" t="s">
        <v>609</v>
      </c>
      <c r="E220" s="81" t="s">
        <v>160</v>
      </c>
      <c r="F220" s="100" t="s">
        <v>575</v>
      </c>
      <c r="G220" s="111" t="s">
        <v>95</v>
      </c>
      <c r="H220" s="112">
        <v>1999</v>
      </c>
      <c r="I220" s="114">
        <v>1999</v>
      </c>
      <c r="J220" s="104">
        <v>1936.12</v>
      </c>
      <c r="K220" s="105" t="s">
        <v>96</v>
      </c>
      <c r="L220" s="112">
        <v>2</v>
      </c>
      <c r="M220" s="113" t="s">
        <v>945</v>
      </c>
      <c r="N220" s="107" t="s">
        <v>97</v>
      </c>
      <c r="O220" s="108" t="s">
        <v>97</v>
      </c>
      <c r="P220" s="82">
        <v>34769.433196289487</v>
      </c>
      <c r="Q220" s="109">
        <v>0.44406611684317565</v>
      </c>
      <c r="R220" s="110">
        <v>20454.88</v>
      </c>
      <c r="S220" s="81"/>
      <c r="T220" s="81" t="s">
        <v>610</v>
      </c>
    </row>
    <row r="221" spans="1:20" ht="37.5" customHeight="1" x14ac:dyDescent="0.15">
      <c r="A221" s="65"/>
      <c r="B221" s="49" t="s">
        <v>492</v>
      </c>
      <c r="C221" s="99">
        <v>216</v>
      </c>
      <c r="D221" s="98" t="s">
        <v>611</v>
      </c>
      <c r="E221" s="81" t="s">
        <v>160</v>
      </c>
      <c r="F221" s="100" t="s">
        <v>612</v>
      </c>
      <c r="G221" s="111" t="s">
        <v>95</v>
      </c>
      <c r="H221" s="112">
        <v>1994</v>
      </c>
      <c r="I221" s="114">
        <v>1994</v>
      </c>
      <c r="J221" s="104">
        <v>4431.13</v>
      </c>
      <c r="K221" s="105" t="s">
        <v>96</v>
      </c>
      <c r="L221" s="112">
        <v>2</v>
      </c>
      <c r="M221" s="113"/>
      <c r="N221" s="107" t="s">
        <v>123</v>
      </c>
      <c r="O221" s="108"/>
      <c r="P221" s="82">
        <v>18933.289251274506</v>
      </c>
      <c r="Q221" s="109">
        <v>0.17358461716078555</v>
      </c>
      <c r="R221" s="110"/>
      <c r="S221" s="81"/>
      <c r="T221" s="81" t="s">
        <v>613</v>
      </c>
    </row>
    <row r="222" spans="1:20" ht="45" customHeight="1" x14ac:dyDescent="0.15">
      <c r="A222" s="65"/>
      <c r="B222" s="63" t="s">
        <v>614</v>
      </c>
      <c r="C222" s="99">
        <v>217</v>
      </c>
      <c r="D222" s="98" t="s">
        <v>615</v>
      </c>
      <c r="E222" s="81" t="s">
        <v>160</v>
      </c>
      <c r="F222" s="100" t="s">
        <v>616</v>
      </c>
      <c r="G222" s="111" t="s">
        <v>122</v>
      </c>
      <c r="H222" s="112">
        <v>1997</v>
      </c>
      <c r="I222" s="114">
        <v>1992</v>
      </c>
      <c r="J222" s="104">
        <v>2836.06</v>
      </c>
      <c r="K222" s="105" t="s">
        <v>96</v>
      </c>
      <c r="L222" s="112">
        <v>1</v>
      </c>
      <c r="M222" s="113"/>
      <c r="N222" s="107" t="s">
        <v>123</v>
      </c>
      <c r="O222" s="108"/>
      <c r="P222" s="82">
        <v>28113.326586884621</v>
      </c>
      <c r="Q222" s="109">
        <v>1</v>
      </c>
      <c r="R222" s="110">
        <v>563595</v>
      </c>
      <c r="S222" s="81"/>
      <c r="T222" s="81" t="s">
        <v>617</v>
      </c>
    </row>
    <row r="223" spans="1:20" ht="30" customHeight="1" x14ac:dyDescent="0.15">
      <c r="A223" s="65"/>
      <c r="B223" s="63" t="s">
        <v>614</v>
      </c>
      <c r="C223" s="99">
        <v>218</v>
      </c>
      <c r="D223" s="98" t="s">
        <v>618</v>
      </c>
      <c r="E223" s="81" t="s">
        <v>160</v>
      </c>
      <c r="F223" s="100" t="s">
        <v>619</v>
      </c>
      <c r="G223" s="111" t="s">
        <v>179</v>
      </c>
      <c r="H223" s="112">
        <v>1989</v>
      </c>
      <c r="I223" s="114">
        <v>1989</v>
      </c>
      <c r="J223" s="104">
        <v>11172.18</v>
      </c>
      <c r="K223" s="105" t="s">
        <v>96</v>
      </c>
      <c r="L223" s="112">
        <v>4</v>
      </c>
      <c r="M223" s="113" t="s">
        <v>1622</v>
      </c>
      <c r="N223" s="107" t="s">
        <v>97</v>
      </c>
      <c r="O223" s="108" t="s">
        <v>97</v>
      </c>
      <c r="P223" s="82">
        <v>29471.302019838564</v>
      </c>
      <c r="Q223" s="109">
        <v>0.32407473336167641</v>
      </c>
      <c r="R223" s="110">
        <v>64820.51</v>
      </c>
      <c r="S223" s="81"/>
      <c r="T223" s="81" t="s">
        <v>620</v>
      </c>
    </row>
    <row r="224" spans="1:20" ht="30" customHeight="1" x14ac:dyDescent="0.15">
      <c r="A224" s="65"/>
      <c r="B224" s="63" t="s">
        <v>614</v>
      </c>
      <c r="C224" s="99">
        <v>219</v>
      </c>
      <c r="D224" s="98" t="s">
        <v>621</v>
      </c>
      <c r="E224" s="81" t="s">
        <v>160</v>
      </c>
      <c r="F224" s="100" t="s">
        <v>622</v>
      </c>
      <c r="G224" s="111" t="s">
        <v>122</v>
      </c>
      <c r="H224" s="112">
        <v>2006</v>
      </c>
      <c r="I224" s="114">
        <v>2006</v>
      </c>
      <c r="J224" s="104">
        <v>26.63</v>
      </c>
      <c r="K224" s="105" t="s">
        <v>96</v>
      </c>
      <c r="L224" s="112">
        <v>1</v>
      </c>
      <c r="M224" s="113"/>
      <c r="N224" s="107" t="s">
        <v>123</v>
      </c>
      <c r="O224" s="108"/>
      <c r="P224" s="82">
        <v>75198.782701214164</v>
      </c>
      <c r="Q224" s="117"/>
      <c r="R224" s="110"/>
      <c r="S224" s="81"/>
      <c r="T224" s="81" t="s">
        <v>623</v>
      </c>
    </row>
    <row r="225" spans="1:20" ht="30" customHeight="1" x14ac:dyDescent="0.15">
      <c r="A225" s="65"/>
      <c r="B225" s="63" t="s">
        <v>1602</v>
      </c>
      <c r="C225" s="99">
        <v>220</v>
      </c>
      <c r="D225" s="98" t="s">
        <v>624</v>
      </c>
      <c r="E225" s="81" t="s">
        <v>1588</v>
      </c>
      <c r="F225" s="100" t="s">
        <v>625</v>
      </c>
      <c r="G225" s="111" t="s">
        <v>122</v>
      </c>
      <c r="H225" s="112">
        <v>2004</v>
      </c>
      <c r="I225" s="114">
        <v>2004</v>
      </c>
      <c r="J225" s="104">
        <v>19.96</v>
      </c>
      <c r="K225" s="105" t="s">
        <v>96</v>
      </c>
      <c r="L225" s="112">
        <v>1</v>
      </c>
      <c r="M225" s="113"/>
      <c r="N225" s="107" t="s">
        <v>123</v>
      </c>
      <c r="O225" s="108"/>
      <c r="P225" s="82">
        <v>109274.22762191047</v>
      </c>
      <c r="Q225" s="117"/>
      <c r="R225" s="110"/>
      <c r="S225" s="81"/>
      <c r="T225" s="81" t="s">
        <v>626</v>
      </c>
    </row>
    <row r="226" spans="1:20" ht="56.25" customHeight="1" x14ac:dyDescent="0.15">
      <c r="A226" s="65"/>
      <c r="B226" s="63" t="s">
        <v>1602</v>
      </c>
      <c r="C226" s="99">
        <v>221</v>
      </c>
      <c r="D226" s="98" t="s">
        <v>1603</v>
      </c>
      <c r="E226" s="81" t="s">
        <v>1588</v>
      </c>
      <c r="F226" s="100" t="s">
        <v>1600</v>
      </c>
      <c r="G226" s="111" t="s">
        <v>105</v>
      </c>
      <c r="H226" s="112">
        <v>2018</v>
      </c>
      <c r="I226" s="103">
        <v>2018</v>
      </c>
      <c r="J226" s="104">
        <v>507</v>
      </c>
      <c r="K226" s="105" t="s">
        <v>96</v>
      </c>
      <c r="L226" s="112">
        <v>2</v>
      </c>
      <c r="M226" s="113" t="s">
        <v>945</v>
      </c>
      <c r="N226" s="113" t="s">
        <v>945</v>
      </c>
      <c r="O226" s="108" t="s">
        <v>945</v>
      </c>
      <c r="P226" s="82">
        <v>23352.934911242603</v>
      </c>
      <c r="Q226" s="117"/>
      <c r="R226" s="110"/>
      <c r="S226" s="81" t="s">
        <v>1613</v>
      </c>
      <c r="T226" s="81" t="s">
        <v>1604</v>
      </c>
    </row>
    <row r="227" spans="1:20" ht="30" customHeight="1" x14ac:dyDescent="0.15">
      <c r="A227" s="65"/>
      <c r="B227" s="63" t="s">
        <v>614</v>
      </c>
      <c r="C227" s="99">
        <v>222</v>
      </c>
      <c r="D227" s="98" t="s">
        <v>627</v>
      </c>
      <c r="E227" s="81" t="s">
        <v>137</v>
      </c>
      <c r="F227" s="100" t="s">
        <v>628</v>
      </c>
      <c r="G227" s="111" t="s">
        <v>95</v>
      </c>
      <c r="H227" s="112">
        <v>1991</v>
      </c>
      <c r="I227" s="114">
        <v>1991</v>
      </c>
      <c r="J227" s="104">
        <v>1389.29</v>
      </c>
      <c r="K227" s="105" t="s">
        <v>96</v>
      </c>
      <c r="L227" s="112">
        <v>2</v>
      </c>
      <c r="M227" s="113"/>
      <c r="N227" s="107" t="s">
        <v>97</v>
      </c>
      <c r="O227" s="108" t="s">
        <v>97</v>
      </c>
      <c r="P227" s="82">
        <v>25099.76246859907</v>
      </c>
      <c r="Q227" s="109">
        <v>0.19174793698424605</v>
      </c>
      <c r="R227" s="110">
        <v>11644</v>
      </c>
      <c r="S227" s="81"/>
      <c r="T227" s="81" t="s">
        <v>98</v>
      </c>
    </row>
    <row r="228" spans="1:20" ht="30" customHeight="1" x14ac:dyDescent="0.15">
      <c r="A228" s="65"/>
      <c r="B228" s="63" t="s">
        <v>614</v>
      </c>
      <c r="C228" s="99">
        <v>223</v>
      </c>
      <c r="D228" s="98" t="s">
        <v>630</v>
      </c>
      <c r="E228" s="81" t="s">
        <v>137</v>
      </c>
      <c r="F228" s="100" t="s">
        <v>629</v>
      </c>
      <c r="G228" s="124"/>
      <c r="H228" s="125"/>
      <c r="I228" s="126"/>
      <c r="J228" s="127"/>
      <c r="K228" s="105" t="s">
        <v>96</v>
      </c>
      <c r="L228" s="112">
        <v>1</v>
      </c>
      <c r="M228" s="118"/>
      <c r="N228" s="107" t="s">
        <v>123</v>
      </c>
      <c r="O228" s="119"/>
      <c r="P228" s="82"/>
      <c r="Q228" s="117"/>
      <c r="R228" s="110">
        <v>0</v>
      </c>
      <c r="S228" s="81"/>
      <c r="T228" s="81" t="s">
        <v>98</v>
      </c>
    </row>
    <row r="229" spans="1:20" ht="38.25" customHeight="1" x14ac:dyDescent="0.15">
      <c r="A229" s="65"/>
      <c r="B229" s="63" t="s">
        <v>614</v>
      </c>
      <c r="C229" s="99">
        <v>224</v>
      </c>
      <c r="D229" s="98" t="s">
        <v>632</v>
      </c>
      <c r="E229" s="81" t="s">
        <v>137</v>
      </c>
      <c r="F229" s="100" t="s">
        <v>631</v>
      </c>
      <c r="G229" s="111" t="s">
        <v>122</v>
      </c>
      <c r="H229" s="112">
        <v>2003</v>
      </c>
      <c r="I229" s="114">
        <v>1986</v>
      </c>
      <c r="J229" s="104">
        <v>70.41</v>
      </c>
      <c r="K229" s="105" t="s">
        <v>96</v>
      </c>
      <c r="L229" s="112">
        <v>1</v>
      </c>
      <c r="M229" s="113"/>
      <c r="N229" s="107" t="s">
        <v>123</v>
      </c>
      <c r="O229" s="108"/>
      <c r="P229" s="82">
        <v>17367.867963830897</v>
      </c>
      <c r="Q229" s="117"/>
      <c r="R229" s="110">
        <v>0</v>
      </c>
      <c r="S229" s="81"/>
      <c r="T229" s="81" t="s">
        <v>98</v>
      </c>
    </row>
    <row r="230" spans="1:20" ht="30" customHeight="1" x14ac:dyDescent="0.15">
      <c r="A230" s="65"/>
      <c r="B230" s="63" t="s">
        <v>614</v>
      </c>
      <c r="C230" s="99">
        <v>225</v>
      </c>
      <c r="D230" s="98" t="s">
        <v>633</v>
      </c>
      <c r="E230" s="81" t="s">
        <v>137</v>
      </c>
      <c r="F230" s="100" t="s">
        <v>634</v>
      </c>
      <c r="G230" s="111" t="s">
        <v>510</v>
      </c>
      <c r="H230" s="112">
        <v>1974</v>
      </c>
      <c r="I230" s="114">
        <v>1974</v>
      </c>
      <c r="J230" s="104">
        <v>31.2</v>
      </c>
      <c r="K230" s="105" t="s">
        <v>96</v>
      </c>
      <c r="L230" s="112">
        <v>1</v>
      </c>
      <c r="M230" s="113"/>
      <c r="N230" s="107" t="s">
        <v>123</v>
      </c>
      <c r="O230" s="108"/>
      <c r="P230" s="82">
        <v>28662.037927350426</v>
      </c>
      <c r="Q230" s="117"/>
      <c r="R230" s="110">
        <v>0</v>
      </c>
      <c r="S230" s="81"/>
      <c r="T230" s="81" t="s">
        <v>98</v>
      </c>
    </row>
    <row r="231" spans="1:20" s="94" customFormat="1" ht="30" customHeight="1" x14ac:dyDescent="0.15">
      <c r="A231" s="96"/>
      <c r="B231" s="63" t="s">
        <v>614</v>
      </c>
      <c r="C231" s="99">
        <v>226</v>
      </c>
      <c r="D231" s="98" t="s">
        <v>635</v>
      </c>
      <c r="E231" s="81" t="s">
        <v>137</v>
      </c>
      <c r="F231" s="100" t="s">
        <v>636</v>
      </c>
      <c r="G231" s="111" t="s">
        <v>95</v>
      </c>
      <c r="H231" s="112">
        <v>1986</v>
      </c>
      <c r="I231" s="114">
        <v>1986</v>
      </c>
      <c r="J231" s="104">
        <v>23.66</v>
      </c>
      <c r="K231" s="105" t="s">
        <v>96</v>
      </c>
      <c r="L231" s="112">
        <v>1</v>
      </c>
      <c r="M231" s="113"/>
      <c r="N231" s="107" t="s">
        <v>123</v>
      </c>
      <c r="O231" s="108"/>
      <c r="P231" s="82">
        <v>40614.563961679341</v>
      </c>
      <c r="Q231" s="117"/>
      <c r="R231" s="110">
        <v>0</v>
      </c>
      <c r="S231" s="81"/>
      <c r="T231" s="81" t="s">
        <v>98</v>
      </c>
    </row>
    <row r="232" spans="1:20" ht="30" customHeight="1" x14ac:dyDescent="0.15">
      <c r="A232" s="65"/>
      <c r="B232" s="63" t="s">
        <v>614</v>
      </c>
      <c r="C232" s="99">
        <v>227</v>
      </c>
      <c r="D232" s="98" t="s">
        <v>638</v>
      </c>
      <c r="E232" s="81" t="s">
        <v>137</v>
      </c>
      <c r="F232" s="100" t="s">
        <v>637</v>
      </c>
      <c r="G232" s="124"/>
      <c r="H232" s="125"/>
      <c r="I232" s="126"/>
      <c r="J232" s="127"/>
      <c r="K232" s="105" t="s">
        <v>96</v>
      </c>
      <c r="L232" s="112">
        <v>1</v>
      </c>
      <c r="M232" s="118"/>
      <c r="N232" s="107" t="s">
        <v>123</v>
      </c>
      <c r="O232" s="119"/>
      <c r="P232" s="82"/>
      <c r="Q232" s="117"/>
      <c r="R232" s="110">
        <v>0</v>
      </c>
      <c r="S232" s="81"/>
      <c r="T232" s="81" t="s">
        <v>98</v>
      </c>
    </row>
    <row r="233" spans="1:20" ht="37.5" customHeight="1" x14ac:dyDescent="0.15">
      <c r="A233" s="65"/>
      <c r="B233" s="63" t="s">
        <v>614</v>
      </c>
      <c r="C233" s="99">
        <v>228</v>
      </c>
      <c r="D233" s="98" t="s">
        <v>640</v>
      </c>
      <c r="E233" s="81" t="s">
        <v>137</v>
      </c>
      <c r="F233" s="100" t="s">
        <v>641</v>
      </c>
      <c r="G233" s="111" t="s">
        <v>122</v>
      </c>
      <c r="H233" s="112">
        <v>2006</v>
      </c>
      <c r="I233" s="114">
        <v>2006</v>
      </c>
      <c r="J233" s="104">
        <v>34.78</v>
      </c>
      <c r="K233" s="105" t="s">
        <v>96</v>
      </c>
      <c r="L233" s="112">
        <v>1</v>
      </c>
      <c r="M233" s="113"/>
      <c r="N233" s="107" t="s">
        <v>123</v>
      </c>
      <c r="O233" s="108"/>
      <c r="P233" s="82">
        <v>38860.798830745633</v>
      </c>
      <c r="Q233" s="117"/>
      <c r="R233" s="110">
        <v>0</v>
      </c>
      <c r="S233" s="81"/>
      <c r="T233" s="81" t="s">
        <v>98</v>
      </c>
    </row>
    <row r="234" spans="1:20" ht="30" customHeight="1" x14ac:dyDescent="0.15">
      <c r="A234" s="65"/>
      <c r="B234" s="63" t="s">
        <v>614</v>
      </c>
      <c r="C234" s="99">
        <v>229</v>
      </c>
      <c r="D234" s="128" t="s">
        <v>642</v>
      </c>
      <c r="E234" s="81" t="s">
        <v>137</v>
      </c>
      <c r="F234" s="100" t="s">
        <v>643</v>
      </c>
      <c r="G234" s="111"/>
      <c r="H234" s="112"/>
      <c r="I234" s="114"/>
      <c r="J234" s="104"/>
      <c r="K234" s="105" t="s">
        <v>96</v>
      </c>
      <c r="L234" s="112"/>
      <c r="M234" s="118"/>
      <c r="N234" s="107" t="s">
        <v>1587</v>
      </c>
      <c r="O234" s="119"/>
      <c r="P234" s="82"/>
      <c r="Q234" s="117"/>
      <c r="R234" s="110">
        <v>0</v>
      </c>
      <c r="S234" s="81"/>
      <c r="T234" s="81"/>
    </row>
    <row r="235" spans="1:20" ht="30" customHeight="1" x14ac:dyDescent="0.15">
      <c r="A235" s="65"/>
      <c r="B235" s="63" t="s">
        <v>614</v>
      </c>
      <c r="C235" s="99">
        <v>230</v>
      </c>
      <c r="D235" s="128" t="s">
        <v>644</v>
      </c>
      <c r="E235" s="81" t="s">
        <v>137</v>
      </c>
      <c r="F235" s="100" t="s">
        <v>636</v>
      </c>
      <c r="G235" s="111"/>
      <c r="H235" s="112"/>
      <c r="I235" s="114"/>
      <c r="J235" s="104"/>
      <c r="K235" s="105" t="s">
        <v>96</v>
      </c>
      <c r="L235" s="112"/>
      <c r="M235" s="118"/>
      <c r="N235" s="107" t="s">
        <v>1587</v>
      </c>
      <c r="O235" s="119"/>
      <c r="P235" s="82"/>
      <c r="Q235" s="117"/>
      <c r="R235" s="110">
        <v>0</v>
      </c>
      <c r="S235" s="81"/>
      <c r="T235" s="81"/>
    </row>
    <row r="236" spans="1:20" ht="30" customHeight="1" x14ac:dyDescent="0.15">
      <c r="A236" s="65"/>
      <c r="B236" s="63" t="s">
        <v>614</v>
      </c>
      <c r="C236" s="99">
        <v>231</v>
      </c>
      <c r="D236" s="128" t="s">
        <v>645</v>
      </c>
      <c r="E236" s="81" t="s">
        <v>137</v>
      </c>
      <c r="F236" s="100" t="s">
        <v>639</v>
      </c>
      <c r="G236" s="111"/>
      <c r="H236" s="112"/>
      <c r="I236" s="114"/>
      <c r="J236" s="104"/>
      <c r="K236" s="105" t="s">
        <v>96</v>
      </c>
      <c r="L236" s="112"/>
      <c r="M236" s="118"/>
      <c r="N236" s="107" t="s">
        <v>1587</v>
      </c>
      <c r="O236" s="119"/>
      <c r="P236" s="82"/>
      <c r="Q236" s="117"/>
      <c r="R236" s="110">
        <v>0</v>
      </c>
      <c r="S236" s="81"/>
      <c r="T236" s="81"/>
    </row>
    <row r="237" spans="1:20" ht="30" customHeight="1" x14ac:dyDescent="0.15">
      <c r="A237" s="65"/>
      <c r="B237" s="63" t="s">
        <v>614</v>
      </c>
      <c r="C237" s="99">
        <v>232</v>
      </c>
      <c r="D237" s="128" t="s">
        <v>646</v>
      </c>
      <c r="E237" s="81" t="s">
        <v>137</v>
      </c>
      <c r="F237" s="100" t="s">
        <v>631</v>
      </c>
      <c r="G237" s="111"/>
      <c r="H237" s="112"/>
      <c r="I237" s="114"/>
      <c r="J237" s="104"/>
      <c r="K237" s="105" t="s">
        <v>96</v>
      </c>
      <c r="L237" s="112"/>
      <c r="M237" s="118"/>
      <c r="N237" s="107" t="s">
        <v>1587</v>
      </c>
      <c r="O237" s="119"/>
      <c r="P237" s="82"/>
      <c r="Q237" s="117"/>
      <c r="R237" s="110">
        <v>0</v>
      </c>
      <c r="S237" s="81"/>
      <c r="T237" s="81"/>
    </row>
    <row r="238" spans="1:20" ht="30" customHeight="1" x14ac:dyDescent="0.15">
      <c r="A238" s="65"/>
      <c r="B238" s="63" t="s">
        <v>614</v>
      </c>
      <c r="C238" s="99">
        <v>233</v>
      </c>
      <c r="D238" s="98" t="s">
        <v>647</v>
      </c>
      <c r="E238" s="81" t="s">
        <v>129</v>
      </c>
      <c r="F238" s="100" t="s">
        <v>1810</v>
      </c>
      <c r="G238" s="111" t="s">
        <v>95</v>
      </c>
      <c r="H238" s="112">
        <v>1994</v>
      </c>
      <c r="I238" s="114">
        <v>1994</v>
      </c>
      <c r="J238" s="104">
        <v>3529.58</v>
      </c>
      <c r="K238" s="105" t="s">
        <v>96</v>
      </c>
      <c r="L238" s="112">
        <v>3</v>
      </c>
      <c r="M238" s="113" t="s">
        <v>945</v>
      </c>
      <c r="N238" s="107" t="s">
        <v>97</v>
      </c>
      <c r="O238" s="108" t="s">
        <v>97</v>
      </c>
      <c r="P238" s="82">
        <v>25697.029674918831</v>
      </c>
      <c r="Q238" s="109">
        <v>0.19401442373557026</v>
      </c>
      <c r="R238" s="110">
        <v>7983</v>
      </c>
      <c r="S238" s="81"/>
      <c r="T238" s="81" t="s">
        <v>98</v>
      </c>
    </row>
    <row r="239" spans="1:20" ht="30" customHeight="1" x14ac:dyDescent="0.15">
      <c r="A239" s="65"/>
      <c r="B239" s="63" t="s">
        <v>614</v>
      </c>
      <c r="C239" s="99">
        <v>234</v>
      </c>
      <c r="D239" s="98" t="s">
        <v>648</v>
      </c>
      <c r="E239" s="81" t="s">
        <v>100</v>
      </c>
      <c r="F239" s="100" t="s">
        <v>1811</v>
      </c>
      <c r="G239" s="111" t="s">
        <v>122</v>
      </c>
      <c r="H239" s="112">
        <v>1994</v>
      </c>
      <c r="I239" s="114">
        <v>1990</v>
      </c>
      <c r="J239" s="104">
        <v>1365.44</v>
      </c>
      <c r="K239" s="105" t="s">
        <v>96</v>
      </c>
      <c r="L239" s="112">
        <v>1</v>
      </c>
      <c r="M239" s="113"/>
      <c r="N239" s="107" t="s">
        <v>123</v>
      </c>
      <c r="O239" s="108"/>
      <c r="P239" s="82">
        <v>21996.74756854933</v>
      </c>
      <c r="Q239" s="109">
        <v>8.9511941848390411E-2</v>
      </c>
      <c r="R239" s="110">
        <v>3817</v>
      </c>
      <c r="S239" s="81"/>
      <c r="T239" s="81" t="s">
        <v>98</v>
      </c>
    </row>
    <row r="240" spans="1:20" ht="45" customHeight="1" x14ac:dyDescent="0.15">
      <c r="A240" s="65"/>
      <c r="B240" s="63" t="s">
        <v>614</v>
      </c>
      <c r="C240" s="99">
        <v>235</v>
      </c>
      <c r="D240" s="98" t="s">
        <v>649</v>
      </c>
      <c r="E240" s="81" t="s">
        <v>107</v>
      </c>
      <c r="F240" s="100" t="s">
        <v>650</v>
      </c>
      <c r="G240" s="111" t="s">
        <v>179</v>
      </c>
      <c r="H240" s="112">
        <v>1984</v>
      </c>
      <c r="I240" s="114">
        <v>1984</v>
      </c>
      <c r="J240" s="104">
        <v>19693.7</v>
      </c>
      <c r="K240" s="105" t="s">
        <v>96</v>
      </c>
      <c r="L240" s="112">
        <v>7</v>
      </c>
      <c r="M240" s="113" t="s">
        <v>945</v>
      </c>
      <c r="N240" s="107" t="s">
        <v>97</v>
      </c>
      <c r="O240" s="108" t="s">
        <v>97</v>
      </c>
      <c r="P240" s="82">
        <v>22105.73939889406</v>
      </c>
      <c r="Q240" s="109">
        <v>0.30768257677145239</v>
      </c>
      <c r="R240" s="110">
        <v>11418.8</v>
      </c>
      <c r="S240" s="81"/>
      <c r="T240" s="81" t="s">
        <v>98</v>
      </c>
    </row>
    <row r="241" spans="1:20" ht="30" customHeight="1" x14ac:dyDescent="0.15">
      <c r="A241" s="65"/>
      <c r="B241" s="63" t="s">
        <v>614</v>
      </c>
      <c r="C241" s="99">
        <v>236</v>
      </c>
      <c r="D241" s="98" t="s">
        <v>651</v>
      </c>
      <c r="E241" s="81" t="s">
        <v>156</v>
      </c>
      <c r="F241" s="100" t="s">
        <v>652</v>
      </c>
      <c r="G241" s="111" t="s">
        <v>510</v>
      </c>
      <c r="H241" s="112">
        <v>1985</v>
      </c>
      <c r="I241" s="114">
        <v>1985</v>
      </c>
      <c r="J241" s="104">
        <v>10349.42</v>
      </c>
      <c r="K241" s="105" t="s">
        <v>96</v>
      </c>
      <c r="L241" s="112">
        <v>3</v>
      </c>
      <c r="M241" s="113"/>
      <c r="N241" s="107" t="s">
        <v>97</v>
      </c>
      <c r="O241" s="108" t="s">
        <v>97</v>
      </c>
      <c r="P241" s="82">
        <v>26943.652301288381</v>
      </c>
      <c r="Q241" s="109">
        <v>0.2651297736273191</v>
      </c>
      <c r="R241" s="110">
        <v>175199.58000000002</v>
      </c>
      <c r="S241" s="81"/>
      <c r="T241" s="81" t="s">
        <v>653</v>
      </c>
    </row>
    <row r="242" spans="1:20" ht="45" customHeight="1" x14ac:dyDescent="0.15">
      <c r="A242" s="65"/>
      <c r="B242" s="50" t="s">
        <v>654</v>
      </c>
      <c r="C242" s="99">
        <v>237</v>
      </c>
      <c r="D242" s="98" t="s">
        <v>655</v>
      </c>
      <c r="E242" s="81" t="s">
        <v>107</v>
      </c>
      <c r="F242" s="100" t="s">
        <v>656</v>
      </c>
      <c r="G242" s="111" t="s">
        <v>95</v>
      </c>
      <c r="H242" s="112">
        <v>1971</v>
      </c>
      <c r="I242" s="114">
        <v>1971</v>
      </c>
      <c r="J242" s="104">
        <f>7467.92-126-63</f>
        <v>7278.92</v>
      </c>
      <c r="K242" s="105" t="s">
        <v>96</v>
      </c>
      <c r="L242" s="112">
        <v>3</v>
      </c>
      <c r="M242" s="113"/>
      <c r="N242" s="107" t="s">
        <v>228</v>
      </c>
      <c r="O242" s="108" t="s">
        <v>97</v>
      </c>
      <c r="P242" s="82">
        <v>13194.864552099245</v>
      </c>
      <c r="Q242" s="117"/>
      <c r="R242" s="110">
        <v>19230.02</v>
      </c>
      <c r="S242" s="81" t="s">
        <v>2022</v>
      </c>
      <c r="T242" s="81" t="s">
        <v>657</v>
      </c>
    </row>
    <row r="243" spans="1:20" ht="38.25" customHeight="1" x14ac:dyDescent="0.15">
      <c r="A243" s="65"/>
      <c r="B243" s="50" t="s">
        <v>654</v>
      </c>
      <c r="C243" s="99">
        <v>238</v>
      </c>
      <c r="D243" s="98" t="s">
        <v>658</v>
      </c>
      <c r="E243" s="81" t="s">
        <v>107</v>
      </c>
      <c r="F243" s="100" t="s">
        <v>659</v>
      </c>
      <c r="G243" s="111" t="s">
        <v>95</v>
      </c>
      <c r="H243" s="112">
        <v>1958</v>
      </c>
      <c r="I243" s="114">
        <v>1958</v>
      </c>
      <c r="J243" s="104">
        <f>7309.95-108</f>
        <v>7201.95</v>
      </c>
      <c r="K243" s="105" t="s">
        <v>96</v>
      </c>
      <c r="L243" s="112">
        <v>4</v>
      </c>
      <c r="M243" s="113"/>
      <c r="N243" s="107" t="s">
        <v>228</v>
      </c>
      <c r="O243" s="108" t="s">
        <v>97</v>
      </c>
      <c r="P243" s="82">
        <v>9851.9951515836019</v>
      </c>
      <c r="Q243" s="117"/>
      <c r="R243" s="110">
        <v>17401</v>
      </c>
      <c r="S243" s="81" t="s">
        <v>660</v>
      </c>
      <c r="T243" s="81" t="s">
        <v>661</v>
      </c>
    </row>
    <row r="244" spans="1:20" ht="38.25" customHeight="1" x14ac:dyDescent="0.15">
      <c r="A244" s="65"/>
      <c r="B244" s="50" t="s">
        <v>654</v>
      </c>
      <c r="C244" s="99">
        <v>239</v>
      </c>
      <c r="D244" s="98" t="s">
        <v>662</v>
      </c>
      <c r="E244" s="81" t="s">
        <v>107</v>
      </c>
      <c r="F244" s="100" t="s">
        <v>663</v>
      </c>
      <c r="G244" s="111" t="s">
        <v>95</v>
      </c>
      <c r="H244" s="112">
        <v>1967</v>
      </c>
      <c r="I244" s="114">
        <v>1967</v>
      </c>
      <c r="J244" s="104">
        <v>4995.55</v>
      </c>
      <c r="K244" s="105" t="s">
        <v>96</v>
      </c>
      <c r="L244" s="112">
        <v>3</v>
      </c>
      <c r="M244" s="113"/>
      <c r="N244" s="107" t="s">
        <v>97</v>
      </c>
      <c r="O244" s="108" t="s">
        <v>97</v>
      </c>
      <c r="P244" s="82">
        <v>8482.9883910275021</v>
      </c>
      <c r="Q244" s="117"/>
      <c r="R244" s="110">
        <v>8090</v>
      </c>
      <c r="S244" s="81" t="s">
        <v>1827</v>
      </c>
      <c r="T244" s="81" t="s">
        <v>664</v>
      </c>
    </row>
    <row r="245" spans="1:20" ht="38.25" customHeight="1" x14ac:dyDescent="0.15">
      <c r="A245" s="65"/>
      <c r="B245" s="50" t="s">
        <v>654</v>
      </c>
      <c r="C245" s="99">
        <v>240</v>
      </c>
      <c r="D245" s="98" t="s">
        <v>665</v>
      </c>
      <c r="E245" s="81" t="s">
        <v>107</v>
      </c>
      <c r="F245" s="100" t="s">
        <v>666</v>
      </c>
      <c r="G245" s="111" t="s">
        <v>95</v>
      </c>
      <c r="H245" s="112">
        <v>1967</v>
      </c>
      <c r="I245" s="114">
        <v>1967</v>
      </c>
      <c r="J245" s="104">
        <f>7804.65-171</f>
        <v>7633.65</v>
      </c>
      <c r="K245" s="105" t="s">
        <v>96</v>
      </c>
      <c r="L245" s="112">
        <v>3</v>
      </c>
      <c r="M245" s="113"/>
      <c r="N245" s="107" t="s">
        <v>97</v>
      </c>
      <c r="O245" s="108" t="s">
        <v>97</v>
      </c>
      <c r="P245" s="82">
        <v>8481.6125016382739</v>
      </c>
      <c r="Q245" s="117"/>
      <c r="R245" s="110">
        <v>17502.66</v>
      </c>
      <c r="S245" s="81" t="s">
        <v>667</v>
      </c>
      <c r="T245" s="81" t="s">
        <v>668</v>
      </c>
    </row>
    <row r="246" spans="1:20" ht="43.5" customHeight="1" x14ac:dyDescent="0.15">
      <c r="A246" s="65"/>
      <c r="B246" s="50" t="s">
        <v>654</v>
      </c>
      <c r="C246" s="99">
        <v>241</v>
      </c>
      <c r="D246" s="98" t="s">
        <v>669</v>
      </c>
      <c r="E246" s="81" t="s">
        <v>107</v>
      </c>
      <c r="F246" s="100" t="s">
        <v>670</v>
      </c>
      <c r="G246" s="111" t="s">
        <v>95</v>
      </c>
      <c r="H246" s="112">
        <v>1982</v>
      </c>
      <c r="I246" s="114">
        <v>1982</v>
      </c>
      <c r="J246" s="104">
        <f>7095.67-108-66.08</f>
        <v>6921.59</v>
      </c>
      <c r="K246" s="105" t="s">
        <v>96</v>
      </c>
      <c r="L246" s="112">
        <v>3</v>
      </c>
      <c r="M246" s="113"/>
      <c r="N246" s="107" t="s">
        <v>97</v>
      </c>
      <c r="O246" s="108" t="s">
        <v>97</v>
      </c>
      <c r="P246" s="82">
        <v>11577.060856264174</v>
      </c>
      <c r="Q246" s="117"/>
      <c r="R246" s="110">
        <v>18150</v>
      </c>
      <c r="S246" s="81" t="s">
        <v>2035</v>
      </c>
      <c r="T246" s="81" t="s">
        <v>671</v>
      </c>
    </row>
    <row r="247" spans="1:20" ht="44.25" customHeight="1" x14ac:dyDescent="0.15">
      <c r="A247" s="65"/>
      <c r="B247" s="50" t="s">
        <v>654</v>
      </c>
      <c r="C247" s="99">
        <v>242</v>
      </c>
      <c r="D247" s="98" t="s">
        <v>672</v>
      </c>
      <c r="E247" s="81" t="s">
        <v>107</v>
      </c>
      <c r="F247" s="100" t="s">
        <v>673</v>
      </c>
      <c r="G247" s="111" t="s">
        <v>95</v>
      </c>
      <c r="H247" s="112">
        <v>1963</v>
      </c>
      <c r="I247" s="114">
        <v>1963</v>
      </c>
      <c r="J247" s="104">
        <f>6774.17-126-63.63</f>
        <v>6584.54</v>
      </c>
      <c r="K247" s="105" t="s">
        <v>96</v>
      </c>
      <c r="L247" s="112">
        <v>2</v>
      </c>
      <c r="M247" s="113"/>
      <c r="N247" s="107" t="s">
        <v>97</v>
      </c>
      <c r="O247" s="108" t="s">
        <v>97</v>
      </c>
      <c r="P247" s="82">
        <v>15473.323231609169</v>
      </c>
      <c r="Q247" s="117"/>
      <c r="R247" s="110">
        <v>19763</v>
      </c>
      <c r="S247" s="81" t="s">
        <v>2028</v>
      </c>
      <c r="T247" s="81" t="s">
        <v>674</v>
      </c>
    </row>
    <row r="248" spans="1:20" s="44" customFormat="1" ht="38.25" customHeight="1" x14ac:dyDescent="0.15">
      <c r="A248" s="65"/>
      <c r="B248" s="50" t="s">
        <v>654</v>
      </c>
      <c r="C248" s="99">
        <v>243</v>
      </c>
      <c r="D248" s="98" t="s">
        <v>675</v>
      </c>
      <c r="E248" s="81" t="s">
        <v>107</v>
      </c>
      <c r="F248" s="100" t="s">
        <v>676</v>
      </c>
      <c r="G248" s="111" t="s">
        <v>95</v>
      </c>
      <c r="H248" s="112">
        <v>1973</v>
      </c>
      <c r="I248" s="114">
        <v>1970</v>
      </c>
      <c r="J248" s="104">
        <v>7158.34</v>
      </c>
      <c r="K248" s="105" t="s">
        <v>96</v>
      </c>
      <c r="L248" s="112">
        <v>3</v>
      </c>
      <c r="M248" s="113"/>
      <c r="N248" s="107" t="s">
        <v>97</v>
      </c>
      <c r="O248" s="108" t="s">
        <v>97</v>
      </c>
      <c r="P248" s="82">
        <v>10461.533698725627</v>
      </c>
      <c r="Q248" s="117"/>
      <c r="R248" s="110">
        <v>13750.25</v>
      </c>
      <c r="S248" s="81" t="s">
        <v>2023</v>
      </c>
      <c r="T248" s="81" t="s">
        <v>677</v>
      </c>
    </row>
    <row r="249" spans="1:20" ht="38.25" customHeight="1" x14ac:dyDescent="0.15">
      <c r="A249" s="65"/>
      <c r="B249" s="50" t="s">
        <v>654</v>
      </c>
      <c r="C249" s="99">
        <v>244</v>
      </c>
      <c r="D249" s="98" t="s">
        <v>678</v>
      </c>
      <c r="E249" s="81" t="s">
        <v>107</v>
      </c>
      <c r="F249" s="100" t="s">
        <v>679</v>
      </c>
      <c r="G249" s="111" t="s">
        <v>95</v>
      </c>
      <c r="H249" s="112">
        <v>1972</v>
      </c>
      <c r="I249" s="114">
        <v>1972</v>
      </c>
      <c r="J249" s="104">
        <f>5507.64-114</f>
        <v>5393.64</v>
      </c>
      <c r="K249" s="105" t="s">
        <v>96</v>
      </c>
      <c r="L249" s="112">
        <v>3</v>
      </c>
      <c r="M249" s="113"/>
      <c r="N249" s="107" t="s">
        <v>97</v>
      </c>
      <c r="O249" s="108" t="s">
        <v>97</v>
      </c>
      <c r="P249" s="82">
        <v>27003.88634748639</v>
      </c>
      <c r="Q249" s="117"/>
      <c r="R249" s="110">
        <v>17572</v>
      </c>
      <c r="S249" s="81" t="s">
        <v>1761</v>
      </c>
      <c r="T249" s="81" t="s">
        <v>680</v>
      </c>
    </row>
    <row r="250" spans="1:20" ht="45" customHeight="1" x14ac:dyDescent="0.15">
      <c r="A250" s="65"/>
      <c r="B250" s="50" t="s">
        <v>654</v>
      </c>
      <c r="C250" s="99">
        <v>245</v>
      </c>
      <c r="D250" s="98" t="s">
        <v>681</v>
      </c>
      <c r="E250" s="81" t="s">
        <v>107</v>
      </c>
      <c r="F250" s="100" t="s">
        <v>682</v>
      </c>
      <c r="G250" s="111" t="s">
        <v>95</v>
      </c>
      <c r="H250" s="112">
        <v>1975</v>
      </c>
      <c r="I250" s="114">
        <v>1975</v>
      </c>
      <c r="J250" s="104">
        <v>7315.5599999999995</v>
      </c>
      <c r="K250" s="105" t="s">
        <v>96</v>
      </c>
      <c r="L250" s="112">
        <v>3</v>
      </c>
      <c r="M250" s="113"/>
      <c r="N250" s="107" t="s">
        <v>97</v>
      </c>
      <c r="O250" s="108" t="s">
        <v>97</v>
      </c>
      <c r="P250" s="82">
        <v>22388.506209444837</v>
      </c>
      <c r="Q250" s="117"/>
      <c r="R250" s="110">
        <v>22998</v>
      </c>
      <c r="S250" s="81"/>
      <c r="T250" s="81" t="s">
        <v>683</v>
      </c>
    </row>
    <row r="251" spans="1:20" ht="38.25" customHeight="1" x14ac:dyDescent="0.15">
      <c r="A251" s="65"/>
      <c r="B251" s="50" t="s">
        <v>654</v>
      </c>
      <c r="C251" s="99">
        <v>246</v>
      </c>
      <c r="D251" s="98" t="s">
        <v>684</v>
      </c>
      <c r="E251" s="81" t="s">
        <v>107</v>
      </c>
      <c r="F251" s="100" t="s">
        <v>685</v>
      </c>
      <c r="G251" s="111" t="s">
        <v>95</v>
      </c>
      <c r="H251" s="112">
        <v>1966</v>
      </c>
      <c r="I251" s="114">
        <v>1964</v>
      </c>
      <c r="J251" s="104">
        <f>3394.77-63</f>
        <v>3331.77</v>
      </c>
      <c r="K251" s="105" t="s">
        <v>96</v>
      </c>
      <c r="L251" s="112">
        <v>3</v>
      </c>
      <c r="M251" s="113"/>
      <c r="N251" s="107" t="s">
        <v>97</v>
      </c>
      <c r="O251" s="108" t="s">
        <v>97</v>
      </c>
      <c r="P251" s="82">
        <v>8199.358275838671</v>
      </c>
      <c r="Q251" s="117"/>
      <c r="R251" s="110">
        <v>16468</v>
      </c>
      <c r="S251" s="81" t="s">
        <v>686</v>
      </c>
      <c r="T251" s="81" t="s">
        <v>687</v>
      </c>
    </row>
    <row r="252" spans="1:20" ht="44.25" customHeight="1" x14ac:dyDescent="0.15">
      <c r="A252" s="65"/>
      <c r="B252" s="50" t="s">
        <v>654</v>
      </c>
      <c r="C252" s="99">
        <v>247</v>
      </c>
      <c r="D252" s="98" t="s">
        <v>688</v>
      </c>
      <c r="E252" s="81" t="s">
        <v>107</v>
      </c>
      <c r="F252" s="100" t="s">
        <v>689</v>
      </c>
      <c r="G252" s="111" t="s">
        <v>95</v>
      </c>
      <c r="H252" s="112">
        <v>1969</v>
      </c>
      <c r="I252" s="114">
        <v>1969</v>
      </c>
      <c r="J252" s="104">
        <f>6381.81-126-63</f>
        <v>6192.81</v>
      </c>
      <c r="K252" s="105" t="s">
        <v>96</v>
      </c>
      <c r="L252" s="112">
        <v>3</v>
      </c>
      <c r="M252" s="113"/>
      <c r="N252" s="107" t="s">
        <v>228</v>
      </c>
      <c r="O252" s="108" t="s">
        <v>97</v>
      </c>
      <c r="P252" s="82">
        <v>13332.166170962155</v>
      </c>
      <c r="Q252" s="117"/>
      <c r="R252" s="110">
        <v>21154.5</v>
      </c>
      <c r="S252" s="81" t="s">
        <v>2031</v>
      </c>
      <c r="T252" s="81" t="s">
        <v>690</v>
      </c>
    </row>
    <row r="253" spans="1:20" ht="30" customHeight="1" x14ac:dyDescent="0.15">
      <c r="A253" s="65"/>
      <c r="B253" s="50" t="s">
        <v>654</v>
      </c>
      <c r="C253" s="99">
        <v>248</v>
      </c>
      <c r="D253" s="98" t="s">
        <v>691</v>
      </c>
      <c r="E253" s="81" t="s">
        <v>107</v>
      </c>
      <c r="F253" s="100" t="s">
        <v>692</v>
      </c>
      <c r="G253" s="111" t="s">
        <v>95</v>
      </c>
      <c r="H253" s="112">
        <v>1992</v>
      </c>
      <c r="I253" s="114">
        <v>1979</v>
      </c>
      <c r="J253" s="104">
        <f>3778.86-85</f>
        <v>3693.86</v>
      </c>
      <c r="K253" s="105" t="s">
        <v>96</v>
      </c>
      <c r="L253" s="112">
        <v>3</v>
      </c>
      <c r="M253" s="113"/>
      <c r="N253" s="107" t="s">
        <v>97</v>
      </c>
      <c r="O253" s="108" t="s">
        <v>97</v>
      </c>
      <c r="P253" s="82">
        <v>10897.109919209597</v>
      </c>
      <c r="Q253" s="117"/>
      <c r="R253" s="110">
        <v>22964</v>
      </c>
      <c r="S253" s="81" t="s">
        <v>1791</v>
      </c>
      <c r="T253" s="81" t="s">
        <v>693</v>
      </c>
    </row>
    <row r="254" spans="1:20" ht="45" customHeight="1" x14ac:dyDescent="0.15">
      <c r="A254" s="65"/>
      <c r="B254" s="50" t="s">
        <v>654</v>
      </c>
      <c r="C254" s="99">
        <v>249</v>
      </c>
      <c r="D254" s="98" t="s">
        <v>694</v>
      </c>
      <c r="E254" s="81" t="s">
        <v>107</v>
      </c>
      <c r="F254" s="100" t="s">
        <v>695</v>
      </c>
      <c r="G254" s="111" t="s">
        <v>95</v>
      </c>
      <c r="H254" s="112">
        <v>1977</v>
      </c>
      <c r="I254" s="114">
        <v>1972</v>
      </c>
      <c r="J254" s="104">
        <f>7303.86-J393</f>
        <v>7240.86</v>
      </c>
      <c r="K254" s="105" t="s">
        <v>96</v>
      </c>
      <c r="L254" s="112">
        <v>3</v>
      </c>
      <c r="M254" s="113"/>
      <c r="N254" s="107" t="s">
        <v>228</v>
      </c>
      <c r="O254" s="108" t="s">
        <v>97</v>
      </c>
      <c r="P254" s="82">
        <v>10663.052061338147</v>
      </c>
      <c r="Q254" s="117"/>
      <c r="R254" s="110">
        <v>18374</v>
      </c>
      <c r="S254" s="81" t="s">
        <v>2034</v>
      </c>
      <c r="T254" s="81" t="s">
        <v>1812</v>
      </c>
    </row>
    <row r="255" spans="1:20" ht="38.25" customHeight="1" x14ac:dyDescent="0.15">
      <c r="A255" s="65"/>
      <c r="B255" s="50" t="s">
        <v>654</v>
      </c>
      <c r="C255" s="99">
        <v>250</v>
      </c>
      <c r="D255" s="98" t="s">
        <v>696</v>
      </c>
      <c r="E255" s="81" t="s">
        <v>107</v>
      </c>
      <c r="F255" s="100" t="s">
        <v>697</v>
      </c>
      <c r="G255" s="111" t="s">
        <v>95</v>
      </c>
      <c r="H255" s="112">
        <v>1962</v>
      </c>
      <c r="I255" s="114">
        <v>1962</v>
      </c>
      <c r="J255" s="104">
        <f>5708.01-99</f>
        <v>5609.01</v>
      </c>
      <c r="K255" s="105" t="s">
        <v>96</v>
      </c>
      <c r="L255" s="112">
        <v>6</v>
      </c>
      <c r="M255" s="113" t="s">
        <v>1728</v>
      </c>
      <c r="N255" s="107" t="s">
        <v>228</v>
      </c>
      <c r="O255" s="108" t="s">
        <v>97</v>
      </c>
      <c r="P255" s="82">
        <v>9043.4870419020626</v>
      </c>
      <c r="Q255" s="117"/>
      <c r="R255" s="110">
        <v>11788</v>
      </c>
      <c r="S255" s="81" t="s">
        <v>1813</v>
      </c>
      <c r="T255" s="81" t="s">
        <v>698</v>
      </c>
    </row>
    <row r="256" spans="1:20" ht="44.25" customHeight="1" x14ac:dyDescent="0.15">
      <c r="A256" s="65"/>
      <c r="B256" s="50" t="s">
        <v>654</v>
      </c>
      <c r="C256" s="99">
        <v>251</v>
      </c>
      <c r="D256" s="98" t="s">
        <v>699</v>
      </c>
      <c r="E256" s="81" t="s">
        <v>107</v>
      </c>
      <c r="F256" s="100" t="s">
        <v>700</v>
      </c>
      <c r="G256" s="111" t="s">
        <v>95</v>
      </c>
      <c r="H256" s="112">
        <v>1993</v>
      </c>
      <c r="I256" s="114">
        <v>1989</v>
      </c>
      <c r="J256" s="104">
        <f>7658.06-63-63</f>
        <v>7532.06</v>
      </c>
      <c r="K256" s="105" t="s">
        <v>96</v>
      </c>
      <c r="L256" s="112">
        <v>3</v>
      </c>
      <c r="M256" s="113"/>
      <c r="N256" s="107" t="s">
        <v>97</v>
      </c>
      <c r="O256" s="108" t="s">
        <v>97</v>
      </c>
      <c r="P256" s="82">
        <v>11069.752414915794</v>
      </c>
      <c r="Q256" s="117"/>
      <c r="R256" s="110">
        <v>26676</v>
      </c>
      <c r="S256" s="81" t="s">
        <v>2036</v>
      </c>
      <c r="T256" s="81" t="s">
        <v>701</v>
      </c>
    </row>
    <row r="257" spans="1:20" ht="38.25" customHeight="1" x14ac:dyDescent="0.15">
      <c r="A257" s="65"/>
      <c r="B257" s="50" t="s">
        <v>654</v>
      </c>
      <c r="C257" s="99">
        <v>252</v>
      </c>
      <c r="D257" s="98" t="s">
        <v>702</v>
      </c>
      <c r="E257" s="81" t="s">
        <v>107</v>
      </c>
      <c r="F257" s="100" t="s">
        <v>703</v>
      </c>
      <c r="G257" s="111" t="s">
        <v>95</v>
      </c>
      <c r="H257" s="112">
        <v>1961</v>
      </c>
      <c r="I257" s="114">
        <v>1961</v>
      </c>
      <c r="J257" s="104">
        <v>8855.7899999999991</v>
      </c>
      <c r="K257" s="105" t="s">
        <v>96</v>
      </c>
      <c r="L257" s="112">
        <v>4</v>
      </c>
      <c r="M257" s="113"/>
      <c r="N257" s="107" t="s">
        <v>97</v>
      </c>
      <c r="O257" s="108" t="s">
        <v>97</v>
      </c>
      <c r="P257" s="82">
        <v>8583.8561694879554</v>
      </c>
      <c r="Q257" s="117"/>
      <c r="R257" s="110">
        <v>22838</v>
      </c>
      <c r="S257" s="81"/>
      <c r="T257" s="81" t="s">
        <v>704</v>
      </c>
    </row>
    <row r="258" spans="1:20" ht="38.25" customHeight="1" x14ac:dyDescent="0.15">
      <c r="A258" s="65"/>
      <c r="B258" s="50" t="s">
        <v>654</v>
      </c>
      <c r="C258" s="99">
        <v>253</v>
      </c>
      <c r="D258" s="98" t="s">
        <v>705</v>
      </c>
      <c r="E258" s="81" t="s">
        <v>107</v>
      </c>
      <c r="F258" s="100" t="s">
        <v>706</v>
      </c>
      <c r="G258" s="111" t="s">
        <v>95</v>
      </c>
      <c r="H258" s="112">
        <v>1972</v>
      </c>
      <c r="I258" s="114">
        <v>1972</v>
      </c>
      <c r="J258" s="104">
        <v>7476.5400000000018</v>
      </c>
      <c r="K258" s="105" t="s">
        <v>96</v>
      </c>
      <c r="L258" s="112">
        <v>4</v>
      </c>
      <c r="M258" s="113" t="s">
        <v>1728</v>
      </c>
      <c r="N258" s="107" t="s">
        <v>97</v>
      </c>
      <c r="O258" s="108" t="s">
        <v>97</v>
      </c>
      <c r="P258" s="82">
        <v>8017.3511836561875</v>
      </c>
      <c r="Q258" s="117"/>
      <c r="R258" s="110">
        <v>18289.16</v>
      </c>
      <c r="S258" s="81"/>
      <c r="T258" s="81" t="s">
        <v>707</v>
      </c>
    </row>
    <row r="259" spans="1:20" ht="38.25" customHeight="1" x14ac:dyDescent="0.15">
      <c r="A259" s="65"/>
      <c r="B259" s="50" t="s">
        <v>654</v>
      </c>
      <c r="C259" s="99">
        <v>254</v>
      </c>
      <c r="D259" s="98" t="s">
        <v>708</v>
      </c>
      <c r="E259" s="81" t="s">
        <v>107</v>
      </c>
      <c r="F259" s="100" t="s">
        <v>709</v>
      </c>
      <c r="G259" s="111" t="s">
        <v>95</v>
      </c>
      <c r="H259" s="112">
        <v>1968</v>
      </c>
      <c r="I259" s="114">
        <v>1968</v>
      </c>
      <c r="J259" s="104">
        <v>7921.2000000000007</v>
      </c>
      <c r="K259" s="105" t="s">
        <v>96</v>
      </c>
      <c r="L259" s="112">
        <v>3</v>
      </c>
      <c r="M259" s="113"/>
      <c r="N259" s="107" t="s">
        <v>97</v>
      </c>
      <c r="O259" s="108" t="s">
        <v>97</v>
      </c>
      <c r="P259" s="82">
        <v>7894.6403621024429</v>
      </c>
      <c r="Q259" s="117"/>
      <c r="R259" s="110">
        <v>17959</v>
      </c>
      <c r="S259" s="81"/>
      <c r="T259" s="81" t="s">
        <v>710</v>
      </c>
    </row>
    <row r="260" spans="1:20" ht="38.25" customHeight="1" x14ac:dyDescent="0.15">
      <c r="A260" s="65"/>
      <c r="B260" s="50" t="s">
        <v>654</v>
      </c>
      <c r="C260" s="99">
        <v>255</v>
      </c>
      <c r="D260" s="98" t="s">
        <v>711</v>
      </c>
      <c r="E260" s="81" t="s">
        <v>107</v>
      </c>
      <c r="F260" s="100" t="s">
        <v>712</v>
      </c>
      <c r="G260" s="111" t="s">
        <v>95</v>
      </c>
      <c r="H260" s="112">
        <v>1979</v>
      </c>
      <c r="I260" s="114">
        <v>1973</v>
      </c>
      <c r="J260" s="104">
        <v>7401.5399999999991</v>
      </c>
      <c r="K260" s="105" t="s">
        <v>96</v>
      </c>
      <c r="L260" s="112">
        <v>3</v>
      </c>
      <c r="M260" s="113"/>
      <c r="N260" s="107" t="s">
        <v>97</v>
      </c>
      <c r="O260" s="108" t="s">
        <v>97</v>
      </c>
      <c r="P260" s="82">
        <v>9237.8538959473699</v>
      </c>
      <c r="Q260" s="117"/>
      <c r="R260" s="110">
        <v>20784</v>
      </c>
      <c r="S260" s="81"/>
      <c r="T260" s="81" t="s">
        <v>713</v>
      </c>
    </row>
    <row r="261" spans="1:20" ht="38.25" customHeight="1" x14ac:dyDescent="0.15">
      <c r="A261" s="65"/>
      <c r="B261" s="50" t="s">
        <v>654</v>
      </c>
      <c r="C261" s="99">
        <v>256</v>
      </c>
      <c r="D261" s="98" t="s">
        <v>714</v>
      </c>
      <c r="E261" s="81" t="s">
        <v>107</v>
      </c>
      <c r="F261" s="100" t="s">
        <v>715</v>
      </c>
      <c r="G261" s="111" t="s">
        <v>95</v>
      </c>
      <c r="H261" s="112">
        <v>1976</v>
      </c>
      <c r="I261" s="114">
        <v>1976</v>
      </c>
      <c r="J261" s="104">
        <v>8025.329999999999</v>
      </c>
      <c r="K261" s="105" t="s">
        <v>96</v>
      </c>
      <c r="L261" s="112">
        <v>3</v>
      </c>
      <c r="M261" s="113"/>
      <c r="N261" s="107" t="s">
        <v>97</v>
      </c>
      <c r="O261" s="108" t="s">
        <v>97</v>
      </c>
      <c r="P261" s="82">
        <v>9948.3838589798106</v>
      </c>
      <c r="Q261" s="117"/>
      <c r="R261" s="110">
        <v>24170.739999999998</v>
      </c>
      <c r="S261" s="81"/>
      <c r="T261" s="81" t="s">
        <v>716</v>
      </c>
    </row>
    <row r="262" spans="1:20" ht="38.25" customHeight="1" x14ac:dyDescent="0.15">
      <c r="A262" s="65"/>
      <c r="B262" s="50" t="s">
        <v>654</v>
      </c>
      <c r="C262" s="99">
        <v>257</v>
      </c>
      <c r="D262" s="98" t="s">
        <v>717</v>
      </c>
      <c r="E262" s="81" t="s">
        <v>107</v>
      </c>
      <c r="F262" s="100" t="s">
        <v>718</v>
      </c>
      <c r="G262" s="111" t="s">
        <v>95</v>
      </c>
      <c r="H262" s="112">
        <v>1961</v>
      </c>
      <c r="I262" s="114">
        <v>1960</v>
      </c>
      <c r="J262" s="104">
        <v>5771.5400000000009</v>
      </c>
      <c r="K262" s="105" t="s">
        <v>96</v>
      </c>
      <c r="L262" s="112">
        <v>3</v>
      </c>
      <c r="M262" s="113"/>
      <c r="N262" s="107" t="s">
        <v>228</v>
      </c>
      <c r="O262" s="108" t="s">
        <v>97</v>
      </c>
      <c r="P262" s="82">
        <v>6842.170287370458</v>
      </c>
      <c r="Q262" s="117"/>
      <c r="R262" s="110">
        <v>19907.32</v>
      </c>
      <c r="S262" s="81"/>
      <c r="T262" s="81" t="s">
        <v>719</v>
      </c>
    </row>
    <row r="263" spans="1:20" ht="38.25" customHeight="1" x14ac:dyDescent="0.15">
      <c r="A263" s="65"/>
      <c r="B263" s="50" t="s">
        <v>654</v>
      </c>
      <c r="C263" s="99">
        <v>258</v>
      </c>
      <c r="D263" s="98" t="s">
        <v>720</v>
      </c>
      <c r="E263" s="81" t="s">
        <v>107</v>
      </c>
      <c r="F263" s="100" t="s">
        <v>721</v>
      </c>
      <c r="G263" s="111" t="s">
        <v>95</v>
      </c>
      <c r="H263" s="112">
        <v>1995</v>
      </c>
      <c r="I263" s="114">
        <v>1995</v>
      </c>
      <c r="J263" s="104">
        <v>6967.8199999999988</v>
      </c>
      <c r="K263" s="105" t="s">
        <v>96</v>
      </c>
      <c r="L263" s="112">
        <v>3</v>
      </c>
      <c r="M263" s="113"/>
      <c r="N263" s="107" t="s">
        <v>97</v>
      </c>
      <c r="O263" s="108" t="s">
        <v>97</v>
      </c>
      <c r="P263" s="82">
        <v>12407.904758794819</v>
      </c>
      <c r="Q263" s="117"/>
      <c r="R263" s="110">
        <v>32374.74</v>
      </c>
      <c r="S263" s="81"/>
      <c r="T263" s="81" t="s">
        <v>722</v>
      </c>
    </row>
    <row r="264" spans="1:20" ht="30" customHeight="1" x14ac:dyDescent="0.15">
      <c r="A264" s="65"/>
      <c r="B264" s="50" t="s">
        <v>654</v>
      </c>
      <c r="C264" s="99">
        <v>259</v>
      </c>
      <c r="D264" s="98" t="s">
        <v>723</v>
      </c>
      <c r="E264" s="81" t="s">
        <v>111</v>
      </c>
      <c r="F264" s="100" t="s">
        <v>1685</v>
      </c>
      <c r="G264" s="111" t="s">
        <v>95</v>
      </c>
      <c r="H264" s="112">
        <v>1965</v>
      </c>
      <c r="I264" s="114">
        <v>1965</v>
      </c>
      <c r="J264" s="104">
        <v>6509.73</v>
      </c>
      <c r="K264" s="105" t="s">
        <v>96</v>
      </c>
      <c r="L264" s="112">
        <v>3</v>
      </c>
      <c r="M264" s="113"/>
      <c r="N264" s="107" t="s">
        <v>97</v>
      </c>
      <c r="O264" s="108" t="s">
        <v>97</v>
      </c>
      <c r="P264" s="82">
        <v>12326.857596657523</v>
      </c>
      <c r="Q264" s="117"/>
      <c r="R264" s="110">
        <v>14745.35</v>
      </c>
      <c r="S264" s="81"/>
      <c r="T264" s="81" t="s">
        <v>724</v>
      </c>
    </row>
    <row r="265" spans="1:20" ht="60.75" customHeight="1" x14ac:dyDescent="0.15">
      <c r="A265" s="65"/>
      <c r="B265" s="50" t="s">
        <v>654</v>
      </c>
      <c r="C265" s="99">
        <v>260</v>
      </c>
      <c r="D265" s="98" t="s">
        <v>725</v>
      </c>
      <c r="E265" s="81" t="s">
        <v>111</v>
      </c>
      <c r="F265" s="100" t="s">
        <v>726</v>
      </c>
      <c r="G265" s="111" t="s">
        <v>95</v>
      </c>
      <c r="H265" s="112">
        <v>1992</v>
      </c>
      <c r="I265" s="114">
        <v>1992</v>
      </c>
      <c r="J265" s="104">
        <f>8318.44-63-63-63</f>
        <v>8129.4400000000005</v>
      </c>
      <c r="K265" s="105" t="s">
        <v>96</v>
      </c>
      <c r="L265" s="112">
        <v>3</v>
      </c>
      <c r="M265" s="113"/>
      <c r="N265" s="107" t="s">
        <v>97</v>
      </c>
      <c r="O265" s="108" t="s">
        <v>97</v>
      </c>
      <c r="P265" s="82">
        <v>13430.78131819026</v>
      </c>
      <c r="Q265" s="117"/>
      <c r="R265" s="110">
        <v>27193</v>
      </c>
      <c r="S265" s="81" t="s">
        <v>2032</v>
      </c>
      <c r="T265" s="81" t="s">
        <v>727</v>
      </c>
    </row>
    <row r="266" spans="1:20" ht="55.5" customHeight="1" x14ac:dyDescent="0.15">
      <c r="A266" s="65"/>
      <c r="B266" s="50" t="s">
        <v>654</v>
      </c>
      <c r="C266" s="99">
        <v>261</v>
      </c>
      <c r="D266" s="98" t="s">
        <v>728</v>
      </c>
      <c r="E266" s="81" t="s">
        <v>111</v>
      </c>
      <c r="F266" s="100" t="s">
        <v>729</v>
      </c>
      <c r="G266" s="111" t="s">
        <v>95</v>
      </c>
      <c r="H266" s="112">
        <v>1981</v>
      </c>
      <c r="I266" s="114">
        <v>1981</v>
      </c>
      <c r="J266" s="104">
        <v>8103.2500000000009</v>
      </c>
      <c r="K266" s="105" t="s">
        <v>96</v>
      </c>
      <c r="L266" s="112">
        <v>3</v>
      </c>
      <c r="M266" s="113"/>
      <c r="N266" s="107" t="s">
        <v>97</v>
      </c>
      <c r="O266" s="108" t="s">
        <v>97</v>
      </c>
      <c r="P266" s="82">
        <v>13889.325348571061</v>
      </c>
      <c r="Q266" s="117"/>
      <c r="R266" s="110">
        <v>28088.38</v>
      </c>
      <c r="S266" s="81"/>
      <c r="T266" s="81" t="s">
        <v>730</v>
      </c>
    </row>
    <row r="267" spans="1:20" ht="38.25" customHeight="1" x14ac:dyDescent="0.15">
      <c r="A267" s="65"/>
      <c r="B267" s="50" t="s">
        <v>654</v>
      </c>
      <c r="C267" s="99">
        <v>262</v>
      </c>
      <c r="D267" s="98" t="s">
        <v>731</v>
      </c>
      <c r="E267" s="81" t="s">
        <v>111</v>
      </c>
      <c r="F267" s="100" t="s">
        <v>732</v>
      </c>
      <c r="G267" s="111" t="s">
        <v>95</v>
      </c>
      <c r="H267" s="112">
        <v>1973</v>
      </c>
      <c r="I267" s="114">
        <v>1964</v>
      </c>
      <c r="J267" s="104">
        <v>9534.7400000000016</v>
      </c>
      <c r="K267" s="105" t="s">
        <v>96</v>
      </c>
      <c r="L267" s="112">
        <v>4</v>
      </c>
      <c r="M267" s="113"/>
      <c r="N267" s="107" t="s">
        <v>97</v>
      </c>
      <c r="O267" s="108" t="s">
        <v>97</v>
      </c>
      <c r="P267" s="82">
        <v>10985.48793443547</v>
      </c>
      <c r="Q267" s="117"/>
      <c r="R267" s="110">
        <v>21506</v>
      </c>
      <c r="S267" s="81"/>
      <c r="T267" s="81" t="s">
        <v>733</v>
      </c>
    </row>
    <row r="268" spans="1:20" ht="38.25" customHeight="1" x14ac:dyDescent="0.15">
      <c r="A268" s="65"/>
      <c r="B268" s="50" t="s">
        <v>654</v>
      </c>
      <c r="C268" s="99">
        <v>263</v>
      </c>
      <c r="D268" s="98" t="s">
        <v>734</v>
      </c>
      <c r="E268" s="81" t="s">
        <v>111</v>
      </c>
      <c r="F268" s="100" t="s">
        <v>735</v>
      </c>
      <c r="G268" s="111" t="s">
        <v>95</v>
      </c>
      <c r="H268" s="112">
        <v>1985</v>
      </c>
      <c r="I268" s="114">
        <v>1985</v>
      </c>
      <c r="J268" s="104">
        <v>8559.17</v>
      </c>
      <c r="K268" s="105" t="s">
        <v>96</v>
      </c>
      <c r="L268" s="112">
        <v>4</v>
      </c>
      <c r="M268" s="113"/>
      <c r="N268" s="107" t="s">
        <v>97</v>
      </c>
      <c r="O268" s="108" t="s">
        <v>97</v>
      </c>
      <c r="P268" s="82">
        <v>10137.992110630723</v>
      </c>
      <c r="Q268" s="117"/>
      <c r="R268" s="110">
        <v>32309.64</v>
      </c>
      <c r="S268" s="81"/>
      <c r="T268" s="81" t="s">
        <v>736</v>
      </c>
    </row>
    <row r="269" spans="1:20" ht="45" customHeight="1" x14ac:dyDescent="0.15">
      <c r="A269" s="65"/>
      <c r="B269" s="50" t="s">
        <v>654</v>
      </c>
      <c r="C269" s="99">
        <v>264</v>
      </c>
      <c r="D269" s="98" t="s">
        <v>737</v>
      </c>
      <c r="E269" s="81" t="s">
        <v>129</v>
      </c>
      <c r="F269" s="100" t="s">
        <v>738</v>
      </c>
      <c r="G269" s="111" t="s">
        <v>95</v>
      </c>
      <c r="H269" s="112">
        <v>1976</v>
      </c>
      <c r="I269" s="114">
        <v>1976</v>
      </c>
      <c r="J269" s="104">
        <f>7004.57-174-64</f>
        <v>6766.57</v>
      </c>
      <c r="K269" s="105" t="s">
        <v>96</v>
      </c>
      <c r="L269" s="112">
        <v>3</v>
      </c>
      <c r="M269" s="113"/>
      <c r="N269" s="107" t="s">
        <v>228</v>
      </c>
      <c r="O269" s="108" t="s">
        <v>97</v>
      </c>
      <c r="P269" s="82">
        <v>11030.350998684347</v>
      </c>
      <c r="Q269" s="117"/>
      <c r="R269" s="110">
        <v>22443</v>
      </c>
      <c r="S269" s="81" t="s">
        <v>2038</v>
      </c>
      <c r="T269" s="81" t="s">
        <v>739</v>
      </c>
    </row>
    <row r="270" spans="1:20" ht="38.25" customHeight="1" x14ac:dyDescent="0.15">
      <c r="A270" s="65"/>
      <c r="B270" s="50" t="s">
        <v>654</v>
      </c>
      <c r="C270" s="99">
        <v>265</v>
      </c>
      <c r="D270" s="98" t="s">
        <v>740</v>
      </c>
      <c r="E270" s="81" t="s">
        <v>129</v>
      </c>
      <c r="F270" s="100" t="s">
        <v>741</v>
      </c>
      <c r="G270" s="111" t="s">
        <v>95</v>
      </c>
      <c r="H270" s="112">
        <v>1973</v>
      </c>
      <c r="I270" s="114">
        <v>1972</v>
      </c>
      <c r="J270" s="104">
        <f>7089.45-89.1-63</f>
        <v>6937.3499999999995</v>
      </c>
      <c r="K270" s="105" t="s">
        <v>96</v>
      </c>
      <c r="L270" s="112">
        <v>3</v>
      </c>
      <c r="M270" s="113"/>
      <c r="N270" s="107" t="s">
        <v>97</v>
      </c>
      <c r="O270" s="108" t="s">
        <v>97</v>
      </c>
      <c r="P270" s="82">
        <v>11331.22924331829</v>
      </c>
      <c r="Q270" s="117"/>
      <c r="R270" s="110">
        <v>21251</v>
      </c>
      <c r="S270" s="81" t="s">
        <v>2037</v>
      </c>
      <c r="T270" s="81" t="s">
        <v>742</v>
      </c>
    </row>
    <row r="271" spans="1:20" s="44" customFormat="1" ht="45" customHeight="1" x14ac:dyDescent="0.15">
      <c r="A271" s="65"/>
      <c r="B271" s="50" t="s">
        <v>654</v>
      </c>
      <c r="C271" s="99">
        <v>266</v>
      </c>
      <c r="D271" s="98" t="s">
        <v>743</v>
      </c>
      <c r="E271" s="81" t="s">
        <v>129</v>
      </c>
      <c r="F271" s="100" t="s">
        <v>744</v>
      </c>
      <c r="G271" s="111" t="s">
        <v>95</v>
      </c>
      <c r="H271" s="112">
        <v>1988</v>
      </c>
      <c r="I271" s="114">
        <v>1980</v>
      </c>
      <c r="J271" s="104">
        <f>8600.02-96-64</f>
        <v>8440.02</v>
      </c>
      <c r="K271" s="105" t="s">
        <v>96</v>
      </c>
      <c r="L271" s="112">
        <v>3</v>
      </c>
      <c r="M271" s="113"/>
      <c r="N271" s="107" t="s">
        <v>97</v>
      </c>
      <c r="O271" s="108" t="s">
        <v>97</v>
      </c>
      <c r="P271" s="82">
        <v>11276.074391555469</v>
      </c>
      <c r="Q271" s="117"/>
      <c r="R271" s="110">
        <v>18852</v>
      </c>
      <c r="S271" s="81" t="s">
        <v>2027</v>
      </c>
      <c r="T271" s="81" t="s">
        <v>745</v>
      </c>
    </row>
    <row r="272" spans="1:20" s="44" customFormat="1" ht="45" customHeight="1" x14ac:dyDescent="0.15">
      <c r="A272" s="65"/>
      <c r="B272" s="50" t="s">
        <v>654</v>
      </c>
      <c r="C272" s="99">
        <v>267</v>
      </c>
      <c r="D272" s="98" t="s">
        <v>746</v>
      </c>
      <c r="E272" s="81" t="s">
        <v>129</v>
      </c>
      <c r="F272" s="100" t="s">
        <v>747</v>
      </c>
      <c r="G272" s="111" t="s">
        <v>95</v>
      </c>
      <c r="H272" s="112">
        <v>1987</v>
      </c>
      <c r="I272" s="114">
        <v>1987</v>
      </c>
      <c r="J272" s="104">
        <f>8664.79-76</f>
        <v>8588.7900000000009</v>
      </c>
      <c r="K272" s="105" t="s">
        <v>96</v>
      </c>
      <c r="L272" s="112">
        <v>3</v>
      </c>
      <c r="M272" s="113"/>
      <c r="N272" s="107" t="s">
        <v>97</v>
      </c>
      <c r="O272" s="108" t="s">
        <v>97</v>
      </c>
      <c r="P272" s="82">
        <v>10094.364850131158</v>
      </c>
      <c r="Q272" s="117"/>
      <c r="R272" s="110">
        <v>28620.3</v>
      </c>
      <c r="S272" s="81" t="s">
        <v>2030</v>
      </c>
      <c r="T272" s="81" t="s">
        <v>748</v>
      </c>
    </row>
    <row r="273" spans="1:20" s="44" customFormat="1" ht="38.25" customHeight="1" x14ac:dyDescent="0.15">
      <c r="A273" s="65"/>
      <c r="B273" s="50" t="s">
        <v>654</v>
      </c>
      <c r="C273" s="99">
        <v>268</v>
      </c>
      <c r="D273" s="98" t="s">
        <v>749</v>
      </c>
      <c r="E273" s="81" t="s">
        <v>129</v>
      </c>
      <c r="F273" s="100" t="s">
        <v>750</v>
      </c>
      <c r="G273" s="111" t="s">
        <v>95</v>
      </c>
      <c r="H273" s="112">
        <v>1978</v>
      </c>
      <c r="I273" s="114">
        <v>1978</v>
      </c>
      <c r="J273" s="104">
        <v>7503.8200000000006</v>
      </c>
      <c r="K273" s="105" t="s">
        <v>96</v>
      </c>
      <c r="L273" s="112">
        <v>3</v>
      </c>
      <c r="M273" s="113"/>
      <c r="N273" s="107" t="s">
        <v>228</v>
      </c>
      <c r="O273" s="108" t="s">
        <v>97</v>
      </c>
      <c r="P273" s="82">
        <v>9748.6762705131059</v>
      </c>
      <c r="Q273" s="117"/>
      <c r="R273" s="110">
        <v>32812.1</v>
      </c>
      <c r="S273" s="116"/>
      <c r="T273" s="81" t="s">
        <v>751</v>
      </c>
    </row>
    <row r="274" spans="1:20" s="44" customFormat="1" ht="38.25" customHeight="1" x14ac:dyDescent="0.15">
      <c r="A274" s="65"/>
      <c r="B274" s="50" t="s">
        <v>654</v>
      </c>
      <c r="C274" s="99">
        <v>269</v>
      </c>
      <c r="D274" s="98" t="s">
        <v>752</v>
      </c>
      <c r="E274" s="81" t="s">
        <v>129</v>
      </c>
      <c r="F274" s="100" t="s">
        <v>753</v>
      </c>
      <c r="G274" s="111" t="s">
        <v>95</v>
      </c>
      <c r="H274" s="112">
        <v>1975</v>
      </c>
      <c r="I274" s="114">
        <v>1972</v>
      </c>
      <c r="J274" s="104">
        <v>8130.0800000000017</v>
      </c>
      <c r="K274" s="105" t="s">
        <v>96</v>
      </c>
      <c r="L274" s="112">
        <v>4</v>
      </c>
      <c r="M274" s="113"/>
      <c r="N274" s="107" t="s">
        <v>97</v>
      </c>
      <c r="O274" s="108" t="s">
        <v>97</v>
      </c>
      <c r="P274" s="82">
        <v>9409.4083148319987</v>
      </c>
      <c r="Q274" s="117"/>
      <c r="R274" s="110">
        <v>7200.92</v>
      </c>
      <c r="S274" s="81"/>
      <c r="T274" s="81" t="s">
        <v>754</v>
      </c>
    </row>
    <row r="275" spans="1:20" ht="45" customHeight="1" x14ac:dyDescent="0.15">
      <c r="A275" s="65"/>
      <c r="B275" s="50" t="s">
        <v>654</v>
      </c>
      <c r="C275" s="99">
        <v>270</v>
      </c>
      <c r="D275" s="98" t="s">
        <v>755</v>
      </c>
      <c r="E275" s="81" t="s">
        <v>156</v>
      </c>
      <c r="F275" s="100" t="s">
        <v>756</v>
      </c>
      <c r="G275" s="111" t="s">
        <v>95</v>
      </c>
      <c r="H275" s="112">
        <v>1964</v>
      </c>
      <c r="I275" s="114">
        <v>1964</v>
      </c>
      <c r="J275" s="104">
        <f>6860.35</f>
        <v>6860.35</v>
      </c>
      <c r="K275" s="105" t="s">
        <v>96</v>
      </c>
      <c r="L275" s="112">
        <v>3</v>
      </c>
      <c r="M275" s="113"/>
      <c r="N275" s="107" t="s">
        <v>97</v>
      </c>
      <c r="O275" s="108" t="s">
        <v>97</v>
      </c>
      <c r="P275" s="82">
        <v>9510.8133039146178</v>
      </c>
      <c r="Q275" s="117"/>
      <c r="R275" s="110">
        <v>21506</v>
      </c>
      <c r="S275" s="81" t="s">
        <v>2026</v>
      </c>
      <c r="T275" s="81" t="s">
        <v>757</v>
      </c>
    </row>
    <row r="276" spans="1:20" ht="45" customHeight="1" x14ac:dyDescent="0.15">
      <c r="A276" s="65"/>
      <c r="B276" s="50" t="s">
        <v>654</v>
      </c>
      <c r="C276" s="99">
        <v>271</v>
      </c>
      <c r="D276" s="98" t="s">
        <v>758</v>
      </c>
      <c r="E276" s="81" t="s">
        <v>156</v>
      </c>
      <c r="F276" s="100" t="s">
        <v>529</v>
      </c>
      <c r="G276" s="111" t="s">
        <v>95</v>
      </c>
      <c r="H276" s="112">
        <v>1979</v>
      </c>
      <c r="I276" s="114">
        <v>1979</v>
      </c>
      <c r="J276" s="104">
        <v>5678.0300000000007</v>
      </c>
      <c r="K276" s="105" t="s">
        <v>96</v>
      </c>
      <c r="L276" s="112">
        <v>3</v>
      </c>
      <c r="M276" s="113"/>
      <c r="N276" s="107" t="s">
        <v>97</v>
      </c>
      <c r="O276" s="108" t="s">
        <v>97</v>
      </c>
      <c r="P276" s="82">
        <v>12146.248931170288</v>
      </c>
      <c r="Q276" s="117"/>
      <c r="R276" s="110">
        <v>36912</v>
      </c>
      <c r="S276" s="81"/>
      <c r="T276" s="81" t="s">
        <v>759</v>
      </c>
    </row>
    <row r="277" spans="1:20" ht="38.25" customHeight="1" x14ac:dyDescent="0.15">
      <c r="A277" s="65"/>
      <c r="B277" s="50" t="s">
        <v>654</v>
      </c>
      <c r="C277" s="99">
        <v>272</v>
      </c>
      <c r="D277" s="98" t="s">
        <v>760</v>
      </c>
      <c r="E277" s="81" t="s">
        <v>156</v>
      </c>
      <c r="F277" s="100" t="s">
        <v>761</v>
      </c>
      <c r="G277" s="111" t="s">
        <v>95</v>
      </c>
      <c r="H277" s="112">
        <v>1970</v>
      </c>
      <c r="I277" s="114">
        <v>1970</v>
      </c>
      <c r="J277" s="104">
        <v>6458.63</v>
      </c>
      <c r="K277" s="105" t="s">
        <v>96</v>
      </c>
      <c r="L277" s="112">
        <v>3</v>
      </c>
      <c r="M277" s="113"/>
      <c r="N277" s="107" t="s">
        <v>97</v>
      </c>
      <c r="O277" s="108" t="s">
        <v>97</v>
      </c>
      <c r="P277" s="82">
        <v>25130.360902710854</v>
      </c>
      <c r="Q277" s="117"/>
      <c r="R277" s="110">
        <v>22244</v>
      </c>
      <c r="S277" s="81" t="s">
        <v>1826</v>
      </c>
      <c r="T277" s="81" t="s">
        <v>762</v>
      </c>
    </row>
    <row r="278" spans="1:20" ht="38.25" customHeight="1" x14ac:dyDescent="0.15">
      <c r="A278" s="65"/>
      <c r="B278" s="50" t="s">
        <v>654</v>
      </c>
      <c r="C278" s="99">
        <v>273</v>
      </c>
      <c r="D278" s="98" t="s">
        <v>763</v>
      </c>
      <c r="E278" s="81" t="s">
        <v>156</v>
      </c>
      <c r="F278" s="100" t="s">
        <v>764</v>
      </c>
      <c r="G278" s="111" t="s">
        <v>95</v>
      </c>
      <c r="H278" s="112">
        <v>1975</v>
      </c>
      <c r="I278" s="114">
        <v>1975</v>
      </c>
      <c r="J278" s="104">
        <v>8332.98</v>
      </c>
      <c r="K278" s="105" t="s">
        <v>96</v>
      </c>
      <c r="L278" s="112">
        <v>3</v>
      </c>
      <c r="M278" s="113"/>
      <c r="N278" s="107" t="s">
        <v>228</v>
      </c>
      <c r="O278" s="108" t="s">
        <v>97</v>
      </c>
      <c r="P278" s="82">
        <v>9169.5075019466058</v>
      </c>
      <c r="Q278" s="117"/>
      <c r="R278" s="110">
        <v>28925</v>
      </c>
      <c r="S278" s="81" t="s">
        <v>2025</v>
      </c>
      <c r="T278" s="81" t="s">
        <v>765</v>
      </c>
    </row>
    <row r="279" spans="1:20" ht="38.25" customHeight="1" x14ac:dyDescent="0.15">
      <c r="A279" s="65"/>
      <c r="B279" s="50" t="s">
        <v>654</v>
      </c>
      <c r="C279" s="99">
        <v>274</v>
      </c>
      <c r="D279" s="98" t="s">
        <v>766</v>
      </c>
      <c r="E279" s="81" t="s">
        <v>156</v>
      </c>
      <c r="F279" s="100" t="s">
        <v>767</v>
      </c>
      <c r="G279" s="111" t="s">
        <v>95</v>
      </c>
      <c r="H279" s="112">
        <v>1976</v>
      </c>
      <c r="I279" s="114">
        <v>1973</v>
      </c>
      <c r="J279" s="104">
        <v>7281.4699999999993</v>
      </c>
      <c r="K279" s="105" t="s">
        <v>96</v>
      </c>
      <c r="L279" s="112">
        <v>4</v>
      </c>
      <c r="M279" s="113"/>
      <c r="N279" s="107" t="s">
        <v>97</v>
      </c>
      <c r="O279" s="108" t="s">
        <v>97</v>
      </c>
      <c r="P279" s="82">
        <v>8654.453605297138</v>
      </c>
      <c r="Q279" s="117"/>
      <c r="R279" s="110">
        <v>27393</v>
      </c>
      <c r="S279" s="81"/>
      <c r="T279" s="81" t="s">
        <v>768</v>
      </c>
    </row>
    <row r="280" spans="1:20" ht="38.25" customHeight="1" x14ac:dyDescent="0.15">
      <c r="A280" s="65"/>
      <c r="B280" s="50" t="s">
        <v>654</v>
      </c>
      <c r="C280" s="99">
        <v>275</v>
      </c>
      <c r="D280" s="98" t="s">
        <v>769</v>
      </c>
      <c r="E280" s="81" t="s">
        <v>156</v>
      </c>
      <c r="F280" s="100" t="s">
        <v>770</v>
      </c>
      <c r="G280" s="111" t="s">
        <v>95</v>
      </c>
      <c r="H280" s="112">
        <v>1987</v>
      </c>
      <c r="I280" s="114">
        <v>1987</v>
      </c>
      <c r="J280" s="104">
        <v>6131.4000000000005</v>
      </c>
      <c r="K280" s="105" t="s">
        <v>96</v>
      </c>
      <c r="L280" s="112">
        <v>3</v>
      </c>
      <c r="M280" s="113"/>
      <c r="N280" s="107" t="s">
        <v>97</v>
      </c>
      <c r="O280" s="108" t="s">
        <v>97</v>
      </c>
      <c r="P280" s="82">
        <v>9092.3357750565665</v>
      </c>
      <c r="Q280" s="117"/>
      <c r="R280" s="110">
        <v>31419.45</v>
      </c>
      <c r="S280" s="81"/>
      <c r="T280" s="81" t="s">
        <v>771</v>
      </c>
    </row>
    <row r="281" spans="1:20" s="44" customFormat="1" ht="38.25" customHeight="1" x14ac:dyDescent="0.15">
      <c r="A281" s="65"/>
      <c r="B281" s="50" t="s">
        <v>654</v>
      </c>
      <c r="C281" s="99">
        <v>276</v>
      </c>
      <c r="D281" s="98" t="s">
        <v>772</v>
      </c>
      <c r="E281" s="81" t="s">
        <v>115</v>
      </c>
      <c r="F281" s="100" t="s">
        <v>773</v>
      </c>
      <c r="G281" s="111" t="s">
        <v>95</v>
      </c>
      <c r="H281" s="112">
        <v>1975</v>
      </c>
      <c r="I281" s="114">
        <v>1975</v>
      </c>
      <c r="J281" s="104">
        <f>4625.68</f>
        <v>4625.68</v>
      </c>
      <c r="K281" s="105" t="s">
        <v>96</v>
      </c>
      <c r="L281" s="112">
        <v>3</v>
      </c>
      <c r="M281" s="113"/>
      <c r="N281" s="107" t="s">
        <v>97</v>
      </c>
      <c r="O281" s="108" t="s">
        <v>97</v>
      </c>
      <c r="P281" s="82">
        <v>11889.504906523558</v>
      </c>
      <c r="Q281" s="117"/>
      <c r="R281" s="110">
        <v>14220</v>
      </c>
      <c r="S281" s="116"/>
      <c r="T281" s="81" t="s">
        <v>774</v>
      </c>
    </row>
    <row r="282" spans="1:20" ht="34.5" customHeight="1" x14ac:dyDescent="0.15">
      <c r="A282" s="65"/>
      <c r="B282" s="50" t="s">
        <v>654</v>
      </c>
      <c r="C282" s="99">
        <v>277</v>
      </c>
      <c r="D282" s="98" t="s">
        <v>775</v>
      </c>
      <c r="E282" s="81" t="s">
        <v>115</v>
      </c>
      <c r="F282" s="100" t="s">
        <v>776</v>
      </c>
      <c r="G282" s="111" t="s">
        <v>95</v>
      </c>
      <c r="H282" s="112">
        <v>1977</v>
      </c>
      <c r="I282" s="114">
        <v>1965</v>
      </c>
      <c r="J282" s="104">
        <f>3142.08-117</f>
        <v>3025.08</v>
      </c>
      <c r="K282" s="105" t="s">
        <v>96</v>
      </c>
      <c r="L282" s="112">
        <v>2</v>
      </c>
      <c r="M282" s="113"/>
      <c r="N282" s="107" t="s">
        <v>97</v>
      </c>
      <c r="O282" s="108" t="s">
        <v>97</v>
      </c>
      <c r="P282" s="82">
        <v>9295.7435152104554</v>
      </c>
      <c r="Q282" s="117"/>
      <c r="R282" s="110">
        <v>18255</v>
      </c>
      <c r="S282" s="81" t="s">
        <v>1814</v>
      </c>
      <c r="T282" s="81" t="s">
        <v>777</v>
      </c>
    </row>
    <row r="283" spans="1:20" s="44" customFormat="1" ht="38.25" customHeight="1" x14ac:dyDescent="0.15">
      <c r="A283" s="65"/>
      <c r="B283" s="50" t="s">
        <v>654</v>
      </c>
      <c r="C283" s="99">
        <v>278</v>
      </c>
      <c r="D283" s="98" t="s">
        <v>778</v>
      </c>
      <c r="E283" s="81" t="s">
        <v>115</v>
      </c>
      <c r="F283" s="100" t="s">
        <v>779</v>
      </c>
      <c r="G283" s="111" t="s">
        <v>95</v>
      </c>
      <c r="H283" s="112">
        <v>1978</v>
      </c>
      <c r="I283" s="114">
        <v>1974</v>
      </c>
      <c r="J283" s="104">
        <f>3376.22-42.5</f>
        <v>3333.72</v>
      </c>
      <c r="K283" s="105" t="s">
        <v>96</v>
      </c>
      <c r="L283" s="112">
        <v>3</v>
      </c>
      <c r="M283" s="113"/>
      <c r="N283" s="107" t="s">
        <v>97</v>
      </c>
      <c r="O283" s="108" t="s">
        <v>97</v>
      </c>
      <c r="P283" s="82">
        <v>12946.761267131455</v>
      </c>
      <c r="Q283" s="117"/>
      <c r="R283" s="110">
        <v>17344.22</v>
      </c>
      <c r="S283" s="81" t="s">
        <v>780</v>
      </c>
      <c r="T283" s="81" t="s">
        <v>781</v>
      </c>
    </row>
    <row r="284" spans="1:20" ht="38.25" customHeight="1" x14ac:dyDescent="0.15">
      <c r="A284" s="65"/>
      <c r="B284" s="50" t="s">
        <v>654</v>
      </c>
      <c r="C284" s="99">
        <v>279</v>
      </c>
      <c r="D284" s="98" t="s">
        <v>782</v>
      </c>
      <c r="E284" s="81" t="s">
        <v>115</v>
      </c>
      <c r="F284" s="100" t="s">
        <v>783</v>
      </c>
      <c r="G284" s="111" t="s">
        <v>95</v>
      </c>
      <c r="H284" s="112">
        <v>1985</v>
      </c>
      <c r="I284" s="114">
        <v>1981</v>
      </c>
      <c r="J284" s="104">
        <v>4818.4399999999996</v>
      </c>
      <c r="K284" s="105" t="s">
        <v>96</v>
      </c>
      <c r="L284" s="112">
        <v>3</v>
      </c>
      <c r="M284" s="113"/>
      <c r="N284" s="107" t="s">
        <v>97</v>
      </c>
      <c r="O284" s="108" t="s">
        <v>97</v>
      </c>
      <c r="P284" s="82">
        <v>8882.9493850200797</v>
      </c>
      <c r="Q284" s="117"/>
      <c r="R284" s="110">
        <v>20574</v>
      </c>
      <c r="S284" s="81"/>
      <c r="T284" s="81" t="s">
        <v>784</v>
      </c>
    </row>
    <row r="285" spans="1:20" s="44" customFormat="1" ht="30" customHeight="1" x14ac:dyDescent="0.15">
      <c r="A285" s="65"/>
      <c r="B285" s="50" t="s">
        <v>654</v>
      </c>
      <c r="C285" s="99">
        <v>280</v>
      </c>
      <c r="D285" s="98" t="s">
        <v>785</v>
      </c>
      <c r="E285" s="81" t="s">
        <v>100</v>
      </c>
      <c r="F285" s="100" t="s">
        <v>786</v>
      </c>
      <c r="G285" s="111" t="s">
        <v>95</v>
      </c>
      <c r="H285" s="112">
        <v>1978</v>
      </c>
      <c r="I285" s="114">
        <v>1960</v>
      </c>
      <c r="J285" s="104">
        <v>2645.35</v>
      </c>
      <c r="K285" s="105" t="s">
        <v>96</v>
      </c>
      <c r="L285" s="112">
        <v>3</v>
      </c>
      <c r="M285" s="113"/>
      <c r="N285" s="107" t="s">
        <v>97</v>
      </c>
      <c r="O285" s="108" t="s">
        <v>97</v>
      </c>
      <c r="P285" s="82">
        <v>9566.7266887827918</v>
      </c>
      <c r="Q285" s="117"/>
      <c r="R285" s="110">
        <v>11543.34</v>
      </c>
      <c r="S285" s="81"/>
      <c r="T285" s="81" t="s">
        <v>787</v>
      </c>
    </row>
    <row r="286" spans="1:20" ht="38.25" customHeight="1" x14ac:dyDescent="0.15">
      <c r="A286" s="65"/>
      <c r="B286" s="50" t="s">
        <v>654</v>
      </c>
      <c r="C286" s="99">
        <v>281</v>
      </c>
      <c r="D286" s="98" t="s">
        <v>788</v>
      </c>
      <c r="E286" s="81" t="s">
        <v>100</v>
      </c>
      <c r="F286" s="100" t="s">
        <v>789</v>
      </c>
      <c r="G286" s="111" t="s">
        <v>95</v>
      </c>
      <c r="H286" s="112">
        <v>1981</v>
      </c>
      <c r="I286" s="114">
        <v>1971</v>
      </c>
      <c r="J286" s="104">
        <f>4292.82-63</f>
        <v>4229.82</v>
      </c>
      <c r="K286" s="105" t="s">
        <v>96</v>
      </c>
      <c r="L286" s="112">
        <v>3</v>
      </c>
      <c r="M286" s="113"/>
      <c r="N286" s="107" t="s">
        <v>97</v>
      </c>
      <c r="O286" s="108" t="s">
        <v>97</v>
      </c>
      <c r="P286" s="82">
        <v>12769.805451946271</v>
      </c>
      <c r="Q286" s="117"/>
      <c r="R286" s="110">
        <v>13927.8</v>
      </c>
      <c r="S286" s="81" t="s">
        <v>790</v>
      </c>
      <c r="T286" s="81" t="s">
        <v>791</v>
      </c>
    </row>
    <row r="287" spans="1:20" s="44" customFormat="1" ht="38.25" customHeight="1" x14ac:dyDescent="0.15">
      <c r="A287" s="65"/>
      <c r="B287" s="50" t="s">
        <v>654</v>
      </c>
      <c r="C287" s="99">
        <v>282</v>
      </c>
      <c r="D287" s="98" t="s">
        <v>792</v>
      </c>
      <c r="E287" s="81" t="s">
        <v>100</v>
      </c>
      <c r="F287" s="100" t="s">
        <v>793</v>
      </c>
      <c r="G287" s="111" t="s">
        <v>95</v>
      </c>
      <c r="H287" s="112">
        <v>1990</v>
      </c>
      <c r="I287" s="114">
        <v>1990</v>
      </c>
      <c r="J287" s="104">
        <v>1687.4900000000002</v>
      </c>
      <c r="K287" s="105" t="s">
        <v>96</v>
      </c>
      <c r="L287" s="112">
        <v>2</v>
      </c>
      <c r="M287" s="113"/>
      <c r="N287" s="107" t="s">
        <v>97</v>
      </c>
      <c r="O287" s="108" t="s">
        <v>97</v>
      </c>
      <c r="P287" s="82">
        <v>9374.9596580783527</v>
      </c>
      <c r="Q287" s="117"/>
      <c r="R287" s="110">
        <v>8684</v>
      </c>
      <c r="S287" s="81"/>
      <c r="T287" s="81" t="s">
        <v>794</v>
      </c>
    </row>
    <row r="288" spans="1:20" ht="45" customHeight="1" x14ac:dyDescent="0.15">
      <c r="A288" s="65"/>
      <c r="B288" s="50" t="s">
        <v>654</v>
      </c>
      <c r="C288" s="99">
        <v>283</v>
      </c>
      <c r="D288" s="98" t="s">
        <v>795</v>
      </c>
      <c r="E288" s="81" t="s">
        <v>100</v>
      </c>
      <c r="F288" s="100" t="s">
        <v>796</v>
      </c>
      <c r="G288" s="111" t="s">
        <v>95</v>
      </c>
      <c r="H288" s="112">
        <v>1979</v>
      </c>
      <c r="I288" s="114">
        <v>1979</v>
      </c>
      <c r="J288" s="104">
        <v>2978.6200000000003</v>
      </c>
      <c r="K288" s="105" t="s">
        <v>96</v>
      </c>
      <c r="L288" s="112">
        <v>3</v>
      </c>
      <c r="M288" s="113"/>
      <c r="N288" s="107" t="s">
        <v>97</v>
      </c>
      <c r="O288" s="108" t="s">
        <v>97</v>
      </c>
      <c r="P288" s="82">
        <v>9109.7823762606276</v>
      </c>
      <c r="Q288" s="117"/>
      <c r="R288" s="110">
        <v>35597.589999999997</v>
      </c>
      <c r="S288" s="81"/>
      <c r="T288" s="81" t="s">
        <v>797</v>
      </c>
    </row>
    <row r="289" spans="1:20" s="44" customFormat="1" ht="38.25" customHeight="1" x14ac:dyDescent="0.15">
      <c r="A289" s="65"/>
      <c r="B289" s="50" t="s">
        <v>654</v>
      </c>
      <c r="C289" s="99">
        <v>284</v>
      </c>
      <c r="D289" s="98" t="s">
        <v>798</v>
      </c>
      <c r="E289" s="81" t="s">
        <v>93</v>
      </c>
      <c r="F289" s="100" t="s">
        <v>799</v>
      </c>
      <c r="G289" s="111" t="s">
        <v>95</v>
      </c>
      <c r="H289" s="112">
        <v>1974</v>
      </c>
      <c r="I289" s="114">
        <v>1974</v>
      </c>
      <c r="J289" s="104">
        <f>3641.87-72</f>
        <v>3569.87</v>
      </c>
      <c r="K289" s="105" t="s">
        <v>96</v>
      </c>
      <c r="L289" s="112">
        <v>3</v>
      </c>
      <c r="M289" s="113"/>
      <c r="N289" s="107" t="s">
        <v>97</v>
      </c>
      <c r="O289" s="108" t="s">
        <v>97</v>
      </c>
      <c r="P289" s="82">
        <v>6873.3291899200822</v>
      </c>
      <c r="Q289" s="117"/>
      <c r="R289" s="110">
        <v>25254</v>
      </c>
      <c r="S289" s="81" t="s">
        <v>800</v>
      </c>
      <c r="T289" s="81" t="s">
        <v>801</v>
      </c>
    </row>
    <row r="290" spans="1:20" s="44" customFormat="1" ht="30" customHeight="1" x14ac:dyDescent="0.15">
      <c r="A290" s="65"/>
      <c r="B290" s="50" t="s">
        <v>654</v>
      </c>
      <c r="C290" s="99">
        <v>285</v>
      </c>
      <c r="D290" s="98" t="s">
        <v>802</v>
      </c>
      <c r="E290" s="81" t="s">
        <v>93</v>
      </c>
      <c r="F290" s="100" t="s">
        <v>803</v>
      </c>
      <c r="G290" s="111" t="s">
        <v>95</v>
      </c>
      <c r="H290" s="112">
        <v>1995</v>
      </c>
      <c r="I290" s="114">
        <v>1995</v>
      </c>
      <c r="J290" s="104">
        <v>4182.2599999999993</v>
      </c>
      <c r="K290" s="105" t="s">
        <v>96</v>
      </c>
      <c r="L290" s="112">
        <v>3</v>
      </c>
      <c r="M290" s="113"/>
      <c r="N290" s="107" t="s">
        <v>97</v>
      </c>
      <c r="O290" s="108" t="s">
        <v>97</v>
      </c>
      <c r="P290" s="82">
        <v>10523.346877973752</v>
      </c>
      <c r="Q290" s="117"/>
      <c r="R290" s="110">
        <v>30491</v>
      </c>
      <c r="S290" s="81"/>
      <c r="T290" s="81" t="s">
        <v>804</v>
      </c>
    </row>
    <row r="291" spans="1:20" ht="44.25" customHeight="1" x14ac:dyDescent="0.15">
      <c r="A291" s="65"/>
      <c r="B291" s="50" t="s">
        <v>654</v>
      </c>
      <c r="C291" s="99">
        <v>286</v>
      </c>
      <c r="D291" s="98" t="s">
        <v>805</v>
      </c>
      <c r="E291" s="81" t="s">
        <v>103</v>
      </c>
      <c r="F291" s="100" t="s">
        <v>806</v>
      </c>
      <c r="G291" s="111" t="s">
        <v>95</v>
      </c>
      <c r="H291" s="112">
        <v>1984</v>
      </c>
      <c r="I291" s="114">
        <v>1984</v>
      </c>
      <c r="J291" s="104">
        <v>5457.94</v>
      </c>
      <c r="K291" s="105" t="s">
        <v>96</v>
      </c>
      <c r="L291" s="112">
        <v>3</v>
      </c>
      <c r="M291" s="113"/>
      <c r="N291" s="107" t="s">
        <v>97</v>
      </c>
      <c r="O291" s="108" t="s">
        <v>97</v>
      </c>
      <c r="P291" s="82">
        <v>9168.6093139156274</v>
      </c>
      <c r="Q291" s="117"/>
      <c r="R291" s="110">
        <v>22443.64</v>
      </c>
      <c r="S291" s="81" t="s">
        <v>2033</v>
      </c>
      <c r="T291" s="81" t="s">
        <v>807</v>
      </c>
    </row>
    <row r="292" spans="1:20" ht="45" customHeight="1" x14ac:dyDescent="0.15">
      <c r="A292" s="65"/>
      <c r="B292" s="50" t="s">
        <v>654</v>
      </c>
      <c r="C292" s="99">
        <v>287</v>
      </c>
      <c r="D292" s="98" t="s">
        <v>808</v>
      </c>
      <c r="E292" s="81" t="s">
        <v>103</v>
      </c>
      <c r="F292" s="100" t="s">
        <v>809</v>
      </c>
      <c r="G292" s="111" t="s">
        <v>95</v>
      </c>
      <c r="H292" s="112">
        <v>1988</v>
      </c>
      <c r="I292" s="114">
        <v>1988</v>
      </c>
      <c r="J292" s="104">
        <v>4929.2699999999995</v>
      </c>
      <c r="K292" s="105" t="s">
        <v>96</v>
      </c>
      <c r="L292" s="112">
        <v>3</v>
      </c>
      <c r="M292" s="113"/>
      <c r="N292" s="107" t="s">
        <v>97</v>
      </c>
      <c r="O292" s="108" t="s">
        <v>97</v>
      </c>
      <c r="P292" s="82">
        <v>10733.08977553775</v>
      </c>
      <c r="Q292" s="117"/>
      <c r="R292" s="110">
        <v>26111</v>
      </c>
      <c r="S292" s="81"/>
      <c r="T292" s="81" t="s">
        <v>810</v>
      </c>
    </row>
    <row r="293" spans="1:20" s="44" customFormat="1" ht="36.75" customHeight="1" x14ac:dyDescent="0.15">
      <c r="A293" s="65"/>
      <c r="B293" s="50" t="s">
        <v>654</v>
      </c>
      <c r="C293" s="99">
        <v>288</v>
      </c>
      <c r="D293" s="98" t="s">
        <v>811</v>
      </c>
      <c r="E293" s="81" t="s">
        <v>200</v>
      </c>
      <c r="F293" s="100" t="s">
        <v>812</v>
      </c>
      <c r="G293" s="111" t="s">
        <v>95</v>
      </c>
      <c r="H293" s="112">
        <v>1998</v>
      </c>
      <c r="I293" s="114">
        <v>1970</v>
      </c>
      <c r="J293" s="104">
        <f>3506.67-40.01</f>
        <v>3466.66</v>
      </c>
      <c r="K293" s="105" t="s">
        <v>96</v>
      </c>
      <c r="L293" s="112">
        <v>2</v>
      </c>
      <c r="M293" s="113"/>
      <c r="N293" s="107" t="s">
        <v>97</v>
      </c>
      <c r="O293" s="108" t="s">
        <v>97</v>
      </c>
      <c r="P293" s="82">
        <v>8598.8295237886759</v>
      </c>
      <c r="Q293" s="117"/>
      <c r="R293" s="110">
        <v>16149</v>
      </c>
      <c r="S293" s="81" t="s">
        <v>1815</v>
      </c>
      <c r="T293" s="81" t="s">
        <v>813</v>
      </c>
    </row>
    <row r="294" spans="1:20" ht="45" customHeight="1" x14ac:dyDescent="0.15">
      <c r="A294" s="65"/>
      <c r="B294" s="50" t="s">
        <v>654</v>
      </c>
      <c r="C294" s="99">
        <v>289</v>
      </c>
      <c r="D294" s="98" t="s">
        <v>814</v>
      </c>
      <c r="E294" s="81" t="s">
        <v>200</v>
      </c>
      <c r="F294" s="100" t="s">
        <v>815</v>
      </c>
      <c r="G294" s="111" t="s">
        <v>95</v>
      </c>
      <c r="H294" s="112">
        <v>1993</v>
      </c>
      <c r="I294" s="114">
        <v>1966</v>
      </c>
      <c r="J294" s="104">
        <v>5437.0500000000011</v>
      </c>
      <c r="K294" s="105" t="s">
        <v>96</v>
      </c>
      <c r="L294" s="112">
        <v>3</v>
      </c>
      <c r="M294" s="113"/>
      <c r="N294" s="107" t="s">
        <v>97</v>
      </c>
      <c r="O294" s="108" t="s">
        <v>97</v>
      </c>
      <c r="P294" s="82">
        <v>12724.004750272547</v>
      </c>
      <c r="Q294" s="117"/>
      <c r="R294" s="110">
        <v>29502</v>
      </c>
      <c r="S294" s="81"/>
      <c r="T294" s="81" t="s">
        <v>816</v>
      </c>
    </row>
    <row r="295" spans="1:20" s="44" customFormat="1" ht="38.25" customHeight="1" x14ac:dyDescent="0.15">
      <c r="A295" s="65"/>
      <c r="B295" s="50" t="s">
        <v>654</v>
      </c>
      <c r="C295" s="99">
        <v>290</v>
      </c>
      <c r="D295" s="98" t="s">
        <v>817</v>
      </c>
      <c r="E295" s="81" t="s">
        <v>200</v>
      </c>
      <c r="F295" s="100" t="s">
        <v>818</v>
      </c>
      <c r="G295" s="111" t="s">
        <v>95</v>
      </c>
      <c r="H295" s="112">
        <v>1988</v>
      </c>
      <c r="I295" s="114">
        <v>1988</v>
      </c>
      <c r="J295" s="104">
        <v>5284.1100000000015</v>
      </c>
      <c r="K295" s="105" t="s">
        <v>96</v>
      </c>
      <c r="L295" s="112">
        <v>3</v>
      </c>
      <c r="M295" s="113"/>
      <c r="N295" s="107" t="s">
        <v>97</v>
      </c>
      <c r="O295" s="108" t="s">
        <v>97</v>
      </c>
      <c r="P295" s="82">
        <v>10031.620833965268</v>
      </c>
      <c r="Q295" s="117"/>
      <c r="R295" s="110">
        <v>31505.91</v>
      </c>
      <c r="S295" s="81"/>
      <c r="T295" s="81" t="s">
        <v>819</v>
      </c>
    </row>
    <row r="296" spans="1:20" ht="45" customHeight="1" x14ac:dyDescent="0.15">
      <c r="A296" s="65"/>
      <c r="B296" s="50" t="s">
        <v>654</v>
      </c>
      <c r="C296" s="99">
        <v>291</v>
      </c>
      <c r="D296" s="98" t="s">
        <v>820</v>
      </c>
      <c r="E296" s="81" t="s">
        <v>141</v>
      </c>
      <c r="F296" s="100" t="s">
        <v>821</v>
      </c>
      <c r="G296" s="111" t="s">
        <v>95</v>
      </c>
      <c r="H296" s="112">
        <v>1991</v>
      </c>
      <c r="I296" s="114">
        <v>1968</v>
      </c>
      <c r="J296" s="104">
        <f>8250.93-141.13-63</f>
        <v>8046.8</v>
      </c>
      <c r="K296" s="105" t="s">
        <v>96</v>
      </c>
      <c r="L296" s="112">
        <v>3</v>
      </c>
      <c r="M296" s="113"/>
      <c r="N296" s="107" t="s">
        <v>97</v>
      </c>
      <c r="O296" s="108" t="s">
        <v>97</v>
      </c>
      <c r="P296" s="82">
        <v>11744.162881251104</v>
      </c>
      <c r="Q296" s="117"/>
      <c r="R296" s="110">
        <v>20492</v>
      </c>
      <c r="S296" s="81" t="s">
        <v>2024</v>
      </c>
      <c r="T296" s="81" t="s">
        <v>822</v>
      </c>
    </row>
    <row r="297" spans="1:20" ht="38.25" customHeight="1" x14ac:dyDescent="0.15">
      <c r="A297" s="65"/>
      <c r="B297" s="50" t="s">
        <v>654</v>
      </c>
      <c r="C297" s="99">
        <v>292</v>
      </c>
      <c r="D297" s="98" t="s">
        <v>823</v>
      </c>
      <c r="E297" s="81" t="s">
        <v>141</v>
      </c>
      <c r="F297" s="100" t="s">
        <v>824</v>
      </c>
      <c r="G297" s="111" t="s">
        <v>95</v>
      </c>
      <c r="H297" s="112">
        <v>1997</v>
      </c>
      <c r="I297" s="114">
        <v>1997</v>
      </c>
      <c r="J297" s="104">
        <v>6908.1200000000008</v>
      </c>
      <c r="K297" s="105" t="s">
        <v>96</v>
      </c>
      <c r="L297" s="112">
        <v>3</v>
      </c>
      <c r="M297" s="113"/>
      <c r="N297" s="107" t="s">
        <v>97</v>
      </c>
      <c r="O297" s="108" t="s">
        <v>97</v>
      </c>
      <c r="P297" s="82">
        <v>14821.904787610798</v>
      </c>
      <c r="Q297" s="117"/>
      <c r="R297" s="110">
        <v>22015.440000000002</v>
      </c>
      <c r="S297" s="81"/>
      <c r="T297" s="81" t="s">
        <v>825</v>
      </c>
    </row>
    <row r="298" spans="1:20" s="44" customFormat="1" ht="38.25" customHeight="1" x14ac:dyDescent="0.15">
      <c r="A298" s="65"/>
      <c r="B298" s="50" t="s">
        <v>654</v>
      </c>
      <c r="C298" s="99">
        <v>293</v>
      </c>
      <c r="D298" s="98" t="s">
        <v>826</v>
      </c>
      <c r="E298" s="81" t="s">
        <v>141</v>
      </c>
      <c r="F298" s="100" t="s">
        <v>827</v>
      </c>
      <c r="G298" s="111" t="s">
        <v>95</v>
      </c>
      <c r="H298" s="112">
        <v>1969</v>
      </c>
      <c r="I298" s="114">
        <v>1969</v>
      </c>
      <c r="J298" s="104">
        <v>4900.9299999999985</v>
      </c>
      <c r="K298" s="105" t="s">
        <v>96</v>
      </c>
      <c r="L298" s="112">
        <v>3</v>
      </c>
      <c r="M298" s="113"/>
      <c r="N298" s="107" t="s">
        <v>228</v>
      </c>
      <c r="O298" s="108" t="s">
        <v>97</v>
      </c>
      <c r="P298" s="82">
        <v>11556.366536881706</v>
      </c>
      <c r="Q298" s="117"/>
      <c r="R298" s="110">
        <v>17547</v>
      </c>
      <c r="S298" s="81"/>
      <c r="T298" s="81" t="s">
        <v>828</v>
      </c>
    </row>
    <row r="299" spans="1:20" ht="38.25" customHeight="1" x14ac:dyDescent="0.15">
      <c r="A299" s="65"/>
      <c r="B299" s="50" t="s">
        <v>654</v>
      </c>
      <c r="C299" s="99">
        <v>294</v>
      </c>
      <c r="D299" s="98" t="s">
        <v>829</v>
      </c>
      <c r="E299" s="81" t="s">
        <v>141</v>
      </c>
      <c r="F299" s="100" t="s">
        <v>830</v>
      </c>
      <c r="G299" s="111" t="s">
        <v>95</v>
      </c>
      <c r="H299" s="112">
        <v>1991</v>
      </c>
      <c r="I299" s="114">
        <v>1966</v>
      </c>
      <c r="J299" s="104">
        <f>2779.12-95.55</f>
        <v>2683.5699999999997</v>
      </c>
      <c r="K299" s="105" t="s">
        <v>96</v>
      </c>
      <c r="L299" s="112">
        <v>3</v>
      </c>
      <c r="M299" s="113"/>
      <c r="N299" s="107" t="s">
        <v>97</v>
      </c>
      <c r="O299" s="108" t="s">
        <v>97</v>
      </c>
      <c r="P299" s="82">
        <v>10907.009397487867</v>
      </c>
      <c r="Q299" s="117"/>
      <c r="R299" s="110">
        <v>12634.15</v>
      </c>
      <c r="S299" s="81" t="s">
        <v>1816</v>
      </c>
      <c r="T299" s="81" t="s">
        <v>831</v>
      </c>
    </row>
    <row r="300" spans="1:20" s="44" customFormat="1" ht="38.25" customHeight="1" x14ac:dyDescent="0.15">
      <c r="A300" s="65"/>
      <c r="B300" s="50" t="s">
        <v>654</v>
      </c>
      <c r="C300" s="99">
        <v>295</v>
      </c>
      <c r="D300" s="98" t="s">
        <v>832</v>
      </c>
      <c r="E300" s="81" t="s">
        <v>141</v>
      </c>
      <c r="F300" s="100" t="s">
        <v>833</v>
      </c>
      <c r="G300" s="111" t="s">
        <v>95</v>
      </c>
      <c r="H300" s="112">
        <v>1989</v>
      </c>
      <c r="I300" s="114">
        <v>1989</v>
      </c>
      <c r="J300" s="104">
        <v>6157.44</v>
      </c>
      <c r="K300" s="105" t="s">
        <v>96</v>
      </c>
      <c r="L300" s="112">
        <v>3</v>
      </c>
      <c r="M300" s="113"/>
      <c r="N300" s="107" t="s">
        <v>97</v>
      </c>
      <c r="O300" s="108" t="s">
        <v>97</v>
      </c>
      <c r="P300" s="82">
        <v>11841.176271510847</v>
      </c>
      <c r="Q300" s="117"/>
      <c r="R300" s="110">
        <v>39626.76</v>
      </c>
      <c r="S300" s="81" t="s">
        <v>2029</v>
      </c>
      <c r="T300" s="81" t="s">
        <v>834</v>
      </c>
    </row>
    <row r="301" spans="1:20" ht="38.25" customHeight="1" x14ac:dyDescent="0.15">
      <c r="A301" s="65"/>
      <c r="B301" s="50" t="s">
        <v>654</v>
      </c>
      <c r="C301" s="99">
        <v>296</v>
      </c>
      <c r="D301" s="98" t="s">
        <v>835</v>
      </c>
      <c r="E301" s="81" t="s">
        <v>141</v>
      </c>
      <c r="F301" s="100" t="s">
        <v>836</v>
      </c>
      <c r="G301" s="111" t="s">
        <v>95</v>
      </c>
      <c r="H301" s="112">
        <v>1979</v>
      </c>
      <c r="I301" s="114">
        <v>1979</v>
      </c>
      <c r="J301" s="104">
        <v>8381.66</v>
      </c>
      <c r="K301" s="105" t="s">
        <v>96</v>
      </c>
      <c r="L301" s="112">
        <v>4</v>
      </c>
      <c r="M301" s="113"/>
      <c r="N301" s="107" t="s">
        <v>228</v>
      </c>
      <c r="O301" s="108" t="s">
        <v>97</v>
      </c>
      <c r="P301" s="82">
        <v>8914.816072837164</v>
      </c>
      <c r="Q301" s="117"/>
      <c r="R301" s="110">
        <v>22433</v>
      </c>
      <c r="S301" s="81"/>
      <c r="T301" s="81" t="s">
        <v>837</v>
      </c>
    </row>
    <row r="302" spans="1:20" s="44" customFormat="1" ht="55.5" customHeight="1" x14ac:dyDescent="0.15">
      <c r="A302" s="65"/>
      <c r="B302" s="50" t="s">
        <v>654</v>
      </c>
      <c r="C302" s="99">
        <v>297</v>
      </c>
      <c r="D302" s="98" t="s">
        <v>838</v>
      </c>
      <c r="E302" s="81" t="s">
        <v>141</v>
      </c>
      <c r="F302" s="100" t="s">
        <v>833</v>
      </c>
      <c r="G302" s="111" t="s">
        <v>95</v>
      </c>
      <c r="H302" s="112">
        <v>2006</v>
      </c>
      <c r="I302" s="114">
        <v>2006</v>
      </c>
      <c r="J302" s="104">
        <v>7874.07</v>
      </c>
      <c r="K302" s="105" t="s">
        <v>96</v>
      </c>
      <c r="L302" s="112">
        <v>3</v>
      </c>
      <c r="M302" s="113"/>
      <c r="N302" s="107" t="s">
        <v>97</v>
      </c>
      <c r="O302" s="108" t="s">
        <v>97</v>
      </c>
      <c r="P302" s="82">
        <v>10861.526891137784</v>
      </c>
      <c r="Q302" s="117"/>
      <c r="R302" s="110"/>
      <c r="S302" s="81"/>
      <c r="T302" s="81" t="s">
        <v>839</v>
      </c>
    </row>
    <row r="303" spans="1:20" s="44" customFormat="1" ht="38.25" customHeight="1" x14ac:dyDescent="0.15">
      <c r="A303" s="65"/>
      <c r="B303" s="50" t="s">
        <v>654</v>
      </c>
      <c r="C303" s="99">
        <v>298</v>
      </c>
      <c r="D303" s="98" t="s">
        <v>1682</v>
      </c>
      <c r="E303" s="81" t="s">
        <v>137</v>
      </c>
      <c r="F303" s="100" t="s">
        <v>840</v>
      </c>
      <c r="G303" s="111" t="s">
        <v>1683</v>
      </c>
      <c r="H303" s="112">
        <v>1974</v>
      </c>
      <c r="I303" s="114">
        <v>1974</v>
      </c>
      <c r="J303" s="104">
        <f>9579.03-78.4</f>
        <v>9500.630000000001</v>
      </c>
      <c r="K303" s="105" t="s">
        <v>96</v>
      </c>
      <c r="L303" s="112">
        <v>3</v>
      </c>
      <c r="M303" s="113"/>
      <c r="N303" s="107" t="s">
        <v>945</v>
      </c>
      <c r="O303" s="108" t="s">
        <v>1684</v>
      </c>
      <c r="P303" s="82">
        <v>12138.273146096626</v>
      </c>
      <c r="Q303" s="117"/>
      <c r="R303" s="110">
        <v>42093.27</v>
      </c>
      <c r="S303" s="81" t="s">
        <v>1790</v>
      </c>
      <c r="T303" s="81" t="s">
        <v>1691</v>
      </c>
    </row>
    <row r="304" spans="1:20" s="44" customFormat="1" ht="38.25" customHeight="1" x14ac:dyDescent="0.15">
      <c r="A304" s="65"/>
      <c r="B304" s="50" t="s">
        <v>654</v>
      </c>
      <c r="C304" s="99">
        <v>299</v>
      </c>
      <c r="D304" s="98" t="s">
        <v>841</v>
      </c>
      <c r="E304" s="81" t="s">
        <v>160</v>
      </c>
      <c r="F304" s="100" t="s">
        <v>842</v>
      </c>
      <c r="G304" s="111" t="s">
        <v>95</v>
      </c>
      <c r="H304" s="112">
        <v>1983</v>
      </c>
      <c r="I304" s="114">
        <v>1967</v>
      </c>
      <c r="J304" s="104">
        <f>2733.88-J416</f>
        <v>2642.88</v>
      </c>
      <c r="K304" s="105" t="s">
        <v>96</v>
      </c>
      <c r="L304" s="112">
        <v>3</v>
      </c>
      <c r="M304" s="113"/>
      <c r="N304" s="107" t="s">
        <v>97</v>
      </c>
      <c r="O304" s="108" t="s">
        <v>97</v>
      </c>
      <c r="P304" s="82">
        <v>9838.3279637427786</v>
      </c>
      <c r="Q304" s="117"/>
      <c r="R304" s="110">
        <v>11156.18</v>
      </c>
      <c r="S304" s="81" t="s">
        <v>1817</v>
      </c>
      <c r="T304" s="81" t="s">
        <v>843</v>
      </c>
    </row>
    <row r="305" spans="1:20" ht="38.25" customHeight="1" x14ac:dyDescent="0.15">
      <c r="A305" s="65"/>
      <c r="B305" s="50" t="s">
        <v>654</v>
      </c>
      <c r="C305" s="99">
        <v>300</v>
      </c>
      <c r="D305" s="98" t="s">
        <v>844</v>
      </c>
      <c r="E305" s="81" t="s">
        <v>160</v>
      </c>
      <c r="F305" s="100" t="s">
        <v>845</v>
      </c>
      <c r="G305" s="111" t="s">
        <v>95</v>
      </c>
      <c r="H305" s="112">
        <v>1971</v>
      </c>
      <c r="I305" s="114">
        <v>1970</v>
      </c>
      <c r="J305" s="104">
        <f>4685.3-63</f>
        <v>4622.3</v>
      </c>
      <c r="K305" s="105" t="s">
        <v>96</v>
      </c>
      <c r="L305" s="112">
        <v>3</v>
      </c>
      <c r="M305" s="113"/>
      <c r="N305" s="107" t="s">
        <v>228</v>
      </c>
      <c r="O305" s="108" t="s">
        <v>97</v>
      </c>
      <c r="P305" s="82">
        <v>21405.848351136163</v>
      </c>
      <c r="Q305" s="117"/>
      <c r="R305" s="110">
        <v>22178</v>
      </c>
      <c r="S305" s="81" t="s">
        <v>1818</v>
      </c>
      <c r="T305" s="81" t="s">
        <v>846</v>
      </c>
    </row>
    <row r="306" spans="1:20" s="44" customFormat="1" ht="30" customHeight="1" x14ac:dyDescent="0.15">
      <c r="A306" s="65"/>
      <c r="B306" s="50" t="s">
        <v>654</v>
      </c>
      <c r="C306" s="99">
        <v>301</v>
      </c>
      <c r="D306" s="98" t="s">
        <v>847</v>
      </c>
      <c r="E306" s="81" t="s">
        <v>160</v>
      </c>
      <c r="F306" s="100" t="s">
        <v>420</v>
      </c>
      <c r="G306" s="111" t="s">
        <v>95</v>
      </c>
      <c r="H306" s="112">
        <v>1988</v>
      </c>
      <c r="I306" s="114">
        <v>1988</v>
      </c>
      <c r="J306" s="104">
        <v>1646.02</v>
      </c>
      <c r="K306" s="105" t="s">
        <v>96</v>
      </c>
      <c r="L306" s="112">
        <v>2</v>
      </c>
      <c r="M306" s="113"/>
      <c r="N306" s="107" t="s">
        <v>97</v>
      </c>
      <c r="O306" s="108" t="s">
        <v>97</v>
      </c>
      <c r="P306" s="82">
        <v>9196.4001075673332</v>
      </c>
      <c r="Q306" s="117"/>
      <c r="R306" s="110">
        <v>7898.8600000000006</v>
      </c>
      <c r="S306" s="81"/>
      <c r="T306" s="81" t="s">
        <v>848</v>
      </c>
    </row>
    <row r="307" spans="1:20" s="44" customFormat="1" ht="30" customHeight="1" x14ac:dyDescent="0.15">
      <c r="A307" s="65"/>
      <c r="B307" s="50" t="s">
        <v>654</v>
      </c>
      <c r="C307" s="99">
        <v>302</v>
      </c>
      <c r="D307" s="98" t="s">
        <v>849</v>
      </c>
      <c r="E307" s="81" t="s">
        <v>160</v>
      </c>
      <c r="F307" s="100" t="s">
        <v>850</v>
      </c>
      <c r="G307" s="111" t="s">
        <v>95</v>
      </c>
      <c r="H307" s="112">
        <v>1970</v>
      </c>
      <c r="I307" s="114">
        <v>1970</v>
      </c>
      <c r="J307" s="104">
        <v>5567.4800000000014</v>
      </c>
      <c r="K307" s="105" t="s">
        <v>96</v>
      </c>
      <c r="L307" s="112">
        <v>3</v>
      </c>
      <c r="M307" s="113"/>
      <c r="N307" s="107" t="s">
        <v>228</v>
      </c>
      <c r="O307" s="108" t="s">
        <v>97</v>
      </c>
      <c r="P307" s="82">
        <v>6725.3029494679877</v>
      </c>
      <c r="Q307" s="117"/>
      <c r="R307" s="110">
        <v>26687.72</v>
      </c>
      <c r="S307" s="81"/>
      <c r="T307" s="81" t="s">
        <v>851</v>
      </c>
    </row>
    <row r="308" spans="1:20" ht="38.25" customHeight="1" x14ac:dyDescent="0.15">
      <c r="A308" s="65"/>
      <c r="B308" s="50" t="s">
        <v>654</v>
      </c>
      <c r="C308" s="99">
        <v>303</v>
      </c>
      <c r="D308" s="98" t="s">
        <v>852</v>
      </c>
      <c r="E308" s="81" t="s">
        <v>195</v>
      </c>
      <c r="F308" s="100" t="s">
        <v>853</v>
      </c>
      <c r="G308" s="111" t="s">
        <v>95</v>
      </c>
      <c r="H308" s="112">
        <v>1989</v>
      </c>
      <c r="I308" s="114">
        <v>1970</v>
      </c>
      <c r="J308" s="104">
        <f>2662.01-90</f>
        <v>2572.0100000000002</v>
      </c>
      <c r="K308" s="105" t="s">
        <v>96</v>
      </c>
      <c r="L308" s="112">
        <v>3</v>
      </c>
      <c r="M308" s="113"/>
      <c r="N308" s="107" t="s">
        <v>228</v>
      </c>
      <c r="O308" s="108" t="s">
        <v>97</v>
      </c>
      <c r="P308" s="82">
        <v>11010.056684205394</v>
      </c>
      <c r="Q308" s="117"/>
      <c r="R308" s="110">
        <v>19262.32</v>
      </c>
      <c r="S308" s="81" t="s">
        <v>1819</v>
      </c>
      <c r="T308" s="81" t="s">
        <v>854</v>
      </c>
    </row>
    <row r="309" spans="1:20" ht="38.25" customHeight="1" x14ac:dyDescent="0.15">
      <c r="A309" s="65"/>
      <c r="B309" s="50" t="s">
        <v>654</v>
      </c>
      <c r="C309" s="99">
        <v>304</v>
      </c>
      <c r="D309" s="98" t="s">
        <v>855</v>
      </c>
      <c r="E309" s="81" t="s">
        <v>195</v>
      </c>
      <c r="F309" s="100" t="s">
        <v>856</v>
      </c>
      <c r="G309" s="111" t="s">
        <v>95</v>
      </c>
      <c r="H309" s="112">
        <v>1969</v>
      </c>
      <c r="I309" s="114">
        <v>1969</v>
      </c>
      <c r="J309" s="104">
        <f>4594.73-63</f>
        <v>4531.7299999999996</v>
      </c>
      <c r="K309" s="105" t="s">
        <v>96</v>
      </c>
      <c r="L309" s="112">
        <v>3</v>
      </c>
      <c r="M309" s="113"/>
      <c r="N309" s="107" t="s">
        <v>97</v>
      </c>
      <c r="O309" s="108" t="s">
        <v>97</v>
      </c>
      <c r="P309" s="82">
        <v>8088.1860133589771</v>
      </c>
      <c r="Q309" s="117"/>
      <c r="R309" s="110">
        <v>17941</v>
      </c>
      <c r="S309" s="81" t="s">
        <v>857</v>
      </c>
      <c r="T309" s="81" t="s">
        <v>858</v>
      </c>
    </row>
    <row r="310" spans="1:20" ht="38.25" customHeight="1" x14ac:dyDescent="0.15">
      <c r="A310" s="65"/>
      <c r="B310" s="50" t="s">
        <v>654</v>
      </c>
      <c r="C310" s="99">
        <v>305</v>
      </c>
      <c r="D310" s="98" t="s">
        <v>859</v>
      </c>
      <c r="E310" s="81" t="s">
        <v>195</v>
      </c>
      <c r="F310" s="100" t="s">
        <v>860</v>
      </c>
      <c r="G310" s="111" t="s">
        <v>95</v>
      </c>
      <c r="H310" s="112">
        <v>1986</v>
      </c>
      <c r="I310" s="114">
        <v>1963</v>
      </c>
      <c r="J310" s="104">
        <v>5677.13</v>
      </c>
      <c r="K310" s="105" t="s">
        <v>96</v>
      </c>
      <c r="L310" s="112">
        <v>3</v>
      </c>
      <c r="M310" s="113"/>
      <c r="N310" s="107" t="s">
        <v>97</v>
      </c>
      <c r="O310" s="108" t="s">
        <v>97</v>
      </c>
      <c r="P310" s="82">
        <v>13387.932545505122</v>
      </c>
      <c r="Q310" s="117"/>
      <c r="R310" s="110">
        <v>14717.23</v>
      </c>
      <c r="S310" s="81" t="s">
        <v>1828</v>
      </c>
      <c r="T310" s="81" t="s">
        <v>861</v>
      </c>
    </row>
    <row r="311" spans="1:20" ht="30" customHeight="1" x14ac:dyDescent="0.15">
      <c r="A311" s="65"/>
      <c r="B311" s="50" t="s">
        <v>654</v>
      </c>
      <c r="C311" s="99">
        <v>306</v>
      </c>
      <c r="D311" s="98" t="s">
        <v>862</v>
      </c>
      <c r="E311" s="81" t="s">
        <v>195</v>
      </c>
      <c r="F311" s="100" t="s">
        <v>863</v>
      </c>
      <c r="G311" s="111" t="s">
        <v>95</v>
      </c>
      <c r="H311" s="112">
        <v>1972</v>
      </c>
      <c r="I311" s="114">
        <v>1972</v>
      </c>
      <c r="J311" s="104">
        <v>1803.7399999999998</v>
      </c>
      <c r="K311" s="105" t="s">
        <v>96</v>
      </c>
      <c r="L311" s="112">
        <v>2</v>
      </c>
      <c r="M311" s="113"/>
      <c r="N311" s="107" t="s">
        <v>97</v>
      </c>
      <c r="O311" s="108" t="s">
        <v>97</v>
      </c>
      <c r="P311" s="82">
        <v>8926.3354463785399</v>
      </c>
      <c r="Q311" s="117"/>
      <c r="R311" s="110">
        <v>10684</v>
      </c>
      <c r="S311" s="81"/>
      <c r="T311" s="81" t="s">
        <v>864</v>
      </c>
    </row>
    <row r="312" spans="1:20" ht="38.25" customHeight="1" x14ac:dyDescent="0.15">
      <c r="A312" s="65"/>
      <c r="B312" s="50" t="s">
        <v>654</v>
      </c>
      <c r="C312" s="99">
        <v>307</v>
      </c>
      <c r="D312" s="98" t="s">
        <v>865</v>
      </c>
      <c r="E312" s="81" t="s">
        <v>195</v>
      </c>
      <c r="F312" s="100" t="s">
        <v>866</v>
      </c>
      <c r="G312" s="111" t="s">
        <v>95</v>
      </c>
      <c r="H312" s="112">
        <v>1986</v>
      </c>
      <c r="I312" s="114">
        <v>1986</v>
      </c>
      <c r="J312" s="104">
        <v>4741.8</v>
      </c>
      <c r="K312" s="105" t="s">
        <v>96</v>
      </c>
      <c r="L312" s="112">
        <v>3</v>
      </c>
      <c r="M312" s="113"/>
      <c r="N312" s="107" t="s">
        <v>97</v>
      </c>
      <c r="O312" s="108" t="s">
        <v>97</v>
      </c>
      <c r="P312" s="82">
        <v>9016.9898409357193</v>
      </c>
      <c r="Q312" s="117"/>
      <c r="R312" s="110">
        <v>24011.45</v>
      </c>
      <c r="S312" s="81"/>
      <c r="T312" s="81" t="s">
        <v>867</v>
      </c>
    </row>
    <row r="313" spans="1:20" ht="38.25" customHeight="1" x14ac:dyDescent="0.15">
      <c r="A313" s="65"/>
      <c r="B313" s="50" t="s">
        <v>654</v>
      </c>
      <c r="C313" s="99">
        <v>308</v>
      </c>
      <c r="D313" s="98" t="s">
        <v>868</v>
      </c>
      <c r="E313" s="81" t="s">
        <v>195</v>
      </c>
      <c r="F313" s="100" t="s">
        <v>869</v>
      </c>
      <c r="G313" s="111" t="s">
        <v>95</v>
      </c>
      <c r="H313" s="112">
        <v>1978</v>
      </c>
      <c r="I313" s="114">
        <v>1972</v>
      </c>
      <c r="J313" s="104">
        <v>5435.49</v>
      </c>
      <c r="K313" s="105" t="s">
        <v>96</v>
      </c>
      <c r="L313" s="112">
        <v>3</v>
      </c>
      <c r="M313" s="113"/>
      <c r="N313" s="107" t="s">
        <v>97</v>
      </c>
      <c r="O313" s="108" t="s">
        <v>97</v>
      </c>
      <c r="P313" s="82">
        <v>9453.3383347584404</v>
      </c>
      <c r="Q313" s="117"/>
      <c r="R313" s="110">
        <v>26107</v>
      </c>
      <c r="S313" s="81"/>
      <c r="T313" s="81" t="s">
        <v>870</v>
      </c>
    </row>
    <row r="314" spans="1:20" ht="45" customHeight="1" x14ac:dyDescent="0.15">
      <c r="A314" s="65"/>
      <c r="B314" s="50" t="s">
        <v>654</v>
      </c>
      <c r="C314" s="99">
        <v>309</v>
      </c>
      <c r="D314" s="98" t="s">
        <v>873</v>
      </c>
      <c r="E314" s="81" t="s">
        <v>125</v>
      </c>
      <c r="F314" s="100" t="s">
        <v>871</v>
      </c>
      <c r="G314" s="100" t="s">
        <v>95</v>
      </c>
      <c r="H314" s="102">
        <v>2017</v>
      </c>
      <c r="I314" s="103">
        <v>2017</v>
      </c>
      <c r="J314" s="104">
        <v>10238.08</v>
      </c>
      <c r="K314" s="105" t="s">
        <v>96</v>
      </c>
      <c r="L314" s="102">
        <v>3</v>
      </c>
      <c r="M314" s="106" t="s">
        <v>945</v>
      </c>
      <c r="N314" s="108" t="s">
        <v>97</v>
      </c>
      <c r="O314" s="108" t="s">
        <v>97</v>
      </c>
      <c r="P314" s="82">
        <v>24209.9992381384</v>
      </c>
      <c r="Q314" s="122"/>
      <c r="R314" s="110">
        <v>18463.11</v>
      </c>
      <c r="S314" s="81" t="s">
        <v>1796</v>
      </c>
      <c r="T314" s="81" t="s">
        <v>872</v>
      </c>
    </row>
    <row r="315" spans="1:20" s="44" customFormat="1" ht="30" customHeight="1" x14ac:dyDescent="0.15">
      <c r="A315" s="65"/>
      <c r="B315" s="50" t="s">
        <v>654</v>
      </c>
      <c r="C315" s="99">
        <v>310</v>
      </c>
      <c r="D315" s="98" t="s">
        <v>874</v>
      </c>
      <c r="E315" s="81" t="s">
        <v>118</v>
      </c>
      <c r="F315" s="100" t="s">
        <v>875</v>
      </c>
      <c r="G315" s="111" t="s">
        <v>95</v>
      </c>
      <c r="H315" s="112">
        <v>1984</v>
      </c>
      <c r="I315" s="114">
        <v>1966</v>
      </c>
      <c r="J315" s="104">
        <v>2408.4599999999996</v>
      </c>
      <c r="K315" s="105" t="s">
        <v>96</v>
      </c>
      <c r="L315" s="112">
        <v>3</v>
      </c>
      <c r="M315" s="113"/>
      <c r="N315" s="107" t="s">
        <v>228</v>
      </c>
      <c r="O315" s="108" t="s">
        <v>97</v>
      </c>
      <c r="P315" s="82">
        <v>9391.3281797094169</v>
      </c>
      <c r="Q315" s="117"/>
      <c r="R315" s="110">
        <v>13435.3</v>
      </c>
      <c r="S315" s="81"/>
      <c r="T315" s="81" t="s">
        <v>876</v>
      </c>
    </row>
    <row r="316" spans="1:20" ht="38.25" customHeight="1" x14ac:dyDescent="0.15">
      <c r="A316" s="65"/>
      <c r="B316" s="50" t="s">
        <v>654</v>
      </c>
      <c r="C316" s="99">
        <v>311</v>
      </c>
      <c r="D316" s="98" t="s">
        <v>877</v>
      </c>
      <c r="E316" s="81" t="s">
        <v>118</v>
      </c>
      <c r="F316" s="100" t="s">
        <v>878</v>
      </c>
      <c r="G316" s="111" t="s">
        <v>95</v>
      </c>
      <c r="H316" s="112">
        <v>1978</v>
      </c>
      <c r="I316" s="114">
        <v>1964</v>
      </c>
      <c r="J316" s="104">
        <f>2549.52-91.62</f>
        <v>2457.9</v>
      </c>
      <c r="K316" s="105" t="s">
        <v>96</v>
      </c>
      <c r="L316" s="112">
        <v>3</v>
      </c>
      <c r="M316" s="113"/>
      <c r="N316" s="107" t="s">
        <v>228</v>
      </c>
      <c r="O316" s="108" t="s">
        <v>97</v>
      </c>
      <c r="P316" s="82">
        <v>16219.403838090471</v>
      </c>
      <c r="Q316" s="117"/>
      <c r="R316" s="110">
        <v>9719</v>
      </c>
      <c r="S316" s="81" t="s">
        <v>1820</v>
      </c>
      <c r="T316" s="81" t="s">
        <v>879</v>
      </c>
    </row>
    <row r="317" spans="1:20" ht="38.25" customHeight="1" x14ac:dyDescent="0.15">
      <c r="A317" s="65"/>
      <c r="B317" s="50" t="s">
        <v>654</v>
      </c>
      <c r="C317" s="99">
        <v>312</v>
      </c>
      <c r="D317" s="98" t="s">
        <v>880</v>
      </c>
      <c r="E317" s="81" t="s">
        <v>118</v>
      </c>
      <c r="F317" s="100" t="s">
        <v>881</v>
      </c>
      <c r="G317" s="111" t="s">
        <v>95</v>
      </c>
      <c r="H317" s="112">
        <v>1977</v>
      </c>
      <c r="I317" s="114">
        <v>1963</v>
      </c>
      <c r="J317" s="104">
        <f>4399.6-114</f>
        <v>4285.6000000000004</v>
      </c>
      <c r="K317" s="105" t="s">
        <v>96</v>
      </c>
      <c r="L317" s="112">
        <v>3</v>
      </c>
      <c r="M317" s="113"/>
      <c r="N317" s="107" t="s">
        <v>228</v>
      </c>
      <c r="O317" s="108" t="s">
        <v>97</v>
      </c>
      <c r="P317" s="82">
        <v>9048.8355111077763</v>
      </c>
      <c r="Q317" s="117"/>
      <c r="R317" s="110">
        <v>20805.3</v>
      </c>
      <c r="S317" s="81" t="s">
        <v>1821</v>
      </c>
      <c r="T317" s="81" t="s">
        <v>882</v>
      </c>
    </row>
    <row r="318" spans="1:20" ht="30" customHeight="1" x14ac:dyDescent="0.15">
      <c r="A318" s="65"/>
      <c r="B318" s="50" t="s">
        <v>654</v>
      </c>
      <c r="C318" s="99">
        <v>313</v>
      </c>
      <c r="D318" s="98" t="s">
        <v>884</v>
      </c>
      <c r="E318" s="81" t="s">
        <v>118</v>
      </c>
      <c r="F318" s="100" t="s">
        <v>885</v>
      </c>
      <c r="G318" s="111" t="s">
        <v>95</v>
      </c>
      <c r="H318" s="112">
        <v>1984</v>
      </c>
      <c r="I318" s="114">
        <v>1975</v>
      </c>
      <c r="J318" s="104">
        <v>3628.9900000000002</v>
      </c>
      <c r="K318" s="105" t="s">
        <v>96</v>
      </c>
      <c r="L318" s="112">
        <v>3</v>
      </c>
      <c r="M318" s="113"/>
      <c r="N318" s="107" t="s">
        <v>97</v>
      </c>
      <c r="O318" s="108" t="s">
        <v>97</v>
      </c>
      <c r="P318" s="82">
        <v>8879.8224470156238</v>
      </c>
      <c r="Q318" s="117"/>
      <c r="R318" s="110">
        <v>26563</v>
      </c>
      <c r="S318" s="81"/>
      <c r="T318" s="81" t="s">
        <v>886</v>
      </c>
    </row>
    <row r="319" spans="1:20" s="44" customFormat="1" ht="38.25" customHeight="1" x14ac:dyDescent="0.15">
      <c r="A319" s="65"/>
      <c r="B319" s="50" t="s">
        <v>654</v>
      </c>
      <c r="C319" s="99">
        <v>314</v>
      </c>
      <c r="D319" s="98" t="s">
        <v>887</v>
      </c>
      <c r="E319" s="81" t="s">
        <v>118</v>
      </c>
      <c r="F319" s="100" t="s">
        <v>888</v>
      </c>
      <c r="G319" s="111" t="s">
        <v>95</v>
      </c>
      <c r="H319" s="112">
        <v>1984</v>
      </c>
      <c r="I319" s="114">
        <v>1982</v>
      </c>
      <c r="J319" s="104">
        <v>4378.4400000000005</v>
      </c>
      <c r="K319" s="105" t="s">
        <v>96</v>
      </c>
      <c r="L319" s="112">
        <v>3</v>
      </c>
      <c r="M319" s="113"/>
      <c r="N319" s="107" t="s">
        <v>97</v>
      </c>
      <c r="O319" s="108" t="s">
        <v>97</v>
      </c>
      <c r="P319" s="82">
        <v>9514.1475115218855</v>
      </c>
      <c r="Q319" s="117"/>
      <c r="R319" s="110">
        <v>35274</v>
      </c>
      <c r="S319" s="81"/>
      <c r="T319" s="81" t="s">
        <v>889</v>
      </c>
    </row>
    <row r="320" spans="1:20" ht="30" customHeight="1" x14ac:dyDescent="0.15">
      <c r="A320" s="65"/>
      <c r="B320" s="64" t="s">
        <v>890</v>
      </c>
      <c r="C320" s="99">
        <v>315</v>
      </c>
      <c r="D320" s="98" t="s">
        <v>891</v>
      </c>
      <c r="E320" s="81" t="s">
        <v>107</v>
      </c>
      <c r="F320" s="100" t="s">
        <v>1762</v>
      </c>
      <c r="G320" s="111" t="s">
        <v>95</v>
      </c>
      <c r="H320" s="112">
        <v>1979</v>
      </c>
      <c r="I320" s="114">
        <v>1979</v>
      </c>
      <c r="J320" s="104">
        <v>601.81999999999994</v>
      </c>
      <c r="K320" s="105" t="s">
        <v>96</v>
      </c>
      <c r="L320" s="112">
        <v>2</v>
      </c>
      <c r="M320" s="113"/>
      <c r="N320" s="107" t="s">
        <v>97</v>
      </c>
      <c r="O320" s="108"/>
      <c r="P320" s="82">
        <v>159638.93897542445</v>
      </c>
      <c r="Q320" s="117"/>
      <c r="R320" s="110">
        <v>237.85</v>
      </c>
      <c r="S320" s="81"/>
      <c r="T320" s="81" t="s">
        <v>98</v>
      </c>
    </row>
    <row r="321" spans="1:20" ht="30" customHeight="1" x14ac:dyDescent="0.15">
      <c r="A321" s="65"/>
      <c r="B321" s="64" t="s">
        <v>890</v>
      </c>
      <c r="C321" s="99">
        <v>316</v>
      </c>
      <c r="D321" s="98" t="s">
        <v>892</v>
      </c>
      <c r="E321" s="81" t="s">
        <v>129</v>
      </c>
      <c r="F321" s="100" t="s">
        <v>893</v>
      </c>
      <c r="G321" s="111" t="s">
        <v>95</v>
      </c>
      <c r="H321" s="112">
        <v>1985</v>
      </c>
      <c r="I321" s="114">
        <v>1985</v>
      </c>
      <c r="J321" s="104">
        <v>555.21</v>
      </c>
      <c r="K321" s="105" t="s">
        <v>96</v>
      </c>
      <c r="L321" s="112">
        <v>1</v>
      </c>
      <c r="M321" s="113"/>
      <c r="N321" s="107" t="s">
        <v>123</v>
      </c>
      <c r="O321" s="108"/>
      <c r="P321" s="82">
        <v>160507.79927349449</v>
      </c>
      <c r="Q321" s="117"/>
      <c r="R321" s="110">
        <v>4742.96</v>
      </c>
      <c r="S321" s="81"/>
      <c r="T321" s="81" t="s">
        <v>894</v>
      </c>
    </row>
    <row r="322" spans="1:20" s="44" customFormat="1" ht="30" customHeight="1" x14ac:dyDescent="0.15">
      <c r="A322" s="65"/>
      <c r="B322" s="64" t="s">
        <v>890</v>
      </c>
      <c r="C322" s="99">
        <v>317</v>
      </c>
      <c r="D322" s="98" t="s">
        <v>895</v>
      </c>
      <c r="E322" s="81" t="s">
        <v>107</v>
      </c>
      <c r="F322" s="100" t="s">
        <v>1763</v>
      </c>
      <c r="G322" s="111" t="s">
        <v>105</v>
      </c>
      <c r="H322" s="112">
        <v>1994</v>
      </c>
      <c r="I322" s="114">
        <v>1994</v>
      </c>
      <c r="J322" s="104">
        <v>697.72</v>
      </c>
      <c r="K322" s="105" t="s">
        <v>96</v>
      </c>
      <c r="L322" s="112">
        <v>1</v>
      </c>
      <c r="M322" s="113"/>
      <c r="N322" s="107" t="s">
        <v>123</v>
      </c>
      <c r="O322" s="108"/>
      <c r="P322" s="82">
        <v>170835.82427456451</v>
      </c>
      <c r="Q322" s="117"/>
      <c r="R322" s="110">
        <v>3194.57</v>
      </c>
      <c r="S322" s="81"/>
      <c r="T322" s="81" t="s">
        <v>98</v>
      </c>
    </row>
    <row r="323" spans="1:20" ht="30" customHeight="1" x14ac:dyDescent="0.15">
      <c r="A323" s="65"/>
      <c r="B323" s="64" t="s">
        <v>890</v>
      </c>
      <c r="C323" s="99">
        <v>318</v>
      </c>
      <c r="D323" s="98" t="s">
        <v>896</v>
      </c>
      <c r="E323" s="81" t="s">
        <v>107</v>
      </c>
      <c r="F323" s="100" t="s">
        <v>1764</v>
      </c>
      <c r="G323" s="111" t="s">
        <v>95</v>
      </c>
      <c r="H323" s="112">
        <v>1984</v>
      </c>
      <c r="I323" s="114">
        <v>1984</v>
      </c>
      <c r="J323" s="104">
        <v>908.33</v>
      </c>
      <c r="K323" s="105" t="s">
        <v>96</v>
      </c>
      <c r="L323" s="112">
        <v>2</v>
      </c>
      <c r="M323" s="113"/>
      <c r="N323" s="107" t="s">
        <v>97</v>
      </c>
      <c r="O323" s="108"/>
      <c r="P323" s="82">
        <v>195486.18177185251</v>
      </c>
      <c r="Q323" s="117"/>
      <c r="R323" s="110">
        <v>2859.81</v>
      </c>
      <c r="S323" s="81"/>
      <c r="T323" s="81" t="s">
        <v>98</v>
      </c>
    </row>
    <row r="324" spans="1:20" s="44" customFormat="1" ht="30" customHeight="1" x14ac:dyDescent="0.15">
      <c r="A324" s="65"/>
      <c r="B324" s="64" t="s">
        <v>890</v>
      </c>
      <c r="C324" s="99">
        <v>319</v>
      </c>
      <c r="D324" s="98" t="s">
        <v>897</v>
      </c>
      <c r="E324" s="81" t="s">
        <v>107</v>
      </c>
      <c r="F324" s="100" t="s">
        <v>1765</v>
      </c>
      <c r="G324" s="111" t="s">
        <v>122</v>
      </c>
      <c r="H324" s="112">
        <v>1970</v>
      </c>
      <c r="I324" s="114">
        <v>1970</v>
      </c>
      <c r="J324" s="104">
        <v>339.6</v>
      </c>
      <c r="K324" s="105" t="s">
        <v>96</v>
      </c>
      <c r="L324" s="112">
        <v>1</v>
      </c>
      <c r="M324" s="113"/>
      <c r="N324" s="107" t="s">
        <v>123</v>
      </c>
      <c r="O324" s="108"/>
      <c r="P324" s="82">
        <v>226156.65846608891</v>
      </c>
      <c r="Q324" s="117"/>
      <c r="R324" s="110">
        <v>1857.8400000000001</v>
      </c>
      <c r="S324" s="81"/>
      <c r="T324" s="81" t="s">
        <v>98</v>
      </c>
    </row>
    <row r="325" spans="1:20" ht="38.25" customHeight="1" x14ac:dyDescent="0.15">
      <c r="A325" s="65"/>
      <c r="B325" s="64" t="s">
        <v>890</v>
      </c>
      <c r="C325" s="99">
        <v>320</v>
      </c>
      <c r="D325" s="98" t="s">
        <v>898</v>
      </c>
      <c r="E325" s="81" t="s">
        <v>141</v>
      </c>
      <c r="F325" s="100" t="s">
        <v>899</v>
      </c>
      <c r="G325" s="111" t="s">
        <v>105</v>
      </c>
      <c r="H325" s="112">
        <v>2014</v>
      </c>
      <c r="I325" s="114">
        <v>2014</v>
      </c>
      <c r="J325" s="104">
        <f>1010.72-233.9</f>
        <v>776.82</v>
      </c>
      <c r="K325" s="105" t="s">
        <v>96</v>
      </c>
      <c r="L325" s="112">
        <v>2</v>
      </c>
      <c r="M325" s="113"/>
      <c r="N325" s="107" t="s">
        <v>97</v>
      </c>
      <c r="O325" s="108"/>
      <c r="P325" s="82">
        <v>142154.260026445</v>
      </c>
      <c r="Q325" s="117"/>
      <c r="R325" s="110">
        <v>3125</v>
      </c>
      <c r="S325" s="81" t="s">
        <v>900</v>
      </c>
      <c r="T325" s="81" t="s">
        <v>98</v>
      </c>
    </row>
    <row r="326" spans="1:20" ht="30" customHeight="1" x14ac:dyDescent="0.15">
      <c r="A326" s="65"/>
      <c r="B326" s="64" t="s">
        <v>890</v>
      </c>
      <c r="C326" s="99">
        <v>321</v>
      </c>
      <c r="D326" s="98" t="s">
        <v>901</v>
      </c>
      <c r="E326" s="81" t="s">
        <v>107</v>
      </c>
      <c r="F326" s="100" t="s">
        <v>1766</v>
      </c>
      <c r="G326" s="111" t="s">
        <v>122</v>
      </c>
      <c r="H326" s="112">
        <v>1972</v>
      </c>
      <c r="I326" s="114">
        <v>1972</v>
      </c>
      <c r="J326" s="104">
        <v>367.04</v>
      </c>
      <c r="K326" s="105" t="s">
        <v>96</v>
      </c>
      <c r="L326" s="112">
        <v>1</v>
      </c>
      <c r="M326" s="113"/>
      <c r="N326" s="107" t="s">
        <v>123</v>
      </c>
      <c r="O326" s="108"/>
      <c r="P326" s="82">
        <v>209640.29592165374</v>
      </c>
      <c r="Q326" s="117"/>
      <c r="R326" s="110">
        <v>1321</v>
      </c>
      <c r="S326" s="81"/>
      <c r="T326" s="81" t="s">
        <v>98</v>
      </c>
    </row>
    <row r="327" spans="1:20" ht="30" customHeight="1" x14ac:dyDescent="0.15">
      <c r="A327" s="65"/>
      <c r="B327" s="64" t="s">
        <v>890</v>
      </c>
      <c r="C327" s="99">
        <v>322</v>
      </c>
      <c r="D327" s="98" t="s">
        <v>902</v>
      </c>
      <c r="E327" s="81" t="s">
        <v>107</v>
      </c>
      <c r="F327" s="100" t="s">
        <v>1767</v>
      </c>
      <c r="G327" s="111" t="s">
        <v>95</v>
      </c>
      <c r="H327" s="112">
        <v>1973</v>
      </c>
      <c r="I327" s="114">
        <v>1973</v>
      </c>
      <c r="J327" s="104">
        <v>455.18</v>
      </c>
      <c r="K327" s="105" t="s">
        <v>96</v>
      </c>
      <c r="L327" s="112">
        <v>1</v>
      </c>
      <c r="M327" s="113"/>
      <c r="N327" s="107" t="s">
        <v>123</v>
      </c>
      <c r="O327" s="108"/>
      <c r="P327" s="82">
        <v>265865.77914661303</v>
      </c>
      <c r="Q327" s="117"/>
      <c r="R327" s="110">
        <v>998.82</v>
      </c>
      <c r="S327" s="81"/>
      <c r="T327" s="81" t="s">
        <v>98</v>
      </c>
    </row>
    <row r="328" spans="1:20" s="44" customFormat="1" ht="30" customHeight="1" x14ac:dyDescent="0.15">
      <c r="A328" s="65"/>
      <c r="B328" s="64" t="s">
        <v>890</v>
      </c>
      <c r="C328" s="99">
        <v>323</v>
      </c>
      <c r="D328" s="98" t="s">
        <v>903</v>
      </c>
      <c r="E328" s="81" t="s">
        <v>156</v>
      </c>
      <c r="F328" s="100" t="s">
        <v>904</v>
      </c>
      <c r="G328" s="111" t="s">
        <v>105</v>
      </c>
      <c r="H328" s="112">
        <v>1991</v>
      </c>
      <c r="I328" s="114">
        <v>1991</v>
      </c>
      <c r="J328" s="104">
        <v>717.59</v>
      </c>
      <c r="K328" s="105" t="s">
        <v>96</v>
      </c>
      <c r="L328" s="112">
        <v>1</v>
      </c>
      <c r="M328" s="113"/>
      <c r="N328" s="107" t="s">
        <v>123</v>
      </c>
      <c r="O328" s="108"/>
      <c r="P328" s="82">
        <v>155384.46646873018</v>
      </c>
      <c r="Q328" s="117"/>
      <c r="R328" s="110">
        <v>3046.05</v>
      </c>
      <c r="S328" s="81"/>
      <c r="T328" s="81" t="s">
        <v>905</v>
      </c>
    </row>
    <row r="329" spans="1:20" ht="30" customHeight="1" x14ac:dyDescent="0.15">
      <c r="A329" s="65"/>
      <c r="B329" s="64" t="s">
        <v>890</v>
      </c>
      <c r="C329" s="99">
        <v>324</v>
      </c>
      <c r="D329" s="98" t="s">
        <v>906</v>
      </c>
      <c r="E329" s="81" t="s">
        <v>156</v>
      </c>
      <c r="F329" s="100" t="s">
        <v>907</v>
      </c>
      <c r="G329" s="111" t="s">
        <v>95</v>
      </c>
      <c r="H329" s="112">
        <v>1974</v>
      </c>
      <c r="I329" s="114">
        <v>1974</v>
      </c>
      <c r="J329" s="104">
        <v>422.25</v>
      </c>
      <c r="K329" s="105" t="s">
        <v>96</v>
      </c>
      <c r="L329" s="112">
        <v>1</v>
      </c>
      <c r="M329" s="113"/>
      <c r="N329" s="107" t="s">
        <v>123</v>
      </c>
      <c r="O329" s="108"/>
      <c r="P329" s="82">
        <v>228505.25582887628</v>
      </c>
      <c r="Q329" s="117"/>
      <c r="R329" s="110">
        <v>1639</v>
      </c>
      <c r="S329" s="81"/>
      <c r="T329" s="81" t="s">
        <v>98</v>
      </c>
    </row>
    <row r="330" spans="1:20" s="44" customFormat="1" ht="30" customHeight="1" x14ac:dyDescent="0.15">
      <c r="A330" s="65"/>
      <c r="B330" s="64" t="s">
        <v>890</v>
      </c>
      <c r="C330" s="99">
        <v>325</v>
      </c>
      <c r="D330" s="98" t="s">
        <v>908</v>
      </c>
      <c r="E330" s="81" t="s">
        <v>156</v>
      </c>
      <c r="F330" s="100" t="s">
        <v>909</v>
      </c>
      <c r="G330" s="111" t="s">
        <v>95</v>
      </c>
      <c r="H330" s="112">
        <v>1982</v>
      </c>
      <c r="I330" s="114">
        <v>1982</v>
      </c>
      <c r="J330" s="104">
        <v>594.97</v>
      </c>
      <c r="K330" s="105" t="s">
        <v>96</v>
      </c>
      <c r="L330" s="112">
        <v>1</v>
      </c>
      <c r="M330" s="113"/>
      <c r="N330" s="107" t="s">
        <v>123</v>
      </c>
      <c r="O330" s="108"/>
      <c r="P330" s="82">
        <v>202648.52905592255</v>
      </c>
      <c r="Q330" s="117"/>
      <c r="R330" s="110">
        <v>1983</v>
      </c>
      <c r="S330" s="81"/>
      <c r="T330" s="81" t="s">
        <v>98</v>
      </c>
    </row>
    <row r="331" spans="1:20" ht="30" customHeight="1" x14ac:dyDescent="0.15">
      <c r="A331" s="65"/>
      <c r="B331" s="64" t="s">
        <v>890</v>
      </c>
      <c r="C331" s="99">
        <v>326</v>
      </c>
      <c r="D331" s="98" t="s">
        <v>910</v>
      </c>
      <c r="E331" s="81" t="s">
        <v>141</v>
      </c>
      <c r="F331" s="100" t="s">
        <v>315</v>
      </c>
      <c r="G331" s="111" t="s">
        <v>95</v>
      </c>
      <c r="H331" s="112">
        <v>1981</v>
      </c>
      <c r="I331" s="114">
        <v>1981</v>
      </c>
      <c r="J331" s="104">
        <v>682.23</v>
      </c>
      <c r="K331" s="105" t="s">
        <v>96</v>
      </c>
      <c r="L331" s="112">
        <v>2</v>
      </c>
      <c r="M331" s="113"/>
      <c r="N331" s="107" t="s">
        <v>97</v>
      </c>
      <c r="O331" s="108"/>
      <c r="P331" s="82">
        <v>160383.24215190785</v>
      </c>
      <c r="Q331" s="117"/>
      <c r="R331" s="110">
        <v>1792.65</v>
      </c>
      <c r="S331" s="81"/>
      <c r="T331" s="81" t="s">
        <v>98</v>
      </c>
    </row>
    <row r="332" spans="1:20" ht="30" customHeight="1" x14ac:dyDescent="0.15">
      <c r="A332" s="65"/>
      <c r="B332" s="64" t="s">
        <v>890</v>
      </c>
      <c r="C332" s="99">
        <v>327</v>
      </c>
      <c r="D332" s="98" t="s">
        <v>911</v>
      </c>
      <c r="E332" s="81" t="s">
        <v>103</v>
      </c>
      <c r="F332" s="100" t="s">
        <v>912</v>
      </c>
      <c r="G332" s="111" t="s">
        <v>105</v>
      </c>
      <c r="H332" s="112">
        <v>2003</v>
      </c>
      <c r="I332" s="114">
        <v>1990</v>
      </c>
      <c r="J332" s="104">
        <v>628.75</v>
      </c>
      <c r="K332" s="105" t="s">
        <v>96</v>
      </c>
      <c r="L332" s="112">
        <v>1</v>
      </c>
      <c r="M332" s="113"/>
      <c r="N332" s="107" t="s">
        <v>123</v>
      </c>
      <c r="O332" s="108"/>
      <c r="P332" s="82">
        <v>196296.36633384056</v>
      </c>
      <c r="Q332" s="117"/>
      <c r="R332" s="110">
        <v>3038.09</v>
      </c>
      <c r="S332" s="81"/>
      <c r="T332" s="81" t="s">
        <v>98</v>
      </c>
    </row>
    <row r="333" spans="1:20" ht="30" customHeight="1" x14ac:dyDescent="0.15">
      <c r="A333" s="65"/>
      <c r="B333" s="64" t="s">
        <v>890</v>
      </c>
      <c r="C333" s="99">
        <v>328</v>
      </c>
      <c r="D333" s="98" t="s">
        <v>913</v>
      </c>
      <c r="E333" s="81" t="s">
        <v>137</v>
      </c>
      <c r="F333" s="100" t="s">
        <v>1768</v>
      </c>
      <c r="G333" s="111" t="s">
        <v>95</v>
      </c>
      <c r="H333" s="112">
        <v>1987</v>
      </c>
      <c r="I333" s="114">
        <v>1987</v>
      </c>
      <c r="J333" s="104">
        <v>585.07000000000005</v>
      </c>
      <c r="K333" s="105" t="s">
        <v>96</v>
      </c>
      <c r="L333" s="112">
        <v>2</v>
      </c>
      <c r="M333" s="113"/>
      <c r="N333" s="107" t="s">
        <v>97</v>
      </c>
      <c r="O333" s="108"/>
      <c r="P333" s="82">
        <v>97496.429721010296</v>
      </c>
      <c r="Q333" s="117"/>
      <c r="R333" s="110">
        <v>2632.02</v>
      </c>
      <c r="S333" s="81"/>
      <c r="T333" s="81" t="s">
        <v>98</v>
      </c>
    </row>
    <row r="334" spans="1:20" s="44" customFormat="1" ht="30" customHeight="1" x14ac:dyDescent="0.15">
      <c r="A334" s="65"/>
      <c r="B334" s="64" t="s">
        <v>890</v>
      </c>
      <c r="C334" s="99">
        <v>329</v>
      </c>
      <c r="D334" s="98" t="s">
        <v>914</v>
      </c>
      <c r="E334" s="81" t="s">
        <v>160</v>
      </c>
      <c r="F334" s="100" t="s">
        <v>845</v>
      </c>
      <c r="G334" s="111" t="s">
        <v>95</v>
      </c>
      <c r="H334" s="112">
        <v>1980</v>
      </c>
      <c r="I334" s="114">
        <v>1980</v>
      </c>
      <c r="J334" s="104">
        <v>506.34000000000003</v>
      </c>
      <c r="K334" s="105" t="s">
        <v>96</v>
      </c>
      <c r="L334" s="112">
        <v>1</v>
      </c>
      <c r="M334" s="113"/>
      <c r="N334" s="107" t="s">
        <v>123</v>
      </c>
      <c r="O334" s="108"/>
      <c r="P334" s="82">
        <v>144684.13555225878</v>
      </c>
      <c r="Q334" s="117"/>
      <c r="R334" s="110"/>
      <c r="S334" s="81"/>
      <c r="T334" s="81" t="s">
        <v>915</v>
      </c>
    </row>
    <row r="335" spans="1:20" ht="30" customHeight="1" x14ac:dyDescent="0.15">
      <c r="A335" s="65"/>
      <c r="B335" s="64" t="s">
        <v>890</v>
      </c>
      <c r="C335" s="99">
        <v>330</v>
      </c>
      <c r="D335" s="98" t="s">
        <v>916</v>
      </c>
      <c r="E335" s="81" t="s">
        <v>118</v>
      </c>
      <c r="F335" s="100" t="s">
        <v>1769</v>
      </c>
      <c r="G335" s="111" t="s">
        <v>105</v>
      </c>
      <c r="H335" s="112">
        <v>1988</v>
      </c>
      <c r="I335" s="114">
        <v>1988</v>
      </c>
      <c r="J335" s="104">
        <v>577.5</v>
      </c>
      <c r="K335" s="105" t="s">
        <v>96</v>
      </c>
      <c r="L335" s="112">
        <v>1</v>
      </c>
      <c r="M335" s="113"/>
      <c r="N335" s="107" t="s">
        <v>123</v>
      </c>
      <c r="O335" s="108"/>
      <c r="P335" s="82">
        <v>97160.554349561047</v>
      </c>
      <c r="Q335" s="117"/>
      <c r="R335" s="110">
        <v>2871</v>
      </c>
      <c r="S335" s="81"/>
      <c r="T335" s="81" t="s">
        <v>98</v>
      </c>
    </row>
    <row r="336" spans="1:20" ht="30" customHeight="1" x14ac:dyDescent="0.15">
      <c r="A336" s="65"/>
      <c r="B336" s="64" t="s">
        <v>890</v>
      </c>
      <c r="C336" s="99">
        <v>331</v>
      </c>
      <c r="D336" s="98" t="s">
        <v>917</v>
      </c>
      <c r="E336" s="81" t="s">
        <v>125</v>
      </c>
      <c r="F336" s="100" t="s">
        <v>918</v>
      </c>
      <c r="G336" s="111" t="s">
        <v>122</v>
      </c>
      <c r="H336" s="112">
        <v>2005</v>
      </c>
      <c r="I336" s="114">
        <v>2005</v>
      </c>
      <c r="J336" s="104">
        <v>661.03</v>
      </c>
      <c r="K336" s="105" t="s">
        <v>96</v>
      </c>
      <c r="L336" s="112">
        <v>1</v>
      </c>
      <c r="M336" s="113"/>
      <c r="N336" s="107" t="s">
        <v>123</v>
      </c>
      <c r="O336" s="108"/>
      <c r="P336" s="82">
        <v>141344.80921385848</v>
      </c>
      <c r="Q336" s="117"/>
      <c r="R336" s="110">
        <v>5630.15</v>
      </c>
      <c r="S336" s="81"/>
      <c r="T336" s="81" t="s">
        <v>98</v>
      </c>
    </row>
    <row r="337" spans="1:20" ht="30" customHeight="1" x14ac:dyDescent="0.15">
      <c r="A337" s="65"/>
      <c r="B337" s="64" t="s">
        <v>890</v>
      </c>
      <c r="C337" s="99">
        <v>332</v>
      </c>
      <c r="D337" s="98" t="s">
        <v>919</v>
      </c>
      <c r="E337" s="81" t="s">
        <v>200</v>
      </c>
      <c r="F337" s="100" t="s">
        <v>1770</v>
      </c>
      <c r="G337" s="111" t="s">
        <v>95</v>
      </c>
      <c r="H337" s="112">
        <v>1999</v>
      </c>
      <c r="I337" s="114">
        <v>1999</v>
      </c>
      <c r="J337" s="104">
        <v>920.4</v>
      </c>
      <c r="K337" s="105" t="s">
        <v>96</v>
      </c>
      <c r="L337" s="112">
        <v>1</v>
      </c>
      <c r="M337" s="113"/>
      <c r="N337" s="107" t="s">
        <v>123</v>
      </c>
      <c r="O337" s="108"/>
      <c r="P337" s="82">
        <v>180529.46919787122</v>
      </c>
      <c r="Q337" s="117"/>
      <c r="R337" s="110">
        <v>6300.75</v>
      </c>
      <c r="S337" s="81"/>
      <c r="T337" s="81"/>
    </row>
    <row r="338" spans="1:20" ht="30" customHeight="1" x14ac:dyDescent="0.15">
      <c r="A338" s="65"/>
      <c r="B338" s="64" t="s">
        <v>890</v>
      </c>
      <c r="C338" s="99">
        <v>333</v>
      </c>
      <c r="D338" s="98" t="s">
        <v>920</v>
      </c>
      <c r="E338" s="81" t="s">
        <v>195</v>
      </c>
      <c r="F338" s="100" t="s">
        <v>921</v>
      </c>
      <c r="G338" s="111" t="s">
        <v>122</v>
      </c>
      <c r="H338" s="112">
        <v>2003</v>
      </c>
      <c r="I338" s="114">
        <v>2003</v>
      </c>
      <c r="J338" s="104">
        <v>948.16000000000008</v>
      </c>
      <c r="K338" s="105" t="s">
        <v>96</v>
      </c>
      <c r="L338" s="112">
        <v>1</v>
      </c>
      <c r="M338" s="113"/>
      <c r="N338" s="107" t="s">
        <v>123</v>
      </c>
      <c r="O338" s="108"/>
      <c r="P338" s="82">
        <v>125221.32265998996</v>
      </c>
      <c r="Q338" s="117"/>
      <c r="R338" s="110">
        <v>3892</v>
      </c>
      <c r="S338" s="81"/>
      <c r="T338" s="81" t="s">
        <v>98</v>
      </c>
    </row>
    <row r="339" spans="1:20" s="44" customFormat="1" ht="30" customHeight="1" x14ac:dyDescent="0.15">
      <c r="A339" s="65"/>
      <c r="B339" s="64" t="s">
        <v>890</v>
      </c>
      <c r="C339" s="99">
        <v>334</v>
      </c>
      <c r="D339" s="98" t="s">
        <v>922</v>
      </c>
      <c r="E339" s="81" t="s">
        <v>195</v>
      </c>
      <c r="F339" s="100" t="s">
        <v>1771</v>
      </c>
      <c r="G339" s="111" t="s">
        <v>122</v>
      </c>
      <c r="H339" s="112">
        <v>1972</v>
      </c>
      <c r="I339" s="114">
        <v>1972</v>
      </c>
      <c r="J339" s="104">
        <v>369.52</v>
      </c>
      <c r="K339" s="105" t="s">
        <v>96</v>
      </c>
      <c r="L339" s="112">
        <v>1</v>
      </c>
      <c r="M339" s="113"/>
      <c r="N339" s="107" t="s">
        <v>123</v>
      </c>
      <c r="O339" s="108"/>
      <c r="P339" s="82">
        <v>140195.82468302528</v>
      </c>
      <c r="Q339" s="117"/>
      <c r="R339" s="110">
        <v>0</v>
      </c>
      <c r="S339" s="81"/>
      <c r="T339" s="81" t="s">
        <v>98</v>
      </c>
    </row>
    <row r="340" spans="1:20" ht="30" customHeight="1" x14ac:dyDescent="0.15">
      <c r="A340" s="65"/>
      <c r="B340" s="64" t="s">
        <v>890</v>
      </c>
      <c r="C340" s="99">
        <v>335</v>
      </c>
      <c r="D340" s="98" t="s">
        <v>923</v>
      </c>
      <c r="E340" s="81" t="s">
        <v>107</v>
      </c>
      <c r="F340" s="100" t="s">
        <v>1772</v>
      </c>
      <c r="G340" s="111" t="s">
        <v>95</v>
      </c>
      <c r="H340" s="112">
        <v>1974</v>
      </c>
      <c r="I340" s="114">
        <v>1974</v>
      </c>
      <c r="J340" s="104">
        <v>418</v>
      </c>
      <c r="K340" s="105" t="s">
        <v>96</v>
      </c>
      <c r="L340" s="112">
        <v>1</v>
      </c>
      <c r="M340" s="113"/>
      <c r="N340" s="107" t="s">
        <v>123</v>
      </c>
      <c r="O340" s="108"/>
      <c r="P340" s="82">
        <v>170448.95979792037</v>
      </c>
      <c r="Q340" s="117"/>
      <c r="R340" s="110">
        <v>1261.44</v>
      </c>
      <c r="S340" s="81"/>
      <c r="T340" s="81" t="s">
        <v>98</v>
      </c>
    </row>
    <row r="341" spans="1:20" ht="30" customHeight="1" x14ac:dyDescent="0.15">
      <c r="A341" s="65"/>
      <c r="B341" s="64" t="s">
        <v>890</v>
      </c>
      <c r="C341" s="99">
        <v>336</v>
      </c>
      <c r="D341" s="98" t="s">
        <v>924</v>
      </c>
      <c r="E341" s="81" t="s">
        <v>156</v>
      </c>
      <c r="F341" s="100" t="s">
        <v>925</v>
      </c>
      <c r="G341" s="111" t="s">
        <v>122</v>
      </c>
      <c r="H341" s="112">
        <v>1975</v>
      </c>
      <c r="I341" s="114">
        <v>1975</v>
      </c>
      <c r="J341" s="104">
        <v>781.43000000000006</v>
      </c>
      <c r="K341" s="105" t="s">
        <v>96</v>
      </c>
      <c r="L341" s="112">
        <v>1</v>
      </c>
      <c r="M341" s="113"/>
      <c r="N341" s="107" t="s">
        <v>123</v>
      </c>
      <c r="O341" s="108"/>
      <c r="P341" s="82">
        <v>158027.27094224977</v>
      </c>
      <c r="Q341" s="117"/>
      <c r="R341" s="110">
        <v>2580</v>
      </c>
      <c r="S341" s="81"/>
      <c r="T341" s="81" t="s">
        <v>98</v>
      </c>
    </row>
    <row r="342" spans="1:20" s="44" customFormat="1" ht="30" customHeight="1" x14ac:dyDescent="0.15">
      <c r="A342" s="65"/>
      <c r="B342" s="64" t="s">
        <v>890</v>
      </c>
      <c r="C342" s="99">
        <v>337</v>
      </c>
      <c r="D342" s="98" t="s">
        <v>926</v>
      </c>
      <c r="E342" s="81" t="s">
        <v>107</v>
      </c>
      <c r="F342" s="100" t="s">
        <v>1773</v>
      </c>
      <c r="G342" s="111" t="s">
        <v>122</v>
      </c>
      <c r="H342" s="112">
        <v>1977</v>
      </c>
      <c r="I342" s="114">
        <v>1977</v>
      </c>
      <c r="J342" s="104">
        <v>595.34999999999991</v>
      </c>
      <c r="K342" s="105" t="s">
        <v>96</v>
      </c>
      <c r="L342" s="112">
        <v>2</v>
      </c>
      <c r="M342" s="113"/>
      <c r="N342" s="107" t="s">
        <v>97</v>
      </c>
      <c r="O342" s="108"/>
      <c r="P342" s="82">
        <v>181146.40344888909</v>
      </c>
      <c r="Q342" s="117"/>
      <c r="R342" s="110">
        <v>1321.99</v>
      </c>
      <c r="S342" s="81"/>
      <c r="T342" s="81" t="s">
        <v>98</v>
      </c>
    </row>
    <row r="343" spans="1:20" s="44" customFormat="1" ht="30" customHeight="1" x14ac:dyDescent="0.15">
      <c r="A343" s="65"/>
      <c r="B343" s="64" t="s">
        <v>890</v>
      </c>
      <c r="C343" s="99">
        <v>338</v>
      </c>
      <c r="D343" s="98" t="s">
        <v>927</v>
      </c>
      <c r="E343" s="81" t="s">
        <v>111</v>
      </c>
      <c r="F343" s="100" t="s">
        <v>928</v>
      </c>
      <c r="G343" s="111" t="s">
        <v>122</v>
      </c>
      <c r="H343" s="112">
        <v>1978</v>
      </c>
      <c r="I343" s="114">
        <v>1978</v>
      </c>
      <c r="J343" s="104">
        <v>553.23</v>
      </c>
      <c r="K343" s="105" t="s">
        <v>96</v>
      </c>
      <c r="L343" s="112">
        <v>1</v>
      </c>
      <c r="M343" s="113"/>
      <c r="N343" s="107" t="s">
        <v>123</v>
      </c>
      <c r="O343" s="108"/>
      <c r="P343" s="82">
        <v>199983.6980881299</v>
      </c>
      <c r="Q343" s="117"/>
      <c r="R343" s="110">
        <v>2871.18</v>
      </c>
      <c r="S343" s="81"/>
      <c r="T343" s="81" t="s">
        <v>98</v>
      </c>
    </row>
    <row r="344" spans="1:20" ht="30" customHeight="1" x14ac:dyDescent="0.15">
      <c r="A344" s="65"/>
      <c r="B344" s="64" t="s">
        <v>890</v>
      </c>
      <c r="C344" s="99">
        <v>339</v>
      </c>
      <c r="D344" s="98" t="s">
        <v>929</v>
      </c>
      <c r="E344" s="81" t="s">
        <v>129</v>
      </c>
      <c r="F344" s="100" t="s">
        <v>930</v>
      </c>
      <c r="G344" s="111" t="s">
        <v>95</v>
      </c>
      <c r="H344" s="112">
        <v>1980</v>
      </c>
      <c r="I344" s="114">
        <v>1980</v>
      </c>
      <c r="J344" s="104">
        <v>961.4</v>
      </c>
      <c r="K344" s="105" t="s">
        <v>96</v>
      </c>
      <c r="L344" s="112">
        <v>2</v>
      </c>
      <c r="M344" s="113"/>
      <c r="N344" s="107" t="s">
        <v>97</v>
      </c>
      <c r="O344" s="108"/>
      <c r="P344" s="82">
        <v>166051.99233427044</v>
      </c>
      <c r="Q344" s="117"/>
      <c r="R344" s="110">
        <v>2297.46</v>
      </c>
      <c r="S344" s="81"/>
      <c r="T344" s="81" t="s">
        <v>98</v>
      </c>
    </row>
    <row r="345" spans="1:20" ht="45" customHeight="1" x14ac:dyDescent="0.15">
      <c r="A345" s="65"/>
      <c r="B345" s="51" t="s">
        <v>931</v>
      </c>
      <c r="C345" s="99">
        <v>340</v>
      </c>
      <c r="D345" s="98" t="s">
        <v>1836</v>
      </c>
      <c r="E345" s="81" t="s">
        <v>107</v>
      </c>
      <c r="F345" s="100" t="s">
        <v>1739</v>
      </c>
      <c r="G345" s="111" t="s">
        <v>95</v>
      </c>
      <c r="H345" s="112">
        <v>1971</v>
      </c>
      <c r="I345" s="114">
        <v>1971</v>
      </c>
      <c r="J345" s="104">
        <v>126</v>
      </c>
      <c r="K345" s="105" t="s">
        <v>44</v>
      </c>
      <c r="L345" s="112">
        <v>3</v>
      </c>
      <c r="M345" s="113"/>
      <c r="N345" s="107" t="s">
        <v>1837</v>
      </c>
      <c r="O345" s="108" t="s">
        <v>97</v>
      </c>
      <c r="P345" s="82"/>
      <c r="Q345" s="117"/>
      <c r="R345" s="110"/>
      <c r="S345" s="81" t="s">
        <v>2040</v>
      </c>
      <c r="T345" s="81" t="s">
        <v>1838</v>
      </c>
    </row>
    <row r="346" spans="1:20" ht="45" customHeight="1" x14ac:dyDescent="0.15">
      <c r="A346" s="65"/>
      <c r="B346" s="51" t="s">
        <v>931</v>
      </c>
      <c r="C346" s="99">
        <v>341</v>
      </c>
      <c r="D346" s="98" t="s">
        <v>1839</v>
      </c>
      <c r="E346" s="81" t="s">
        <v>107</v>
      </c>
      <c r="F346" s="100" t="s">
        <v>1739</v>
      </c>
      <c r="G346" s="111" t="s">
        <v>95</v>
      </c>
      <c r="H346" s="112">
        <v>1971</v>
      </c>
      <c r="I346" s="114">
        <v>1971</v>
      </c>
      <c r="J346" s="104">
        <v>63</v>
      </c>
      <c r="K346" s="105" t="s">
        <v>44</v>
      </c>
      <c r="L346" s="112">
        <v>3</v>
      </c>
      <c r="M346" s="113"/>
      <c r="N346" s="107" t="s">
        <v>1837</v>
      </c>
      <c r="O346" s="108" t="s">
        <v>97</v>
      </c>
      <c r="P346" s="82"/>
      <c r="Q346" s="117"/>
      <c r="R346" s="110"/>
      <c r="S346" s="81" t="s">
        <v>2040</v>
      </c>
      <c r="T346" s="81" t="s">
        <v>1838</v>
      </c>
    </row>
    <row r="347" spans="1:20" ht="45" customHeight="1" x14ac:dyDescent="0.15">
      <c r="A347" s="65"/>
      <c r="B347" s="51" t="s">
        <v>931</v>
      </c>
      <c r="C347" s="99">
        <v>342</v>
      </c>
      <c r="D347" s="98" t="s">
        <v>1840</v>
      </c>
      <c r="E347" s="81" t="s">
        <v>107</v>
      </c>
      <c r="F347" s="100" t="s">
        <v>1740</v>
      </c>
      <c r="G347" s="111" t="s">
        <v>95</v>
      </c>
      <c r="H347" s="112">
        <v>1973</v>
      </c>
      <c r="I347" s="114">
        <v>1970</v>
      </c>
      <c r="J347" s="104">
        <v>138</v>
      </c>
      <c r="K347" s="105" t="s">
        <v>44</v>
      </c>
      <c r="L347" s="112">
        <v>3</v>
      </c>
      <c r="M347" s="113"/>
      <c r="N347" s="107" t="s">
        <v>97</v>
      </c>
      <c r="O347" s="108" t="s">
        <v>97</v>
      </c>
      <c r="P347" s="82"/>
      <c r="Q347" s="117"/>
      <c r="R347" s="110"/>
      <c r="S347" s="81" t="s">
        <v>2041</v>
      </c>
      <c r="T347" s="81" t="s">
        <v>1841</v>
      </c>
    </row>
    <row r="348" spans="1:20" ht="45" customHeight="1" x14ac:dyDescent="0.15">
      <c r="A348" s="65"/>
      <c r="B348" s="51" t="s">
        <v>931</v>
      </c>
      <c r="C348" s="99">
        <v>343</v>
      </c>
      <c r="D348" s="98" t="s">
        <v>1842</v>
      </c>
      <c r="E348" s="81" t="s">
        <v>141</v>
      </c>
      <c r="F348" s="100" t="s">
        <v>1741</v>
      </c>
      <c r="G348" s="111" t="s">
        <v>95</v>
      </c>
      <c r="H348" s="112">
        <v>1991</v>
      </c>
      <c r="I348" s="114">
        <v>1968</v>
      </c>
      <c r="J348" s="104">
        <v>141.13</v>
      </c>
      <c r="K348" s="105" t="s">
        <v>44</v>
      </c>
      <c r="L348" s="112">
        <v>3</v>
      </c>
      <c r="M348" s="113"/>
      <c r="N348" s="107" t="s">
        <v>97</v>
      </c>
      <c r="O348" s="108" t="s">
        <v>97</v>
      </c>
      <c r="P348" s="82"/>
      <c r="Q348" s="117"/>
      <c r="R348" s="110"/>
      <c r="S348" s="81" t="s">
        <v>2042</v>
      </c>
      <c r="T348" s="81" t="s">
        <v>1843</v>
      </c>
    </row>
    <row r="349" spans="1:20" ht="45" customHeight="1" x14ac:dyDescent="0.15">
      <c r="A349" s="65"/>
      <c r="B349" s="51" t="s">
        <v>1591</v>
      </c>
      <c r="C349" s="99">
        <v>344</v>
      </c>
      <c r="D349" s="98" t="s">
        <v>1844</v>
      </c>
      <c r="E349" s="81" t="s">
        <v>1845</v>
      </c>
      <c r="F349" s="100" t="s">
        <v>1846</v>
      </c>
      <c r="G349" s="111" t="s">
        <v>105</v>
      </c>
      <c r="H349" s="112">
        <v>2006</v>
      </c>
      <c r="I349" s="114">
        <v>2006</v>
      </c>
      <c r="J349" s="104">
        <v>79.12</v>
      </c>
      <c r="K349" s="105" t="s">
        <v>44</v>
      </c>
      <c r="L349" s="112">
        <v>1</v>
      </c>
      <c r="M349" s="113"/>
      <c r="N349" s="107" t="s">
        <v>123</v>
      </c>
      <c r="O349" s="108"/>
      <c r="P349" s="82"/>
      <c r="Q349" s="117"/>
      <c r="R349" s="110"/>
      <c r="S349" s="81"/>
      <c r="T349" s="81" t="s">
        <v>1847</v>
      </c>
    </row>
    <row r="350" spans="1:20" ht="45" customHeight="1" x14ac:dyDescent="0.15">
      <c r="A350" s="65"/>
      <c r="B350" s="51" t="s">
        <v>1592</v>
      </c>
      <c r="C350" s="99">
        <v>345</v>
      </c>
      <c r="D350" s="98" t="s">
        <v>1848</v>
      </c>
      <c r="E350" s="81" t="s">
        <v>1845</v>
      </c>
      <c r="F350" s="100" t="s">
        <v>1849</v>
      </c>
      <c r="G350" s="111" t="s">
        <v>95</v>
      </c>
      <c r="H350" s="112">
        <v>1991</v>
      </c>
      <c r="I350" s="114">
        <v>1968</v>
      </c>
      <c r="J350" s="104">
        <v>63</v>
      </c>
      <c r="K350" s="105" t="s">
        <v>44</v>
      </c>
      <c r="L350" s="112">
        <v>3</v>
      </c>
      <c r="M350" s="113"/>
      <c r="N350" s="107" t="s">
        <v>97</v>
      </c>
      <c r="O350" s="108" t="s">
        <v>97</v>
      </c>
      <c r="P350" s="82"/>
      <c r="Q350" s="117"/>
      <c r="R350" s="110"/>
      <c r="S350" s="81" t="s">
        <v>2042</v>
      </c>
      <c r="T350" s="81" t="s">
        <v>1850</v>
      </c>
    </row>
    <row r="351" spans="1:20" ht="45" customHeight="1" x14ac:dyDescent="0.15">
      <c r="A351" s="65"/>
      <c r="B351" s="51" t="s">
        <v>931</v>
      </c>
      <c r="C351" s="99">
        <v>346</v>
      </c>
      <c r="D351" s="98" t="s">
        <v>1851</v>
      </c>
      <c r="E351" s="81" t="s">
        <v>156</v>
      </c>
      <c r="F351" s="100" t="s">
        <v>764</v>
      </c>
      <c r="G351" s="111" t="s">
        <v>95</v>
      </c>
      <c r="H351" s="112">
        <v>1975</v>
      </c>
      <c r="I351" s="114">
        <v>1975</v>
      </c>
      <c r="J351" s="104">
        <v>126</v>
      </c>
      <c r="K351" s="105" t="s">
        <v>44</v>
      </c>
      <c r="L351" s="112">
        <v>3</v>
      </c>
      <c r="M351" s="113"/>
      <c r="N351" s="107" t="s">
        <v>1837</v>
      </c>
      <c r="O351" s="108" t="s">
        <v>97</v>
      </c>
      <c r="P351" s="82"/>
      <c r="Q351" s="117"/>
      <c r="R351" s="110"/>
      <c r="S351" s="81" t="s">
        <v>2043</v>
      </c>
      <c r="T351" s="81" t="s">
        <v>1852</v>
      </c>
    </row>
    <row r="352" spans="1:20" ht="45" customHeight="1" x14ac:dyDescent="0.15">
      <c r="A352" s="65"/>
      <c r="B352" s="51" t="s">
        <v>931</v>
      </c>
      <c r="C352" s="99">
        <v>347</v>
      </c>
      <c r="D352" s="98" t="s">
        <v>1853</v>
      </c>
      <c r="E352" s="81" t="s">
        <v>156</v>
      </c>
      <c r="F352" s="100" t="s">
        <v>764</v>
      </c>
      <c r="G352" s="111" t="s">
        <v>105</v>
      </c>
      <c r="H352" s="112">
        <v>2006</v>
      </c>
      <c r="I352" s="114">
        <v>2006</v>
      </c>
      <c r="J352" s="104">
        <v>147.69999999999999</v>
      </c>
      <c r="K352" s="105" t="s">
        <v>44</v>
      </c>
      <c r="L352" s="112">
        <v>1</v>
      </c>
      <c r="M352" s="113"/>
      <c r="N352" s="107" t="s">
        <v>123</v>
      </c>
      <c r="O352" s="108"/>
      <c r="P352" s="82"/>
      <c r="Q352" s="117"/>
      <c r="R352" s="110"/>
      <c r="S352" s="81"/>
      <c r="T352" s="81" t="s">
        <v>1854</v>
      </c>
    </row>
    <row r="353" spans="1:20" ht="45" customHeight="1" x14ac:dyDescent="0.15">
      <c r="A353" s="80"/>
      <c r="B353" s="97" t="s">
        <v>931</v>
      </c>
      <c r="C353" s="99">
        <v>348</v>
      </c>
      <c r="D353" s="98" t="s">
        <v>1855</v>
      </c>
      <c r="E353" s="81" t="s">
        <v>156</v>
      </c>
      <c r="F353" s="100" t="s">
        <v>764</v>
      </c>
      <c r="G353" s="111" t="s">
        <v>95</v>
      </c>
      <c r="H353" s="112">
        <v>1975</v>
      </c>
      <c r="I353" s="114">
        <v>1975</v>
      </c>
      <c r="J353" s="104">
        <v>63</v>
      </c>
      <c r="K353" s="105" t="s">
        <v>44</v>
      </c>
      <c r="L353" s="112">
        <v>3</v>
      </c>
      <c r="M353" s="113"/>
      <c r="N353" s="107" t="s">
        <v>1837</v>
      </c>
      <c r="O353" s="108" t="s">
        <v>97</v>
      </c>
      <c r="P353" s="82"/>
      <c r="Q353" s="117"/>
      <c r="R353" s="110"/>
      <c r="S353" s="81" t="s">
        <v>2043</v>
      </c>
      <c r="T353" s="81" t="s">
        <v>1852</v>
      </c>
    </row>
    <row r="354" spans="1:20" ht="45" customHeight="1" x14ac:dyDescent="0.15">
      <c r="A354" s="65"/>
      <c r="B354" s="51" t="s">
        <v>931</v>
      </c>
      <c r="C354" s="99">
        <v>349</v>
      </c>
      <c r="D354" s="98" t="s">
        <v>1856</v>
      </c>
      <c r="E354" s="81" t="s">
        <v>107</v>
      </c>
      <c r="F354" s="100" t="s">
        <v>1742</v>
      </c>
      <c r="G354" s="111" t="s">
        <v>95</v>
      </c>
      <c r="H354" s="112">
        <v>1967</v>
      </c>
      <c r="I354" s="114">
        <v>1967</v>
      </c>
      <c r="J354" s="104">
        <v>171</v>
      </c>
      <c r="K354" s="105" t="s">
        <v>44</v>
      </c>
      <c r="L354" s="112">
        <v>3</v>
      </c>
      <c r="M354" s="113"/>
      <c r="N354" s="107" t="s">
        <v>97</v>
      </c>
      <c r="O354" s="108" t="s">
        <v>97</v>
      </c>
      <c r="P354" s="82">
        <v>47996.491228070176</v>
      </c>
      <c r="Q354" s="117"/>
      <c r="R354" s="110"/>
      <c r="S354" s="81" t="s">
        <v>1857</v>
      </c>
      <c r="T354" s="81" t="s">
        <v>1858</v>
      </c>
    </row>
    <row r="355" spans="1:20" ht="45" customHeight="1" x14ac:dyDescent="0.15">
      <c r="A355" s="65"/>
      <c r="B355" s="51" t="s">
        <v>931</v>
      </c>
      <c r="C355" s="99">
        <v>350</v>
      </c>
      <c r="D355" s="98" t="s">
        <v>1859</v>
      </c>
      <c r="E355" s="81" t="s">
        <v>156</v>
      </c>
      <c r="F355" s="100" t="s">
        <v>2044</v>
      </c>
      <c r="G355" s="111" t="s">
        <v>95</v>
      </c>
      <c r="H355" s="112">
        <v>1964</v>
      </c>
      <c r="I355" s="114">
        <v>1964</v>
      </c>
      <c r="J355" s="104">
        <v>171</v>
      </c>
      <c r="K355" s="105" t="s">
        <v>44</v>
      </c>
      <c r="L355" s="112">
        <v>3</v>
      </c>
      <c r="M355" s="113"/>
      <c r="N355" s="107" t="s">
        <v>97</v>
      </c>
      <c r="O355" s="108" t="s">
        <v>97</v>
      </c>
      <c r="P355" s="82"/>
      <c r="Q355" s="117"/>
      <c r="R355" s="110"/>
      <c r="S355" s="81" t="s">
        <v>2045</v>
      </c>
      <c r="T355" s="81" t="s">
        <v>1860</v>
      </c>
    </row>
    <row r="356" spans="1:20" ht="45" customHeight="1" x14ac:dyDescent="0.15">
      <c r="A356" s="65"/>
      <c r="B356" s="51" t="s">
        <v>931</v>
      </c>
      <c r="C356" s="99">
        <v>351</v>
      </c>
      <c r="D356" s="98" t="s">
        <v>1861</v>
      </c>
      <c r="E356" s="81" t="s">
        <v>156</v>
      </c>
      <c r="F356" s="100" t="s">
        <v>2044</v>
      </c>
      <c r="G356" s="111" t="s">
        <v>95</v>
      </c>
      <c r="H356" s="112">
        <v>1964</v>
      </c>
      <c r="I356" s="114">
        <v>1964</v>
      </c>
      <c r="J356" s="104">
        <v>68</v>
      </c>
      <c r="K356" s="105" t="s">
        <v>44</v>
      </c>
      <c r="L356" s="112">
        <v>3</v>
      </c>
      <c r="M356" s="113"/>
      <c r="N356" s="107" t="s">
        <v>97</v>
      </c>
      <c r="O356" s="108" t="s">
        <v>97</v>
      </c>
      <c r="P356" s="82"/>
      <c r="Q356" s="117"/>
      <c r="R356" s="110"/>
      <c r="S356" s="81" t="s">
        <v>2045</v>
      </c>
      <c r="T356" s="81" t="s">
        <v>1862</v>
      </c>
    </row>
    <row r="357" spans="1:20" s="44" customFormat="1" ht="45" customHeight="1" x14ac:dyDescent="0.15">
      <c r="A357" s="65"/>
      <c r="B357" s="51" t="s">
        <v>931</v>
      </c>
      <c r="C357" s="99">
        <v>352</v>
      </c>
      <c r="D357" s="98" t="s">
        <v>1863</v>
      </c>
      <c r="E357" s="81" t="s">
        <v>129</v>
      </c>
      <c r="F357" s="100" t="s">
        <v>744</v>
      </c>
      <c r="G357" s="111" t="s">
        <v>95</v>
      </c>
      <c r="H357" s="112">
        <v>1988</v>
      </c>
      <c r="I357" s="114">
        <v>1980</v>
      </c>
      <c r="J357" s="104">
        <v>96</v>
      </c>
      <c r="K357" s="105" t="s">
        <v>44</v>
      </c>
      <c r="L357" s="112">
        <v>3</v>
      </c>
      <c r="M357" s="113"/>
      <c r="N357" s="107" t="s">
        <v>97</v>
      </c>
      <c r="O357" s="108" t="s">
        <v>97</v>
      </c>
      <c r="P357" s="82"/>
      <c r="Q357" s="117"/>
      <c r="R357" s="110"/>
      <c r="S357" s="81" t="s">
        <v>2046</v>
      </c>
      <c r="T357" s="81" t="s">
        <v>1864</v>
      </c>
    </row>
    <row r="358" spans="1:20" s="44" customFormat="1" ht="45" customHeight="1" x14ac:dyDescent="0.15">
      <c r="A358" s="65"/>
      <c r="B358" s="51" t="s">
        <v>931</v>
      </c>
      <c r="C358" s="99">
        <v>353</v>
      </c>
      <c r="D358" s="98" t="s">
        <v>1865</v>
      </c>
      <c r="E358" s="81" t="s">
        <v>129</v>
      </c>
      <c r="F358" s="100" t="s">
        <v>744</v>
      </c>
      <c r="G358" s="111" t="s">
        <v>95</v>
      </c>
      <c r="H358" s="112">
        <v>1988</v>
      </c>
      <c r="I358" s="114">
        <v>1980</v>
      </c>
      <c r="J358" s="104">
        <v>64</v>
      </c>
      <c r="K358" s="105" t="s">
        <v>44</v>
      </c>
      <c r="L358" s="112">
        <v>3</v>
      </c>
      <c r="M358" s="113"/>
      <c r="N358" s="107" t="s">
        <v>97</v>
      </c>
      <c r="O358" s="108" t="s">
        <v>97</v>
      </c>
      <c r="P358" s="82"/>
      <c r="Q358" s="117"/>
      <c r="R358" s="110"/>
      <c r="S358" s="81" t="s">
        <v>2046</v>
      </c>
      <c r="T358" s="81" t="s">
        <v>1866</v>
      </c>
    </row>
    <row r="359" spans="1:20" ht="45" customHeight="1" x14ac:dyDescent="0.15">
      <c r="A359" s="65"/>
      <c r="B359" s="51" t="s">
        <v>931</v>
      </c>
      <c r="C359" s="99">
        <v>354</v>
      </c>
      <c r="D359" s="98" t="s">
        <v>1867</v>
      </c>
      <c r="E359" s="81" t="s">
        <v>156</v>
      </c>
      <c r="F359" s="100" t="s">
        <v>761</v>
      </c>
      <c r="G359" s="111" t="s">
        <v>95</v>
      </c>
      <c r="H359" s="112">
        <v>1970</v>
      </c>
      <c r="I359" s="114">
        <v>1970</v>
      </c>
      <c r="J359" s="104">
        <v>86</v>
      </c>
      <c r="K359" s="105" t="s">
        <v>44</v>
      </c>
      <c r="L359" s="112">
        <v>3</v>
      </c>
      <c r="M359" s="113"/>
      <c r="N359" s="107" t="s">
        <v>97</v>
      </c>
      <c r="O359" s="108" t="s">
        <v>97</v>
      </c>
      <c r="P359" s="82">
        <v>95653.709302325587</v>
      </c>
      <c r="Q359" s="117"/>
      <c r="R359" s="110"/>
      <c r="S359" s="81" t="s">
        <v>1868</v>
      </c>
      <c r="T359" s="81" t="s">
        <v>1869</v>
      </c>
    </row>
    <row r="360" spans="1:20" ht="45" customHeight="1" x14ac:dyDescent="0.15">
      <c r="A360" s="65"/>
      <c r="B360" s="51" t="s">
        <v>931</v>
      </c>
      <c r="C360" s="99">
        <v>355</v>
      </c>
      <c r="D360" s="98" t="s">
        <v>1870</v>
      </c>
      <c r="E360" s="81" t="s">
        <v>107</v>
      </c>
      <c r="F360" s="100" t="s">
        <v>1743</v>
      </c>
      <c r="G360" s="111" t="s">
        <v>95</v>
      </c>
      <c r="H360" s="112">
        <v>1972</v>
      </c>
      <c r="I360" s="114">
        <v>1972</v>
      </c>
      <c r="J360" s="104">
        <v>114</v>
      </c>
      <c r="K360" s="105" t="s">
        <v>44</v>
      </c>
      <c r="L360" s="112">
        <v>3</v>
      </c>
      <c r="M360" s="113"/>
      <c r="N360" s="107" t="s">
        <v>97</v>
      </c>
      <c r="O360" s="108" t="s">
        <v>97</v>
      </c>
      <c r="P360" s="82">
        <v>70406.34210526316</v>
      </c>
      <c r="Q360" s="117"/>
      <c r="R360" s="110"/>
      <c r="S360" s="81" t="s">
        <v>1871</v>
      </c>
      <c r="T360" s="81" t="s">
        <v>1872</v>
      </c>
    </row>
    <row r="361" spans="1:20" s="44" customFormat="1" ht="45" customHeight="1" x14ac:dyDescent="0.15">
      <c r="A361" s="65"/>
      <c r="B361" s="51" t="s">
        <v>931</v>
      </c>
      <c r="C361" s="99">
        <v>356</v>
      </c>
      <c r="D361" s="98" t="s">
        <v>1873</v>
      </c>
      <c r="E361" s="81" t="s">
        <v>129</v>
      </c>
      <c r="F361" s="100" t="s">
        <v>738</v>
      </c>
      <c r="G361" s="111" t="s">
        <v>95</v>
      </c>
      <c r="H361" s="112">
        <v>1976</v>
      </c>
      <c r="I361" s="114">
        <v>1976</v>
      </c>
      <c r="J361" s="129" t="s">
        <v>2047</v>
      </c>
      <c r="K361" s="105" t="s">
        <v>44</v>
      </c>
      <c r="L361" s="112">
        <v>3</v>
      </c>
      <c r="M361" s="113"/>
      <c r="N361" s="107" t="s">
        <v>1837</v>
      </c>
      <c r="O361" s="108" t="s">
        <v>97</v>
      </c>
      <c r="P361" s="82"/>
      <c r="Q361" s="117"/>
      <c r="R361" s="110"/>
      <c r="S361" s="81" t="s">
        <v>2048</v>
      </c>
      <c r="T361" s="81" t="s">
        <v>1874</v>
      </c>
    </row>
    <row r="362" spans="1:20" s="44" customFormat="1" ht="45" customHeight="1" x14ac:dyDescent="0.15">
      <c r="A362" s="65"/>
      <c r="B362" s="51" t="s">
        <v>931</v>
      </c>
      <c r="C362" s="99">
        <v>357</v>
      </c>
      <c r="D362" s="98" t="s">
        <v>1875</v>
      </c>
      <c r="E362" s="81" t="s">
        <v>129</v>
      </c>
      <c r="F362" s="100" t="s">
        <v>738</v>
      </c>
      <c r="G362" s="111" t="s">
        <v>95</v>
      </c>
      <c r="H362" s="112">
        <v>1976</v>
      </c>
      <c r="I362" s="114">
        <v>1976</v>
      </c>
      <c r="J362" s="104">
        <v>64</v>
      </c>
      <c r="K362" s="105" t="s">
        <v>44</v>
      </c>
      <c r="L362" s="112">
        <v>3</v>
      </c>
      <c r="M362" s="113"/>
      <c r="N362" s="107" t="s">
        <v>97</v>
      </c>
      <c r="O362" s="108" t="s">
        <v>97</v>
      </c>
      <c r="P362" s="82"/>
      <c r="Q362" s="117"/>
      <c r="R362" s="110"/>
      <c r="S362" s="81" t="s">
        <v>2049</v>
      </c>
      <c r="T362" s="81" t="s">
        <v>1876</v>
      </c>
    </row>
    <row r="363" spans="1:20" ht="45" customHeight="1" x14ac:dyDescent="0.15">
      <c r="A363" s="65"/>
      <c r="B363" s="51" t="s">
        <v>931</v>
      </c>
      <c r="C363" s="99">
        <v>358</v>
      </c>
      <c r="D363" s="98" t="s">
        <v>1877</v>
      </c>
      <c r="E363" s="81" t="s">
        <v>107</v>
      </c>
      <c r="F363" s="100" t="s">
        <v>673</v>
      </c>
      <c r="G363" s="111" t="s">
        <v>95</v>
      </c>
      <c r="H363" s="112">
        <v>1963</v>
      </c>
      <c r="I363" s="114">
        <v>1963</v>
      </c>
      <c r="J363" s="104">
        <v>126</v>
      </c>
      <c r="K363" s="105" t="s">
        <v>44</v>
      </c>
      <c r="L363" s="112">
        <v>2</v>
      </c>
      <c r="M363" s="113"/>
      <c r="N363" s="107" t="s">
        <v>97</v>
      </c>
      <c r="O363" s="108" t="s">
        <v>97</v>
      </c>
      <c r="P363" s="82"/>
      <c r="Q363" s="117"/>
      <c r="R363" s="110"/>
      <c r="S363" s="81" t="s">
        <v>2050</v>
      </c>
      <c r="T363" s="81" t="s">
        <v>1878</v>
      </c>
    </row>
    <row r="364" spans="1:20" ht="45" customHeight="1" x14ac:dyDescent="0.15">
      <c r="A364" s="65"/>
      <c r="B364" s="51" t="s">
        <v>931</v>
      </c>
      <c r="C364" s="99">
        <v>359</v>
      </c>
      <c r="D364" s="98" t="s">
        <v>1879</v>
      </c>
      <c r="E364" s="81" t="s">
        <v>107</v>
      </c>
      <c r="F364" s="100" t="s">
        <v>673</v>
      </c>
      <c r="G364" s="111" t="s">
        <v>95</v>
      </c>
      <c r="H364" s="112">
        <v>1963</v>
      </c>
      <c r="I364" s="114">
        <v>1963</v>
      </c>
      <c r="J364" s="104">
        <v>63.63</v>
      </c>
      <c r="K364" s="105" t="s">
        <v>44</v>
      </c>
      <c r="L364" s="112">
        <v>2</v>
      </c>
      <c r="M364" s="113"/>
      <c r="N364" s="107" t="s">
        <v>97</v>
      </c>
      <c r="O364" s="108" t="s">
        <v>97</v>
      </c>
      <c r="P364" s="82"/>
      <c r="Q364" s="117"/>
      <c r="R364" s="110"/>
      <c r="S364" s="81" t="s">
        <v>2050</v>
      </c>
      <c r="T364" s="81" t="s">
        <v>1878</v>
      </c>
    </row>
    <row r="365" spans="1:20" ht="45" customHeight="1" x14ac:dyDescent="0.15">
      <c r="A365" s="65"/>
      <c r="B365" s="51" t="s">
        <v>931</v>
      </c>
      <c r="C365" s="99">
        <v>360</v>
      </c>
      <c r="D365" s="98" t="s">
        <v>1880</v>
      </c>
      <c r="E365" s="81" t="s">
        <v>141</v>
      </c>
      <c r="F365" s="100" t="s">
        <v>833</v>
      </c>
      <c r="G365" s="111" t="s">
        <v>95</v>
      </c>
      <c r="H365" s="112">
        <v>1989</v>
      </c>
      <c r="I365" s="114">
        <v>1989</v>
      </c>
      <c r="J365" s="104">
        <v>117</v>
      </c>
      <c r="K365" s="105" t="s">
        <v>44</v>
      </c>
      <c r="L365" s="112">
        <v>3</v>
      </c>
      <c r="M365" s="113"/>
      <c r="N365" s="107" t="s">
        <v>97</v>
      </c>
      <c r="O365" s="108" t="s">
        <v>97</v>
      </c>
      <c r="P365" s="82">
        <v>69484.931623931625</v>
      </c>
      <c r="Q365" s="117"/>
      <c r="R365" s="110"/>
      <c r="S365" s="81" t="s">
        <v>2051</v>
      </c>
      <c r="T365" s="81" t="s">
        <v>1881</v>
      </c>
    </row>
    <row r="366" spans="1:20" ht="45" customHeight="1" x14ac:dyDescent="0.15">
      <c r="A366" s="80"/>
      <c r="B366" s="97" t="s">
        <v>931</v>
      </c>
      <c r="C366" s="99">
        <v>361</v>
      </c>
      <c r="D366" s="98" t="s">
        <v>1882</v>
      </c>
      <c r="E366" s="81" t="s">
        <v>141</v>
      </c>
      <c r="F366" s="100" t="s">
        <v>833</v>
      </c>
      <c r="G366" s="111" t="s">
        <v>95</v>
      </c>
      <c r="H366" s="112">
        <v>1989</v>
      </c>
      <c r="I366" s="114">
        <v>1989</v>
      </c>
      <c r="J366" s="104">
        <v>85.36</v>
      </c>
      <c r="K366" s="105" t="s">
        <v>44</v>
      </c>
      <c r="L366" s="112">
        <v>3</v>
      </c>
      <c r="M366" s="113"/>
      <c r="N366" s="107" t="s">
        <v>97</v>
      </c>
      <c r="O366" s="108" t="s">
        <v>97</v>
      </c>
      <c r="P366" s="82"/>
      <c r="Q366" s="117"/>
      <c r="R366" s="110"/>
      <c r="S366" s="81" t="s">
        <v>2051</v>
      </c>
      <c r="T366" s="81" t="s">
        <v>1881</v>
      </c>
    </row>
    <row r="367" spans="1:20" s="44" customFormat="1" ht="45" customHeight="1" x14ac:dyDescent="0.15">
      <c r="A367" s="65"/>
      <c r="B367" s="51" t="s">
        <v>931</v>
      </c>
      <c r="C367" s="99">
        <v>362</v>
      </c>
      <c r="D367" s="98" t="s">
        <v>1883</v>
      </c>
      <c r="E367" s="81" t="s">
        <v>107</v>
      </c>
      <c r="F367" s="100" t="s">
        <v>1744</v>
      </c>
      <c r="G367" s="111" t="s">
        <v>95</v>
      </c>
      <c r="H367" s="112">
        <v>1967</v>
      </c>
      <c r="I367" s="114">
        <v>1967</v>
      </c>
      <c r="J367" s="104">
        <v>130</v>
      </c>
      <c r="K367" s="105" t="s">
        <v>44</v>
      </c>
      <c r="L367" s="112">
        <v>3</v>
      </c>
      <c r="M367" s="113"/>
      <c r="N367" s="107" t="s">
        <v>97</v>
      </c>
      <c r="O367" s="108" t="s">
        <v>97</v>
      </c>
      <c r="P367" s="82">
        <v>62950.392307692309</v>
      </c>
      <c r="Q367" s="117"/>
      <c r="R367" s="110"/>
      <c r="S367" s="81" t="s">
        <v>1884</v>
      </c>
      <c r="T367" s="81" t="s">
        <v>1885</v>
      </c>
    </row>
    <row r="368" spans="1:20" ht="45" customHeight="1" x14ac:dyDescent="0.15">
      <c r="A368" s="65"/>
      <c r="B368" s="51" t="s">
        <v>931</v>
      </c>
      <c r="C368" s="99">
        <v>363</v>
      </c>
      <c r="D368" s="98" t="s">
        <v>1886</v>
      </c>
      <c r="E368" s="81" t="s">
        <v>129</v>
      </c>
      <c r="F368" s="100" t="s">
        <v>1745</v>
      </c>
      <c r="G368" s="111" t="s">
        <v>122</v>
      </c>
      <c r="H368" s="112">
        <v>2001</v>
      </c>
      <c r="I368" s="114">
        <v>2001</v>
      </c>
      <c r="J368" s="104">
        <v>146.99</v>
      </c>
      <c r="K368" s="105" t="s">
        <v>44</v>
      </c>
      <c r="L368" s="112">
        <v>1</v>
      </c>
      <c r="M368" s="113"/>
      <c r="N368" s="107" t="s">
        <v>123</v>
      </c>
      <c r="O368" s="108"/>
      <c r="P368" s="82"/>
      <c r="Q368" s="117"/>
      <c r="R368" s="110"/>
      <c r="S368" s="81"/>
      <c r="T368" s="81" t="s">
        <v>1887</v>
      </c>
    </row>
    <row r="369" spans="1:20" ht="45" customHeight="1" x14ac:dyDescent="0.15">
      <c r="A369" s="65"/>
      <c r="B369" s="51" t="s">
        <v>1593</v>
      </c>
      <c r="C369" s="99">
        <v>364</v>
      </c>
      <c r="D369" s="98" t="s">
        <v>1888</v>
      </c>
      <c r="E369" s="81" t="s">
        <v>1889</v>
      </c>
      <c r="F369" s="100" t="s">
        <v>1745</v>
      </c>
      <c r="G369" s="111" t="s">
        <v>105</v>
      </c>
      <c r="H369" s="112">
        <v>2006</v>
      </c>
      <c r="I369" s="114">
        <v>2006</v>
      </c>
      <c r="J369" s="104">
        <v>79.12</v>
      </c>
      <c r="K369" s="105" t="s">
        <v>44</v>
      </c>
      <c r="L369" s="112">
        <v>1</v>
      </c>
      <c r="M369" s="113"/>
      <c r="N369" s="107" t="s">
        <v>123</v>
      </c>
      <c r="O369" s="108"/>
      <c r="P369" s="82"/>
      <c r="Q369" s="117"/>
      <c r="R369" s="110"/>
      <c r="S369" s="81"/>
      <c r="T369" s="81" t="s">
        <v>1887</v>
      </c>
    </row>
    <row r="370" spans="1:20" ht="45" customHeight="1" x14ac:dyDescent="0.15">
      <c r="A370" s="65"/>
      <c r="B370" s="51" t="s">
        <v>1592</v>
      </c>
      <c r="C370" s="99">
        <v>365</v>
      </c>
      <c r="D370" s="98" t="s">
        <v>1890</v>
      </c>
      <c r="E370" s="81" t="s">
        <v>1889</v>
      </c>
      <c r="F370" s="100" t="s">
        <v>1745</v>
      </c>
      <c r="G370" s="111" t="s">
        <v>95</v>
      </c>
      <c r="H370" s="112">
        <v>1987</v>
      </c>
      <c r="I370" s="114">
        <v>1987</v>
      </c>
      <c r="J370" s="104">
        <v>76</v>
      </c>
      <c r="K370" s="105" t="s">
        <v>44</v>
      </c>
      <c r="L370" s="112">
        <v>3</v>
      </c>
      <c r="M370" s="113"/>
      <c r="N370" s="107" t="s">
        <v>97</v>
      </c>
      <c r="O370" s="108" t="s">
        <v>97</v>
      </c>
      <c r="P370" s="82"/>
      <c r="Q370" s="117"/>
      <c r="R370" s="110"/>
      <c r="S370" s="81" t="s">
        <v>2052</v>
      </c>
      <c r="T370" s="81" t="s">
        <v>1891</v>
      </c>
    </row>
    <row r="371" spans="1:20" ht="45" customHeight="1" x14ac:dyDescent="0.15">
      <c r="A371" s="65"/>
      <c r="B371" s="51" t="s">
        <v>931</v>
      </c>
      <c r="C371" s="99">
        <v>366</v>
      </c>
      <c r="D371" s="98" t="s">
        <v>1892</v>
      </c>
      <c r="E371" s="81" t="s">
        <v>195</v>
      </c>
      <c r="F371" s="100" t="s">
        <v>860</v>
      </c>
      <c r="G371" s="111" t="s">
        <v>95</v>
      </c>
      <c r="H371" s="112">
        <v>1986</v>
      </c>
      <c r="I371" s="114">
        <v>1963</v>
      </c>
      <c r="J371" s="104">
        <v>142</v>
      </c>
      <c r="K371" s="105" t="s">
        <v>44</v>
      </c>
      <c r="L371" s="112">
        <v>3</v>
      </c>
      <c r="M371" s="113"/>
      <c r="N371" s="107" t="s">
        <v>97</v>
      </c>
      <c r="O371" s="108" t="s">
        <v>97</v>
      </c>
      <c r="P371" s="82">
        <v>59611.316901408449</v>
      </c>
      <c r="Q371" s="117"/>
      <c r="R371" s="110"/>
      <c r="S371" s="81" t="s">
        <v>1893</v>
      </c>
      <c r="T371" s="81" t="s">
        <v>1894</v>
      </c>
    </row>
    <row r="372" spans="1:20" ht="45" customHeight="1" x14ac:dyDescent="0.15">
      <c r="A372" s="65"/>
      <c r="B372" s="51" t="s">
        <v>931</v>
      </c>
      <c r="C372" s="99">
        <v>367</v>
      </c>
      <c r="D372" s="98" t="s">
        <v>1895</v>
      </c>
      <c r="E372" s="81" t="s">
        <v>156</v>
      </c>
      <c r="F372" s="100" t="s">
        <v>529</v>
      </c>
      <c r="G372" s="111" t="s">
        <v>122</v>
      </c>
      <c r="H372" s="112">
        <v>2002</v>
      </c>
      <c r="I372" s="114">
        <v>2002</v>
      </c>
      <c r="J372" s="104">
        <v>146.99</v>
      </c>
      <c r="K372" s="105" t="s">
        <v>44</v>
      </c>
      <c r="L372" s="112">
        <v>1</v>
      </c>
      <c r="M372" s="113"/>
      <c r="N372" s="107" t="s">
        <v>123</v>
      </c>
      <c r="O372" s="108"/>
      <c r="P372" s="82"/>
      <c r="Q372" s="117"/>
      <c r="R372" s="110"/>
      <c r="S372" s="81"/>
      <c r="T372" s="81" t="s">
        <v>1896</v>
      </c>
    </row>
    <row r="373" spans="1:20" ht="45" customHeight="1" x14ac:dyDescent="0.15">
      <c r="A373" s="65"/>
      <c r="B373" s="51" t="s">
        <v>931</v>
      </c>
      <c r="C373" s="99">
        <v>368</v>
      </c>
      <c r="D373" s="98" t="s">
        <v>1897</v>
      </c>
      <c r="E373" s="81" t="s">
        <v>156</v>
      </c>
      <c r="F373" s="100" t="s">
        <v>529</v>
      </c>
      <c r="G373" s="111" t="s">
        <v>105</v>
      </c>
      <c r="H373" s="112">
        <v>2007</v>
      </c>
      <c r="I373" s="114">
        <v>2007</v>
      </c>
      <c r="J373" s="104">
        <v>80.8</v>
      </c>
      <c r="K373" s="105" t="s">
        <v>44</v>
      </c>
      <c r="L373" s="112">
        <v>1</v>
      </c>
      <c r="M373" s="113"/>
      <c r="N373" s="107" t="s">
        <v>123</v>
      </c>
      <c r="O373" s="108"/>
      <c r="P373" s="82"/>
      <c r="Q373" s="117"/>
      <c r="R373" s="110"/>
      <c r="S373" s="81"/>
      <c r="T373" s="81" t="s">
        <v>1898</v>
      </c>
    </row>
    <row r="374" spans="1:20" ht="45" customHeight="1" x14ac:dyDescent="0.15">
      <c r="A374" s="65"/>
      <c r="B374" s="51" t="s">
        <v>931</v>
      </c>
      <c r="C374" s="99">
        <v>369</v>
      </c>
      <c r="D374" s="98" t="s">
        <v>1899</v>
      </c>
      <c r="E374" s="81" t="s">
        <v>107</v>
      </c>
      <c r="F374" s="100" t="s">
        <v>682</v>
      </c>
      <c r="G374" s="111" t="s">
        <v>105</v>
      </c>
      <c r="H374" s="112">
        <v>2011</v>
      </c>
      <c r="I374" s="114">
        <v>2011</v>
      </c>
      <c r="J374" s="104">
        <v>157.41</v>
      </c>
      <c r="K374" s="105" t="s">
        <v>44</v>
      </c>
      <c r="L374" s="112">
        <v>1</v>
      </c>
      <c r="M374" s="113"/>
      <c r="N374" s="107" t="s">
        <v>123</v>
      </c>
      <c r="O374" s="108"/>
      <c r="P374" s="82"/>
      <c r="Q374" s="117"/>
      <c r="R374" s="110"/>
      <c r="S374" s="81" t="s">
        <v>98</v>
      </c>
      <c r="T374" s="81" t="s">
        <v>1900</v>
      </c>
    </row>
    <row r="375" spans="1:20" ht="45" customHeight="1" x14ac:dyDescent="0.15">
      <c r="A375" s="65"/>
      <c r="B375" s="51" t="s">
        <v>931</v>
      </c>
      <c r="C375" s="99">
        <v>370</v>
      </c>
      <c r="D375" s="98" t="s">
        <v>1901</v>
      </c>
      <c r="E375" s="81" t="s">
        <v>1902</v>
      </c>
      <c r="F375" s="100" t="s">
        <v>1903</v>
      </c>
      <c r="G375" s="111"/>
      <c r="H375" s="112"/>
      <c r="I375" s="114"/>
      <c r="J375" s="104"/>
      <c r="K375" s="105" t="s">
        <v>1904</v>
      </c>
      <c r="L375" s="112"/>
      <c r="M375" s="118"/>
      <c r="N375" s="107" t="s">
        <v>1905</v>
      </c>
      <c r="O375" s="119"/>
      <c r="P375" s="82"/>
      <c r="Q375" s="117"/>
      <c r="R375" s="110">
        <v>0</v>
      </c>
      <c r="S375" s="81"/>
      <c r="T375" s="81"/>
    </row>
    <row r="376" spans="1:20" ht="45" customHeight="1" x14ac:dyDescent="0.15">
      <c r="A376" s="65"/>
      <c r="B376" s="51" t="s">
        <v>931</v>
      </c>
      <c r="C376" s="99">
        <v>371</v>
      </c>
      <c r="D376" s="98" t="s">
        <v>1906</v>
      </c>
      <c r="E376" s="81" t="s">
        <v>107</v>
      </c>
      <c r="F376" s="100" t="s">
        <v>1746</v>
      </c>
      <c r="G376" s="111" t="s">
        <v>95</v>
      </c>
      <c r="H376" s="112">
        <v>1969</v>
      </c>
      <c r="I376" s="114">
        <v>1969</v>
      </c>
      <c r="J376" s="104">
        <v>126</v>
      </c>
      <c r="K376" s="105" t="s">
        <v>44</v>
      </c>
      <c r="L376" s="112">
        <v>3</v>
      </c>
      <c r="M376" s="113"/>
      <c r="N376" s="107" t="s">
        <v>1837</v>
      </c>
      <c r="O376" s="108" t="s">
        <v>97</v>
      </c>
      <c r="P376" s="82"/>
      <c r="Q376" s="117"/>
      <c r="R376" s="110"/>
      <c r="S376" s="81" t="s">
        <v>2053</v>
      </c>
      <c r="T376" s="81" t="s">
        <v>1907</v>
      </c>
    </row>
    <row r="377" spans="1:20" s="80" customFormat="1" ht="45" customHeight="1" x14ac:dyDescent="0.15">
      <c r="B377" s="51" t="s">
        <v>931</v>
      </c>
      <c r="C377" s="99">
        <v>372</v>
      </c>
      <c r="D377" s="98" t="s">
        <v>1908</v>
      </c>
      <c r="E377" s="81" t="s">
        <v>107</v>
      </c>
      <c r="F377" s="100" t="s">
        <v>1746</v>
      </c>
      <c r="G377" s="111" t="s">
        <v>95</v>
      </c>
      <c r="H377" s="112">
        <v>1969</v>
      </c>
      <c r="I377" s="114">
        <v>1969</v>
      </c>
      <c r="J377" s="104">
        <v>63</v>
      </c>
      <c r="K377" s="105" t="s">
        <v>44</v>
      </c>
      <c r="L377" s="112">
        <v>3</v>
      </c>
      <c r="M377" s="113"/>
      <c r="N377" s="107" t="s">
        <v>97</v>
      </c>
      <c r="O377" s="108" t="s">
        <v>97</v>
      </c>
      <c r="P377" s="82"/>
      <c r="Q377" s="117"/>
      <c r="R377" s="110"/>
      <c r="S377" s="81" t="s">
        <v>2053</v>
      </c>
      <c r="T377" s="81" t="s">
        <v>1907</v>
      </c>
    </row>
    <row r="378" spans="1:20" ht="45" customHeight="1" x14ac:dyDescent="0.15">
      <c r="A378" s="65"/>
      <c r="B378" s="51" t="s">
        <v>931</v>
      </c>
      <c r="C378" s="99">
        <v>373</v>
      </c>
      <c r="D378" s="98" t="s">
        <v>1909</v>
      </c>
      <c r="E378" s="81" t="s">
        <v>200</v>
      </c>
      <c r="F378" s="100" t="s">
        <v>815</v>
      </c>
      <c r="G378" s="111" t="s">
        <v>122</v>
      </c>
      <c r="H378" s="112">
        <v>2004</v>
      </c>
      <c r="I378" s="114">
        <v>2004</v>
      </c>
      <c r="J378" s="104">
        <v>147.82</v>
      </c>
      <c r="K378" s="105" t="s">
        <v>44</v>
      </c>
      <c r="L378" s="112">
        <v>1</v>
      </c>
      <c r="M378" s="113"/>
      <c r="N378" s="107" t="s">
        <v>123</v>
      </c>
      <c r="O378" s="108"/>
      <c r="P378" s="82"/>
      <c r="Q378" s="117"/>
      <c r="R378" s="110"/>
      <c r="S378" s="81"/>
      <c r="T378" s="81" t="s">
        <v>1910</v>
      </c>
    </row>
    <row r="379" spans="1:20" s="44" customFormat="1" ht="45" customHeight="1" x14ac:dyDescent="0.15">
      <c r="A379" s="65"/>
      <c r="B379" s="51" t="s">
        <v>931</v>
      </c>
      <c r="C379" s="99">
        <v>374</v>
      </c>
      <c r="D379" s="98" t="s">
        <v>1911</v>
      </c>
      <c r="E379" s="81" t="s">
        <v>200</v>
      </c>
      <c r="F379" s="100" t="s">
        <v>815</v>
      </c>
      <c r="G379" s="111" t="s">
        <v>105</v>
      </c>
      <c r="H379" s="112">
        <v>2017</v>
      </c>
      <c r="I379" s="114">
        <v>2017</v>
      </c>
      <c r="J379" s="104">
        <v>127</v>
      </c>
      <c r="K379" s="105" t="s">
        <v>44</v>
      </c>
      <c r="L379" s="112">
        <v>1</v>
      </c>
      <c r="M379" s="113"/>
      <c r="N379" s="107" t="s">
        <v>123</v>
      </c>
      <c r="O379" s="108"/>
      <c r="P379" s="82">
        <v>71221.425196850396</v>
      </c>
      <c r="Q379" s="117"/>
      <c r="R379" s="110"/>
      <c r="S379" s="81"/>
      <c r="T379" s="81" t="s">
        <v>1910</v>
      </c>
    </row>
    <row r="380" spans="1:20" s="44" customFormat="1" ht="45" customHeight="1" x14ac:dyDescent="0.15">
      <c r="A380" s="65"/>
      <c r="B380" s="51" t="s">
        <v>931</v>
      </c>
      <c r="C380" s="99">
        <v>375</v>
      </c>
      <c r="D380" s="98" t="s">
        <v>1912</v>
      </c>
      <c r="E380" s="81" t="s">
        <v>1913</v>
      </c>
      <c r="F380" s="100" t="s">
        <v>1914</v>
      </c>
      <c r="G380" s="111"/>
      <c r="H380" s="112"/>
      <c r="I380" s="114"/>
      <c r="J380" s="104"/>
      <c r="K380" s="105" t="s">
        <v>1915</v>
      </c>
      <c r="L380" s="112"/>
      <c r="M380" s="118"/>
      <c r="N380" s="107"/>
      <c r="O380" s="119"/>
      <c r="P380" s="82"/>
      <c r="Q380" s="117"/>
      <c r="R380" s="110"/>
      <c r="S380" s="81"/>
      <c r="T380" s="81" t="s">
        <v>1916</v>
      </c>
    </row>
    <row r="381" spans="1:20" s="44" customFormat="1" ht="45" customHeight="1" x14ac:dyDescent="0.15">
      <c r="A381" s="65"/>
      <c r="B381" s="51" t="s">
        <v>931</v>
      </c>
      <c r="C381" s="99">
        <v>376</v>
      </c>
      <c r="D381" s="98" t="s">
        <v>1917</v>
      </c>
      <c r="E381" s="81" t="s">
        <v>1913</v>
      </c>
      <c r="F381" s="100" t="s">
        <v>1914</v>
      </c>
      <c r="G381" s="111"/>
      <c r="H381" s="112"/>
      <c r="I381" s="114"/>
      <c r="J381" s="104"/>
      <c r="K381" s="105" t="s">
        <v>1915</v>
      </c>
      <c r="L381" s="112"/>
      <c r="M381" s="118"/>
      <c r="N381" s="107"/>
      <c r="O381" s="119"/>
      <c r="P381" s="82"/>
      <c r="Q381" s="117"/>
      <c r="R381" s="110"/>
      <c r="S381" s="81"/>
      <c r="T381" s="81" t="s">
        <v>1916</v>
      </c>
    </row>
    <row r="382" spans="1:20" s="80" customFormat="1" ht="45" customHeight="1" x14ac:dyDescent="0.15">
      <c r="B382" s="51" t="s">
        <v>931</v>
      </c>
      <c r="C382" s="99">
        <v>377</v>
      </c>
      <c r="D382" s="98" t="s">
        <v>1918</v>
      </c>
      <c r="E382" s="81" t="s">
        <v>111</v>
      </c>
      <c r="F382" s="100" t="s">
        <v>257</v>
      </c>
      <c r="G382" s="111" t="s">
        <v>122</v>
      </c>
      <c r="H382" s="112">
        <v>1967</v>
      </c>
      <c r="I382" s="114">
        <v>1967</v>
      </c>
      <c r="J382" s="104"/>
      <c r="K382" s="105" t="s">
        <v>44</v>
      </c>
      <c r="L382" s="112">
        <v>1</v>
      </c>
      <c r="M382" s="106"/>
      <c r="N382" s="108" t="s">
        <v>123</v>
      </c>
      <c r="O382" s="108"/>
      <c r="P382" s="82"/>
      <c r="Q382" s="117"/>
      <c r="R382" s="110"/>
      <c r="S382" s="81" t="s">
        <v>2054</v>
      </c>
      <c r="T382" s="81" t="s">
        <v>1919</v>
      </c>
    </row>
    <row r="383" spans="1:20" ht="45" customHeight="1" x14ac:dyDescent="0.15">
      <c r="A383" s="65"/>
      <c r="B383" s="51" t="s">
        <v>931</v>
      </c>
      <c r="C383" s="99">
        <v>378</v>
      </c>
      <c r="D383" s="98" t="s">
        <v>1920</v>
      </c>
      <c r="E383" s="81" t="s">
        <v>111</v>
      </c>
      <c r="F383" s="100" t="s">
        <v>729</v>
      </c>
      <c r="G383" s="111" t="s">
        <v>122</v>
      </c>
      <c r="H383" s="112">
        <v>2005</v>
      </c>
      <c r="I383" s="114">
        <v>2005</v>
      </c>
      <c r="J383" s="104">
        <v>147.4</v>
      </c>
      <c r="K383" s="105" t="s">
        <v>44</v>
      </c>
      <c r="L383" s="112">
        <v>1</v>
      </c>
      <c r="M383" s="113"/>
      <c r="N383" s="107" t="s">
        <v>123</v>
      </c>
      <c r="O383" s="108"/>
      <c r="P383" s="82"/>
      <c r="Q383" s="117"/>
      <c r="R383" s="110"/>
      <c r="S383" s="81"/>
      <c r="T383" s="81" t="s">
        <v>1921</v>
      </c>
    </row>
    <row r="384" spans="1:20" ht="45" customHeight="1" x14ac:dyDescent="0.15">
      <c r="A384" s="65"/>
      <c r="B384" s="51" t="s">
        <v>931</v>
      </c>
      <c r="C384" s="99">
        <v>379</v>
      </c>
      <c r="D384" s="98" t="s">
        <v>1922</v>
      </c>
      <c r="E384" s="81" t="s">
        <v>111</v>
      </c>
      <c r="F384" s="100" t="s">
        <v>729</v>
      </c>
      <c r="G384" s="111" t="s">
        <v>1923</v>
      </c>
      <c r="H384" s="112">
        <v>2016</v>
      </c>
      <c r="I384" s="114">
        <v>2016</v>
      </c>
      <c r="J384" s="104">
        <v>94.32</v>
      </c>
      <c r="K384" s="130" t="s">
        <v>1924</v>
      </c>
      <c r="L384" s="112">
        <v>1</v>
      </c>
      <c r="M384" s="106"/>
      <c r="N384" s="108" t="s">
        <v>1905</v>
      </c>
      <c r="O384" s="108"/>
      <c r="P384" s="82"/>
      <c r="Q384" s="117"/>
      <c r="R384" s="110"/>
      <c r="S384" s="81" t="s">
        <v>2055</v>
      </c>
      <c r="T384" s="81" t="s">
        <v>1921</v>
      </c>
    </row>
    <row r="385" spans="1:20" s="44" customFormat="1" ht="45" customHeight="1" x14ac:dyDescent="0.15">
      <c r="A385" s="65"/>
      <c r="B385" s="51" t="s">
        <v>1594</v>
      </c>
      <c r="C385" s="99">
        <v>380</v>
      </c>
      <c r="D385" s="98" t="s">
        <v>1925</v>
      </c>
      <c r="E385" s="81" t="s">
        <v>1926</v>
      </c>
      <c r="F385" s="100" t="s">
        <v>729</v>
      </c>
      <c r="G385" s="111" t="s">
        <v>1927</v>
      </c>
      <c r="H385" s="112">
        <v>2016</v>
      </c>
      <c r="I385" s="114">
        <v>2016</v>
      </c>
      <c r="J385" s="104">
        <v>94.32</v>
      </c>
      <c r="K385" s="130" t="s">
        <v>1924</v>
      </c>
      <c r="L385" s="112">
        <v>1</v>
      </c>
      <c r="M385" s="106"/>
      <c r="N385" s="108" t="s">
        <v>1905</v>
      </c>
      <c r="O385" s="108"/>
      <c r="P385" s="82"/>
      <c r="Q385" s="117"/>
      <c r="R385" s="110"/>
      <c r="S385" s="81" t="s">
        <v>2055</v>
      </c>
      <c r="T385" s="81" t="s">
        <v>933</v>
      </c>
    </row>
    <row r="386" spans="1:20" s="44" customFormat="1" ht="45" customHeight="1" x14ac:dyDescent="0.15">
      <c r="A386" s="65"/>
      <c r="B386" s="51" t="s">
        <v>1594</v>
      </c>
      <c r="C386" s="99">
        <v>381</v>
      </c>
      <c r="D386" s="98" t="s">
        <v>1928</v>
      </c>
      <c r="E386" s="81" t="s">
        <v>1926</v>
      </c>
      <c r="F386" s="100" t="s">
        <v>1929</v>
      </c>
      <c r="G386" s="111"/>
      <c r="H386" s="112"/>
      <c r="I386" s="114"/>
      <c r="J386" s="104"/>
      <c r="K386" s="130" t="s">
        <v>1915</v>
      </c>
      <c r="L386" s="112"/>
      <c r="M386" s="106"/>
      <c r="N386" s="108"/>
      <c r="O386" s="108"/>
      <c r="P386" s="82"/>
      <c r="Q386" s="117"/>
      <c r="R386" s="110"/>
      <c r="S386" s="81"/>
      <c r="T386" s="81" t="s">
        <v>1930</v>
      </c>
    </row>
    <row r="387" spans="1:20" s="44" customFormat="1" ht="45" customHeight="1" x14ac:dyDescent="0.15">
      <c r="A387" s="65"/>
      <c r="B387" s="51" t="s">
        <v>1592</v>
      </c>
      <c r="C387" s="99">
        <v>382</v>
      </c>
      <c r="D387" s="98" t="s">
        <v>1931</v>
      </c>
      <c r="E387" s="81" t="s">
        <v>1926</v>
      </c>
      <c r="F387" s="100" t="s">
        <v>1595</v>
      </c>
      <c r="G387" s="111" t="s">
        <v>95</v>
      </c>
      <c r="H387" s="112">
        <v>1992</v>
      </c>
      <c r="I387" s="114">
        <v>1992</v>
      </c>
      <c r="J387" s="104">
        <v>63</v>
      </c>
      <c r="K387" s="105" t="s">
        <v>44</v>
      </c>
      <c r="L387" s="112">
        <v>3</v>
      </c>
      <c r="M387" s="113"/>
      <c r="N387" s="107" t="s">
        <v>97</v>
      </c>
      <c r="O387" s="108" t="s">
        <v>97</v>
      </c>
      <c r="P387" s="82"/>
      <c r="Q387" s="117"/>
      <c r="R387" s="110"/>
      <c r="S387" s="81" t="s">
        <v>2056</v>
      </c>
      <c r="T387" s="81" t="s">
        <v>1932</v>
      </c>
    </row>
    <row r="388" spans="1:20" s="44" customFormat="1" ht="45" customHeight="1" x14ac:dyDescent="0.15">
      <c r="A388" s="65"/>
      <c r="B388" s="51" t="s">
        <v>1592</v>
      </c>
      <c r="C388" s="99">
        <v>383</v>
      </c>
      <c r="D388" s="98" t="s">
        <v>1933</v>
      </c>
      <c r="E388" s="81" t="s">
        <v>1926</v>
      </c>
      <c r="F388" s="100" t="s">
        <v>1595</v>
      </c>
      <c r="G388" s="111" t="s">
        <v>95</v>
      </c>
      <c r="H388" s="112">
        <v>1992</v>
      </c>
      <c r="I388" s="114">
        <v>1992</v>
      </c>
      <c r="J388" s="104">
        <v>63</v>
      </c>
      <c r="K388" s="105" t="s">
        <v>44</v>
      </c>
      <c r="L388" s="112">
        <v>3</v>
      </c>
      <c r="M388" s="113"/>
      <c r="N388" s="107" t="s">
        <v>97</v>
      </c>
      <c r="O388" s="108" t="s">
        <v>97</v>
      </c>
      <c r="P388" s="82"/>
      <c r="Q388" s="117"/>
      <c r="R388" s="110"/>
      <c r="S388" s="81" t="s">
        <v>2056</v>
      </c>
      <c r="T388" s="81" t="s">
        <v>1932</v>
      </c>
    </row>
    <row r="389" spans="1:20" s="80" customFormat="1" ht="45" customHeight="1" x14ac:dyDescent="0.15">
      <c r="B389" s="51" t="s">
        <v>931</v>
      </c>
      <c r="C389" s="99">
        <v>384</v>
      </c>
      <c r="D389" s="98" t="s">
        <v>1934</v>
      </c>
      <c r="E389" s="81" t="s">
        <v>111</v>
      </c>
      <c r="F389" s="100" t="s">
        <v>1595</v>
      </c>
      <c r="G389" s="111" t="s">
        <v>95</v>
      </c>
      <c r="H389" s="112">
        <v>1992</v>
      </c>
      <c r="I389" s="114">
        <v>1992</v>
      </c>
      <c r="J389" s="104">
        <v>63</v>
      </c>
      <c r="K389" s="105" t="s">
        <v>44</v>
      </c>
      <c r="L389" s="112">
        <v>3</v>
      </c>
      <c r="M389" s="113"/>
      <c r="N389" s="107" t="s">
        <v>97</v>
      </c>
      <c r="O389" s="108" t="s">
        <v>97</v>
      </c>
      <c r="P389" s="82"/>
      <c r="Q389" s="117"/>
      <c r="R389" s="110"/>
      <c r="S389" s="81" t="s">
        <v>2056</v>
      </c>
      <c r="T389" s="81" t="s">
        <v>1932</v>
      </c>
    </row>
    <row r="390" spans="1:20" ht="45" customHeight="1" x14ac:dyDescent="0.15">
      <c r="A390" s="65"/>
      <c r="B390" s="51" t="s">
        <v>931</v>
      </c>
      <c r="C390" s="99">
        <v>385</v>
      </c>
      <c r="D390" s="98" t="s">
        <v>1935</v>
      </c>
      <c r="E390" s="81" t="s">
        <v>103</v>
      </c>
      <c r="F390" s="100" t="s">
        <v>806</v>
      </c>
      <c r="G390" s="111" t="s">
        <v>95</v>
      </c>
      <c r="H390" s="112">
        <v>1984</v>
      </c>
      <c r="I390" s="114">
        <v>1984</v>
      </c>
      <c r="J390" s="104">
        <v>63</v>
      </c>
      <c r="K390" s="105" t="s">
        <v>44</v>
      </c>
      <c r="L390" s="112">
        <v>3</v>
      </c>
      <c r="M390" s="113"/>
      <c r="N390" s="107" t="s">
        <v>97</v>
      </c>
      <c r="O390" s="108" t="s">
        <v>97</v>
      </c>
      <c r="P390" s="82"/>
      <c r="Q390" s="117"/>
      <c r="R390" s="110"/>
      <c r="S390" s="81" t="s">
        <v>2057</v>
      </c>
      <c r="T390" s="81" t="s">
        <v>1936</v>
      </c>
    </row>
    <row r="391" spans="1:20" ht="45" customHeight="1" x14ac:dyDescent="0.15">
      <c r="A391" s="65"/>
      <c r="B391" s="51" t="s">
        <v>931</v>
      </c>
      <c r="C391" s="99">
        <v>386</v>
      </c>
      <c r="D391" s="98" t="s">
        <v>1937</v>
      </c>
      <c r="E391" s="81" t="s">
        <v>103</v>
      </c>
      <c r="F391" s="100" t="s">
        <v>806</v>
      </c>
      <c r="G391" s="111" t="s">
        <v>95</v>
      </c>
      <c r="H391" s="112">
        <v>1984</v>
      </c>
      <c r="I391" s="114">
        <v>1984</v>
      </c>
      <c r="J391" s="104">
        <v>63</v>
      </c>
      <c r="K391" s="105" t="s">
        <v>44</v>
      </c>
      <c r="L391" s="112">
        <v>3</v>
      </c>
      <c r="M391" s="113"/>
      <c r="N391" s="107" t="s">
        <v>97</v>
      </c>
      <c r="O391" s="108" t="s">
        <v>97</v>
      </c>
      <c r="P391" s="82"/>
      <c r="Q391" s="117"/>
      <c r="R391" s="110"/>
      <c r="S391" s="81" t="s">
        <v>2057</v>
      </c>
      <c r="T391" s="81" t="s">
        <v>1936</v>
      </c>
    </row>
    <row r="392" spans="1:20" ht="45" customHeight="1" x14ac:dyDescent="0.15">
      <c r="A392" s="65"/>
      <c r="B392" s="51" t="s">
        <v>931</v>
      </c>
      <c r="C392" s="99">
        <v>387</v>
      </c>
      <c r="D392" s="98" t="s">
        <v>1938</v>
      </c>
      <c r="E392" s="81" t="s">
        <v>107</v>
      </c>
      <c r="F392" s="100" t="s">
        <v>695</v>
      </c>
      <c r="G392" s="111" t="s">
        <v>105</v>
      </c>
      <c r="H392" s="112">
        <v>2007</v>
      </c>
      <c r="I392" s="114">
        <v>2007</v>
      </c>
      <c r="J392" s="104">
        <v>147.69999999999999</v>
      </c>
      <c r="K392" s="105" t="s">
        <v>44</v>
      </c>
      <c r="L392" s="112">
        <v>1</v>
      </c>
      <c r="M392" s="113"/>
      <c r="N392" s="107" t="s">
        <v>123</v>
      </c>
      <c r="O392" s="108"/>
      <c r="P392" s="82"/>
      <c r="Q392" s="117"/>
      <c r="R392" s="110"/>
      <c r="S392" s="81"/>
      <c r="T392" s="81" t="s">
        <v>1939</v>
      </c>
    </row>
    <row r="393" spans="1:20" s="80" customFormat="1" ht="45" customHeight="1" x14ac:dyDescent="0.15">
      <c r="B393" s="51" t="s">
        <v>931</v>
      </c>
      <c r="C393" s="99">
        <v>388</v>
      </c>
      <c r="D393" s="98" t="s">
        <v>1940</v>
      </c>
      <c r="E393" s="81" t="s">
        <v>107</v>
      </c>
      <c r="F393" s="100" t="s">
        <v>695</v>
      </c>
      <c r="G393" s="111" t="s">
        <v>95</v>
      </c>
      <c r="H393" s="112">
        <v>1977</v>
      </c>
      <c r="I393" s="114">
        <v>1972</v>
      </c>
      <c r="J393" s="104">
        <v>63</v>
      </c>
      <c r="K393" s="105" t="s">
        <v>44</v>
      </c>
      <c r="L393" s="112">
        <v>3</v>
      </c>
      <c r="M393" s="113"/>
      <c r="N393" s="107" t="s">
        <v>97</v>
      </c>
      <c r="O393" s="108" t="s">
        <v>97</v>
      </c>
      <c r="P393" s="82"/>
      <c r="Q393" s="117"/>
      <c r="R393" s="110"/>
      <c r="S393" s="81" t="s">
        <v>2058</v>
      </c>
      <c r="T393" s="81" t="s">
        <v>1939</v>
      </c>
    </row>
    <row r="394" spans="1:20" ht="45" customHeight="1" x14ac:dyDescent="0.15">
      <c r="A394" s="65"/>
      <c r="B394" s="51" t="s">
        <v>931</v>
      </c>
      <c r="C394" s="99">
        <v>389</v>
      </c>
      <c r="D394" s="98" t="s">
        <v>935</v>
      </c>
      <c r="E394" s="81" t="s">
        <v>141</v>
      </c>
      <c r="F394" s="100" t="s">
        <v>827</v>
      </c>
      <c r="G394" s="111" t="s">
        <v>105</v>
      </c>
      <c r="H394" s="112">
        <v>2008</v>
      </c>
      <c r="I394" s="114">
        <v>2008</v>
      </c>
      <c r="J394" s="104">
        <v>147.69</v>
      </c>
      <c r="K394" s="105" t="s">
        <v>44</v>
      </c>
      <c r="L394" s="112">
        <v>1</v>
      </c>
      <c r="M394" s="113"/>
      <c r="N394" s="107" t="s">
        <v>123</v>
      </c>
      <c r="O394" s="108"/>
      <c r="P394" s="82">
        <v>58383.06588123773</v>
      </c>
      <c r="Q394" s="117"/>
      <c r="R394" s="110"/>
      <c r="S394" s="81"/>
      <c r="T394" s="81" t="s">
        <v>1941</v>
      </c>
    </row>
    <row r="395" spans="1:20" ht="45" customHeight="1" x14ac:dyDescent="0.15">
      <c r="A395" s="65"/>
      <c r="B395" s="51" t="s">
        <v>931</v>
      </c>
      <c r="C395" s="99">
        <v>390</v>
      </c>
      <c r="D395" s="98" t="s">
        <v>1942</v>
      </c>
      <c r="E395" s="81" t="s">
        <v>107</v>
      </c>
      <c r="F395" s="100" t="s">
        <v>1747</v>
      </c>
      <c r="G395" s="111" t="s">
        <v>95</v>
      </c>
      <c r="H395" s="112">
        <v>1958</v>
      </c>
      <c r="I395" s="114">
        <v>1958</v>
      </c>
      <c r="J395" s="104">
        <v>108</v>
      </c>
      <c r="K395" s="105" t="s">
        <v>44</v>
      </c>
      <c r="L395" s="112">
        <v>4</v>
      </c>
      <c r="M395" s="113"/>
      <c r="N395" s="107" t="s">
        <v>1837</v>
      </c>
      <c r="O395" s="108" t="s">
        <v>97</v>
      </c>
      <c r="P395" s="82">
        <v>76966.898148148146</v>
      </c>
      <c r="Q395" s="117"/>
      <c r="R395" s="110"/>
      <c r="S395" s="81" t="s">
        <v>1943</v>
      </c>
      <c r="T395" s="81" t="s">
        <v>1944</v>
      </c>
    </row>
    <row r="396" spans="1:20" ht="45" customHeight="1" x14ac:dyDescent="0.15">
      <c r="A396" s="65"/>
      <c r="B396" s="51" t="s">
        <v>931</v>
      </c>
      <c r="C396" s="99">
        <v>391</v>
      </c>
      <c r="D396" s="98" t="s">
        <v>1945</v>
      </c>
      <c r="E396" s="81" t="s">
        <v>115</v>
      </c>
      <c r="F396" s="100" t="s">
        <v>773</v>
      </c>
      <c r="G396" s="111" t="s">
        <v>1927</v>
      </c>
      <c r="H396" s="112">
        <v>2016</v>
      </c>
      <c r="I396" s="114">
        <v>2016</v>
      </c>
      <c r="J396" s="104">
        <v>94.55</v>
      </c>
      <c r="K396" s="130" t="s">
        <v>1924</v>
      </c>
      <c r="L396" s="112">
        <v>1</v>
      </c>
      <c r="M396" s="106"/>
      <c r="N396" s="107" t="s">
        <v>123</v>
      </c>
      <c r="O396" s="108"/>
      <c r="P396" s="131"/>
      <c r="Q396" s="117"/>
      <c r="R396" s="110"/>
      <c r="S396" s="81" t="s">
        <v>2059</v>
      </c>
      <c r="T396" s="81" t="s">
        <v>1946</v>
      </c>
    </row>
    <row r="397" spans="1:20" s="44" customFormat="1" ht="45" customHeight="1" x14ac:dyDescent="0.15">
      <c r="A397" s="65"/>
      <c r="B397" s="51" t="s">
        <v>931</v>
      </c>
      <c r="C397" s="99">
        <v>392</v>
      </c>
      <c r="D397" s="98" t="s">
        <v>1947</v>
      </c>
      <c r="E397" s="81" t="s">
        <v>115</v>
      </c>
      <c r="F397" s="100" t="s">
        <v>773</v>
      </c>
      <c r="G397" s="111" t="s">
        <v>1927</v>
      </c>
      <c r="H397" s="112">
        <v>2016</v>
      </c>
      <c r="I397" s="114">
        <v>2016</v>
      </c>
      <c r="J397" s="104">
        <v>94.54</v>
      </c>
      <c r="K397" s="130" t="s">
        <v>1924</v>
      </c>
      <c r="L397" s="112">
        <v>1</v>
      </c>
      <c r="M397" s="106"/>
      <c r="N397" s="107" t="s">
        <v>123</v>
      </c>
      <c r="O397" s="108"/>
      <c r="P397" s="132"/>
      <c r="Q397" s="117"/>
      <c r="R397" s="110"/>
      <c r="S397" s="81" t="s">
        <v>2059</v>
      </c>
      <c r="T397" s="81" t="s">
        <v>1946</v>
      </c>
    </row>
    <row r="398" spans="1:20" ht="45" customHeight="1" x14ac:dyDescent="0.15">
      <c r="A398" s="65"/>
      <c r="B398" s="51" t="s">
        <v>931</v>
      </c>
      <c r="C398" s="99">
        <v>393</v>
      </c>
      <c r="D398" s="98" t="s">
        <v>1948</v>
      </c>
      <c r="E398" s="81" t="s">
        <v>141</v>
      </c>
      <c r="F398" s="100" t="s">
        <v>824</v>
      </c>
      <c r="G398" s="111" t="s">
        <v>105</v>
      </c>
      <c r="H398" s="112">
        <v>2010</v>
      </c>
      <c r="I398" s="114">
        <v>2010</v>
      </c>
      <c r="J398" s="104">
        <v>155.86000000000001</v>
      </c>
      <c r="K398" s="105" t="s">
        <v>44</v>
      </c>
      <c r="L398" s="112">
        <v>1</v>
      </c>
      <c r="M398" s="113"/>
      <c r="N398" s="107" t="s">
        <v>123</v>
      </c>
      <c r="O398" s="108"/>
      <c r="P398" s="82"/>
      <c r="Q398" s="117"/>
      <c r="R398" s="110"/>
      <c r="S398" s="81" t="s">
        <v>98</v>
      </c>
      <c r="T398" s="81" t="s">
        <v>1949</v>
      </c>
    </row>
    <row r="399" spans="1:20" ht="45" customHeight="1" x14ac:dyDescent="0.15">
      <c r="A399" s="65"/>
      <c r="B399" s="97" t="s">
        <v>931</v>
      </c>
      <c r="C399" s="99">
        <v>394</v>
      </c>
      <c r="D399" s="98" t="s">
        <v>1950</v>
      </c>
      <c r="E399" s="81" t="s">
        <v>141</v>
      </c>
      <c r="F399" s="100" t="s">
        <v>1951</v>
      </c>
      <c r="G399" s="111"/>
      <c r="H399" s="112"/>
      <c r="I399" s="114"/>
      <c r="J399" s="104"/>
      <c r="K399" s="105" t="s">
        <v>46</v>
      </c>
      <c r="L399" s="112"/>
      <c r="M399" s="113"/>
      <c r="N399" s="107"/>
      <c r="O399" s="108"/>
      <c r="P399" s="82"/>
      <c r="Q399" s="117"/>
      <c r="R399" s="110"/>
      <c r="S399" s="81"/>
      <c r="T399" s="81"/>
    </row>
    <row r="400" spans="1:20" ht="45" customHeight="1" x14ac:dyDescent="0.15">
      <c r="A400" s="65"/>
      <c r="B400" s="51" t="s">
        <v>931</v>
      </c>
      <c r="C400" s="99">
        <v>395</v>
      </c>
      <c r="D400" s="98" t="s">
        <v>1952</v>
      </c>
      <c r="E400" s="81" t="s">
        <v>141</v>
      </c>
      <c r="F400" s="100" t="s">
        <v>142</v>
      </c>
      <c r="G400" s="111" t="s">
        <v>95</v>
      </c>
      <c r="H400" s="112">
        <v>1988</v>
      </c>
      <c r="I400" s="103">
        <v>1988</v>
      </c>
      <c r="J400" s="104"/>
      <c r="K400" s="105" t="s">
        <v>44</v>
      </c>
      <c r="L400" s="112">
        <v>2</v>
      </c>
      <c r="M400" s="113"/>
      <c r="N400" s="107" t="s">
        <v>97</v>
      </c>
      <c r="O400" s="108" t="s">
        <v>97</v>
      </c>
      <c r="P400" s="82"/>
      <c r="Q400" s="117"/>
      <c r="R400" s="110"/>
      <c r="S400" s="81" t="s">
        <v>2060</v>
      </c>
      <c r="T400" s="81" t="s">
        <v>1953</v>
      </c>
    </row>
    <row r="401" spans="1:20" ht="45" customHeight="1" x14ac:dyDescent="0.15">
      <c r="A401" s="65"/>
      <c r="B401" s="51" t="s">
        <v>931</v>
      </c>
      <c r="C401" s="99">
        <v>396</v>
      </c>
      <c r="D401" s="98" t="s">
        <v>1954</v>
      </c>
      <c r="E401" s="81" t="s">
        <v>107</v>
      </c>
      <c r="F401" s="100" t="s">
        <v>1748</v>
      </c>
      <c r="G401" s="111" t="s">
        <v>95</v>
      </c>
      <c r="H401" s="112">
        <v>1982</v>
      </c>
      <c r="I401" s="114">
        <v>1982</v>
      </c>
      <c r="J401" s="104">
        <v>108</v>
      </c>
      <c r="K401" s="105" t="s">
        <v>44</v>
      </c>
      <c r="L401" s="112">
        <v>3</v>
      </c>
      <c r="M401" s="113"/>
      <c r="N401" s="107" t="s">
        <v>97</v>
      </c>
      <c r="O401" s="108" t="s">
        <v>97</v>
      </c>
      <c r="P401" s="82"/>
      <c r="Q401" s="117"/>
      <c r="R401" s="110"/>
      <c r="S401" s="81" t="s">
        <v>2061</v>
      </c>
      <c r="T401" s="81" t="s">
        <v>1955</v>
      </c>
    </row>
    <row r="402" spans="1:20" s="80" customFormat="1" ht="45" customHeight="1" x14ac:dyDescent="0.15">
      <c r="B402" s="51" t="s">
        <v>931</v>
      </c>
      <c r="C402" s="99">
        <v>397</v>
      </c>
      <c r="D402" s="98" t="s">
        <v>1956</v>
      </c>
      <c r="E402" s="81" t="s">
        <v>107</v>
      </c>
      <c r="F402" s="100" t="s">
        <v>1748</v>
      </c>
      <c r="G402" s="111" t="s">
        <v>95</v>
      </c>
      <c r="H402" s="112">
        <v>1982</v>
      </c>
      <c r="I402" s="114">
        <v>1982</v>
      </c>
      <c r="J402" s="104">
        <v>66.08</v>
      </c>
      <c r="K402" s="105" t="s">
        <v>44</v>
      </c>
      <c r="L402" s="112">
        <v>3</v>
      </c>
      <c r="M402" s="113"/>
      <c r="N402" s="107" t="s">
        <v>97</v>
      </c>
      <c r="O402" s="108" t="s">
        <v>97</v>
      </c>
      <c r="P402" s="82"/>
      <c r="Q402" s="117"/>
      <c r="R402" s="110"/>
      <c r="S402" s="81" t="s">
        <v>2061</v>
      </c>
      <c r="T402" s="81" t="s">
        <v>1955</v>
      </c>
    </row>
    <row r="403" spans="1:20" ht="45" customHeight="1" x14ac:dyDescent="0.15">
      <c r="A403" s="65"/>
      <c r="B403" s="51" t="s">
        <v>931</v>
      </c>
      <c r="C403" s="99">
        <v>398</v>
      </c>
      <c r="D403" s="98" t="s">
        <v>1957</v>
      </c>
      <c r="E403" s="81" t="s">
        <v>195</v>
      </c>
      <c r="F403" s="100" t="s">
        <v>856</v>
      </c>
      <c r="G403" s="111" t="s">
        <v>95</v>
      </c>
      <c r="H403" s="112">
        <v>1969</v>
      </c>
      <c r="I403" s="114">
        <v>1969</v>
      </c>
      <c r="J403" s="104">
        <v>63</v>
      </c>
      <c r="K403" s="105" t="s">
        <v>44</v>
      </c>
      <c r="L403" s="112">
        <v>3</v>
      </c>
      <c r="M403" s="113"/>
      <c r="N403" s="107" t="s">
        <v>97</v>
      </c>
      <c r="O403" s="108" t="s">
        <v>97</v>
      </c>
      <c r="P403" s="82">
        <v>132101.88888888888</v>
      </c>
      <c r="Q403" s="117"/>
      <c r="R403" s="110"/>
      <c r="S403" s="81" t="s">
        <v>1958</v>
      </c>
      <c r="T403" s="81" t="s">
        <v>1959</v>
      </c>
    </row>
    <row r="404" spans="1:20" ht="45" customHeight="1" x14ac:dyDescent="0.15">
      <c r="A404" s="65"/>
      <c r="B404" s="51" t="s">
        <v>931</v>
      </c>
      <c r="C404" s="99">
        <v>399</v>
      </c>
      <c r="D404" s="98" t="s">
        <v>2062</v>
      </c>
      <c r="E404" s="81" t="s">
        <v>107</v>
      </c>
      <c r="F404" s="100" t="s">
        <v>700</v>
      </c>
      <c r="G404" s="111" t="s">
        <v>95</v>
      </c>
      <c r="H404" s="112">
        <v>1993</v>
      </c>
      <c r="I404" s="114">
        <v>1989</v>
      </c>
      <c r="J404" s="129" t="s">
        <v>2063</v>
      </c>
      <c r="K404" s="105" t="s">
        <v>44</v>
      </c>
      <c r="L404" s="112">
        <v>3</v>
      </c>
      <c r="M404" s="113"/>
      <c r="N404" s="107" t="s">
        <v>97</v>
      </c>
      <c r="O404" s="108" t="s">
        <v>97</v>
      </c>
      <c r="P404" s="82"/>
      <c r="Q404" s="117"/>
      <c r="R404" s="110"/>
      <c r="S404" s="81" t="s">
        <v>2064</v>
      </c>
      <c r="T404" s="81" t="s">
        <v>1960</v>
      </c>
    </row>
    <row r="405" spans="1:20" ht="45" customHeight="1" x14ac:dyDescent="0.15">
      <c r="A405" s="65"/>
      <c r="B405" s="51" t="s">
        <v>931</v>
      </c>
      <c r="C405" s="99">
        <v>400</v>
      </c>
      <c r="D405" s="98" t="s">
        <v>1961</v>
      </c>
      <c r="E405" s="81" t="s">
        <v>115</v>
      </c>
      <c r="F405" s="100" t="s">
        <v>1749</v>
      </c>
      <c r="G405" s="111" t="s">
        <v>95</v>
      </c>
      <c r="H405" s="112">
        <v>1978</v>
      </c>
      <c r="I405" s="114">
        <v>1974</v>
      </c>
      <c r="J405" s="104">
        <v>42.5</v>
      </c>
      <c r="K405" s="105" t="s">
        <v>44</v>
      </c>
      <c r="L405" s="112">
        <v>3</v>
      </c>
      <c r="M405" s="113"/>
      <c r="N405" s="107" t="s">
        <v>97</v>
      </c>
      <c r="O405" s="108" t="s">
        <v>97</v>
      </c>
      <c r="P405" s="82">
        <v>174508.21176470589</v>
      </c>
      <c r="Q405" s="117"/>
      <c r="R405" s="110"/>
      <c r="S405" s="81" t="s">
        <v>1962</v>
      </c>
      <c r="T405" s="81" t="s">
        <v>1963</v>
      </c>
    </row>
    <row r="406" spans="1:20" ht="45" customHeight="1" x14ac:dyDescent="0.15">
      <c r="A406" s="65"/>
      <c r="B406" s="51" t="s">
        <v>931</v>
      </c>
      <c r="C406" s="99">
        <v>401</v>
      </c>
      <c r="D406" s="98" t="s">
        <v>1964</v>
      </c>
      <c r="E406" s="81" t="s">
        <v>107</v>
      </c>
      <c r="F406" s="100" t="s">
        <v>1750</v>
      </c>
      <c r="G406" s="111" t="s">
        <v>95</v>
      </c>
      <c r="H406" s="112">
        <v>1962</v>
      </c>
      <c r="I406" s="114">
        <v>1962</v>
      </c>
      <c r="J406" s="104">
        <v>99</v>
      </c>
      <c r="K406" s="105" t="s">
        <v>44</v>
      </c>
      <c r="L406" s="112">
        <v>6</v>
      </c>
      <c r="M406" s="113"/>
      <c r="N406" s="107" t="s">
        <v>1837</v>
      </c>
      <c r="O406" s="108" t="s">
        <v>97</v>
      </c>
      <c r="P406" s="82">
        <v>76981.949494949498</v>
      </c>
      <c r="Q406" s="117"/>
      <c r="R406" s="110"/>
      <c r="S406" s="81" t="s">
        <v>1965</v>
      </c>
      <c r="T406" s="81" t="s">
        <v>1966</v>
      </c>
    </row>
    <row r="407" spans="1:20" s="44" customFormat="1" ht="45" customHeight="1" x14ac:dyDescent="0.15">
      <c r="A407" s="65"/>
      <c r="B407" s="51" t="s">
        <v>931</v>
      </c>
      <c r="C407" s="99">
        <v>402</v>
      </c>
      <c r="D407" s="98" t="s">
        <v>1967</v>
      </c>
      <c r="E407" s="81" t="s">
        <v>107</v>
      </c>
      <c r="F407" s="100" t="s">
        <v>685</v>
      </c>
      <c r="G407" s="111" t="s">
        <v>95</v>
      </c>
      <c r="H407" s="112">
        <v>1966</v>
      </c>
      <c r="I407" s="114">
        <v>1964</v>
      </c>
      <c r="J407" s="104">
        <v>63</v>
      </c>
      <c r="K407" s="105" t="s">
        <v>44</v>
      </c>
      <c r="L407" s="112">
        <v>3</v>
      </c>
      <c r="M407" s="113"/>
      <c r="N407" s="107" t="s">
        <v>97</v>
      </c>
      <c r="O407" s="108" t="s">
        <v>97</v>
      </c>
      <c r="P407" s="82">
        <v>122853.71428571429</v>
      </c>
      <c r="Q407" s="117"/>
      <c r="R407" s="110"/>
      <c r="S407" s="81" t="s">
        <v>1968</v>
      </c>
      <c r="T407" s="81" t="s">
        <v>1969</v>
      </c>
    </row>
    <row r="408" spans="1:20" ht="45" customHeight="1" x14ac:dyDescent="0.15">
      <c r="A408" s="65"/>
      <c r="B408" s="51" t="s">
        <v>931</v>
      </c>
      <c r="C408" s="99">
        <v>403</v>
      </c>
      <c r="D408" s="98" t="s">
        <v>1970</v>
      </c>
      <c r="E408" s="81" t="s">
        <v>100</v>
      </c>
      <c r="F408" s="100" t="s">
        <v>789</v>
      </c>
      <c r="G408" s="111" t="s">
        <v>95</v>
      </c>
      <c r="H408" s="112">
        <v>1981</v>
      </c>
      <c r="I408" s="114">
        <v>1971</v>
      </c>
      <c r="J408" s="104">
        <v>63</v>
      </c>
      <c r="K408" s="105" t="s">
        <v>44</v>
      </c>
      <c r="L408" s="112">
        <v>3</v>
      </c>
      <c r="M408" s="113"/>
      <c r="N408" s="107" t="s">
        <v>97</v>
      </c>
      <c r="O408" s="108" t="s">
        <v>97</v>
      </c>
      <c r="P408" s="82">
        <v>123771.33333333333</v>
      </c>
      <c r="Q408" s="117"/>
      <c r="R408" s="110"/>
      <c r="S408" s="81" t="s">
        <v>1971</v>
      </c>
      <c r="T408" s="81" t="s">
        <v>1972</v>
      </c>
    </row>
    <row r="409" spans="1:20" s="44" customFormat="1" ht="45" customHeight="1" x14ac:dyDescent="0.15">
      <c r="A409" s="65"/>
      <c r="B409" s="51" t="s">
        <v>931</v>
      </c>
      <c r="C409" s="99">
        <v>404</v>
      </c>
      <c r="D409" s="98" t="s">
        <v>1973</v>
      </c>
      <c r="E409" s="81" t="s">
        <v>141</v>
      </c>
      <c r="F409" s="100" t="s">
        <v>830</v>
      </c>
      <c r="G409" s="111" t="s">
        <v>95</v>
      </c>
      <c r="H409" s="112">
        <v>1991</v>
      </c>
      <c r="I409" s="114">
        <v>1966</v>
      </c>
      <c r="J409" s="104">
        <v>95.55</v>
      </c>
      <c r="K409" s="105" t="s">
        <v>44</v>
      </c>
      <c r="L409" s="112">
        <v>3</v>
      </c>
      <c r="M409" s="113"/>
      <c r="N409" s="107" t="s">
        <v>97</v>
      </c>
      <c r="O409" s="108" t="s">
        <v>97</v>
      </c>
      <c r="P409" s="82">
        <v>85305.641025641031</v>
      </c>
      <c r="Q409" s="117"/>
      <c r="R409" s="110"/>
      <c r="S409" s="81" t="s">
        <v>1974</v>
      </c>
      <c r="T409" s="81" t="s">
        <v>1975</v>
      </c>
    </row>
    <row r="410" spans="1:20" ht="45" customHeight="1" x14ac:dyDescent="0.15">
      <c r="A410" s="65"/>
      <c r="B410" s="51" t="s">
        <v>931</v>
      </c>
      <c r="C410" s="99">
        <v>405</v>
      </c>
      <c r="D410" s="98" t="s">
        <v>1976</v>
      </c>
      <c r="E410" s="81" t="s">
        <v>93</v>
      </c>
      <c r="F410" s="100" t="s">
        <v>799</v>
      </c>
      <c r="G410" s="111" t="s">
        <v>95</v>
      </c>
      <c r="H410" s="112">
        <v>1974</v>
      </c>
      <c r="I410" s="114">
        <v>1974</v>
      </c>
      <c r="J410" s="104">
        <v>72</v>
      </c>
      <c r="K410" s="105" t="s">
        <v>44</v>
      </c>
      <c r="L410" s="112">
        <v>3</v>
      </c>
      <c r="M410" s="113"/>
      <c r="N410" s="107" t="s">
        <v>97</v>
      </c>
      <c r="O410" s="108" t="s">
        <v>97</v>
      </c>
      <c r="P410" s="82">
        <v>106161.29166666667</v>
      </c>
      <c r="Q410" s="117"/>
      <c r="R410" s="110"/>
      <c r="S410" s="81" t="s">
        <v>1977</v>
      </c>
      <c r="T410" s="81" t="s">
        <v>1978</v>
      </c>
    </row>
    <row r="411" spans="1:20" ht="45" customHeight="1" x14ac:dyDescent="0.15">
      <c r="A411" s="65"/>
      <c r="B411" s="51" t="s">
        <v>931</v>
      </c>
      <c r="C411" s="99">
        <v>406</v>
      </c>
      <c r="D411" s="98" t="s">
        <v>1979</v>
      </c>
      <c r="E411" s="81" t="s">
        <v>1980</v>
      </c>
      <c r="F411" s="100" t="s">
        <v>1693</v>
      </c>
      <c r="G411" s="100" t="s">
        <v>95</v>
      </c>
      <c r="H411" s="102">
        <v>2017</v>
      </c>
      <c r="I411" s="103">
        <v>2017</v>
      </c>
      <c r="J411" s="104">
        <v>134.4</v>
      </c>
      <c r="K411" s="105" t="s">
        <v>44</v>
      </c>
      <c r="L411" s="102">
        <v>1</v>
      </c>
      <c r="M411" s="106"/>
      <c r="N411" s="108" t="s">
        <v>123</v>
      </c>
      <c r="O411" s="108"/>
      <c r="P411" s="82">
        <v>66211.502976190473</v>
      </c>
      <c r="Q411" s="122"/>
      <c r="R411" s="110"/>
      <c r="S411" s="81" t="s">
        <v>1981</v>
      </c>
      <c r="T411" s="81" t="s">
        <v>1982</v>
      </c>
    </row>
    <row r="412" spans="1:20" ht="45" customHeight="1" x14ac:dyDescent="0.15">
      <c r="A412" s="65"/>
      <c r="B412" s="51" t="s">
        <v>931</v>
      </c>
      <c r="C412" s="99">
        <v>407</v>
      </c>
      <c r="D412" s="98" t="s">
        <v>1983</v>
      </c>
      <c r="E412" s="81" t="s">
        <v>129</v>
      </c>
      <c r="F412" s="100" t="s">
        <v>741</v>
      </c>
      <c r="G412" s="111" t="s">
        <v>95</v>
      </c>
      <c r="H412" s="112">
        <v>1973</v>
      </c>
      <c r="I412" s="114">
        <v>1972</v>
      </c>
      <c r="J412" s="104">
        <v>89.1</v>
      </c>
      <c r="K412" s="105" t="s">
        <v>44</v>
      </c>
      <c r="L412" s="102">
        <v>3</v>
      </c>
      <c r="M412" s="106"/>
      <c r="N412" s="108" t="s">
        <v>1792</v>
      </c>
      <c r="O412" s="108" t="s">
        <v>1792</v>
      </c>
      <c r="P412" s="82"/>
      <c r="Q412" s="122"/>
      <c r="R412" s="110"/>
      <c r="S412" s="81" t="s">
        <v>2065</v>
      </c>
      <c r="T412" s="81" t="s">
        <v>1984</v>
      </c>
    </row>
    <row r="413" spans="1:20" ht="45" customHeight="1" x14ac:dyDescent="0.15">
      <c r="A413" s="65"/>
      <c r="B413" s="51" t="s">
        <v>931</v>
      </c>
      <c r="C413" s="99">
        <v>408</v>
      </c>
      <c r="D413" s="98" t="s">
        <v>1985</v>
      </c>
      <c r="E413" s="81" t="s">
        <v>129</v>
      </c>
      <c r="F413" s="100" t="s">
        <v>741</v>
      </c>
      <c r="G413" s="111" t="s">
        <v>95</v>
      </c>
      <c r="H413" s="112">
        <v>1973</v>
      </c>
      <c r="I413" s="114">
        <v>1972</v>
      </c>
      <c r="J413" s="104">
        <v>63</v>
      </c>
      <c r="K413" s="105" t="s">
        <v>44</v>
      </c>
      <c r="L413" s="102">
        <v>3</v>
      </c>
      <c r="M413" s="106"/>
      <c r="N413" s="108" t="s">
        <v>1792</v>
      </c>
      <c r="O413" s="108" t="s">
        <v>1792</v>
      </c>
      <c r="P413" s="82"/>
      <c r="Q413" s="122"/>
      <c r="R413" s="110"/>
      <c r="S413" s="81" t="s">
        <v>2065</v>
      </c>
      <c r="T413" s="81" t="s">
        <v>1984</v>
      </c>
    </row>
    <row r="414" spans="1:20" ht="45" customHeight="1" x14ac:dyDescent="0.15">
      <c r="A414" s="65"/>
      <c r="B414" s="51" t="s">
        <v>931</v>
      </c>
      <c r="C414" s="99">
        <v>409</v>
      </c>
      <c r="D414" s="98" t="s">
        <v>1986</v>
      </c>
      <c r="E414" s="81" t="s">
        <v>129</v>
      </c>
      <c r="F414" s="100" t="s">
        <v>741</v>
      </c>
      <c r="G414" s="111"/>
      <c r="H414" s="112"/>
      <c r="I414" s="114"/>
      <c r="J414" s="104"/>
      <c r="K414" s="105" t="s">
        <v>1915</v>
      </c>
      <c r="L414" s="102"/>
      <c r="M414" s="106"/>
      <c r="N414" s="108"/>
      <c r="O414" s="108"/>
      <c r="P414" s="82"/>
      <c r="Q414" s="122"/>
      <c r="R414" s="110"/>
      <c r="S414" s="81"/>
      <c r="T414" s="81" t="s">
        <v>1984</v>
      </c>
    </row>
    <row r="415" spans="1:20" ht="45" customHeight="1" x14ac:dyDescent="0.15">
      <c r="A415" s="65"/>
      <c r="B415" s="51" t="s">
        <v>931</v>
      </c>
      <c r="C415" s="99">
        <v>410</v>
      </c>
      <c r="D415" s="98" t="s">
        <v>1987</v>
      </c>
      <c r="E415" s="81" t="s">
        <v>195</v>
      </c>
      <c r="F415" s="100" t="s">
        <v>353</v>
      </c>
      <c r="G415" s="111" t="s">
        <v>122</v>
      </c>
      <c r="H415" s="112">
        <v>2005</v>
      </c>
      <c r="I415" s="114">
        <v>2005</v>
      </c>
      <c r="J415" s="134"/>
      <c r="K415" s="105" t="s">
        <v>44</v>
      </c>
      <c r="L415" s="102">
        <v>1</v>
      </c>
      <c r="M415" s="106"/>
      <c r="N415" s="108" t="s">
        <v>1905</v>
      </c>
      <c r="O415" s="108" t="s">
        <v>1792</v>
      </c>
      <c r="P415" s="82"/>
      <c r="Q415" s="122"/>
      <c r="R415" s="110"/>
      <c r="S415" s="81" t="s">
        <v>1988</v>
      </c>
      <c r="T415" s="81" t="s">
        <v>1989</v>
      </c>
    </row>
    <row r="416" spans="1:20" s="44" customFormat="1" ht="38.25" customHeight="1" x14ac:dyDescent="0.15">
      <c r="A416" s="65"/>
      <c r="B416" s="51" t="s">
        <v>931</v>
      </c>
      <c r="C416" s="99">
        <v>411</v>
      </c>
      <c r="D416" s="98" t="s">
        <v>1990</v>
      </c>
      <c r="E416" s="81" t="s">
        <v>160</v>
      </c>
      <c r="F416" s="100" t="s">
        <v>842</v>
      </c>
      <c r="G416" s="111" t="s">
        <v>95</v>
      </c>
      <c r="H416" s="112">
        <v>1983</v>
      </c>
      <c r="I416" s="114">
        <v>1967</v>
      </c>
      <c r="J416" s="104">
        <v>91</v>
      </c>
      <c r="K416" s="105" t="s">
        <v>44</v>
      </c>
      <c r="L416" s="112">
        <v>3</v>
      </c>
      <c r="M416" s="113"/>
      <c r="N416" s="107" t="s">
        <v>97</v>
      </c>
      <c r="O416" s="108" t="s">
        <v>97</v>
      </c>
      <c r="P416" s="82">
        <v>86033.692307692312</v>
      </c>
      <c r="Q416" s="122"/>
      <c r="R416" s="110"/>
      <c r="S416" s="81" t="s">
        <v>1991</v>
      </c>
      <c r="T416" s="81" t="s">
        <v>1992</v>
      </c>
    </row>
    <row r="417" spans="1:20" s="44" customFormat="1" ht="38.25" customHeight="1" x14ac:dyDescent="0.15">
      <c r="A417" s="65"/>
      <c r="B417" s="51" t="s">
        <v>931</v>
      </c>
      <c r="C417" s="99">
        <v>412</v>
      </c>
      <c r="D417" s="98" t="s">
        <v>1993</v>
      </c>
      <c r="E417" s="81" t="s">
        <v>137</v>
      </c>
      <c r="F417" s="100" t="s">
        <v>840</v>
      </c>
      <c r="G417" s="111" t="s">
        <v>95</v>
      </c>
      <c r="H417" s="112">
        <v>2004</v>
      </c>
      <c r="I417" s="114">
        <v>2004</v>
      </c>
      <c r="J417" s="104">
        <v>78.400000000000006</v>
      </c>
      <c r="K417" s="105" t="s">
        <v>44</v>
      </c>
      <c r="L417" s="112">
        <v>2</v>
      </c>
      <c r="M417" s="113"/>
      <c r="N417" s="107" t="s">
        <v>97</v>
      </c>
      <c r="O417" s="108" t="s">
        <v>97</v>
      </c>
      <c r="P417" s="82">
        <v>100957.53826530611</v>
      </c>
      <c r="Q417" s="122"/>
      <c r="R417" s="110"/>
      <c r="S417" s="81" t="s">
        <v>1994</v>
      </c>
      <c r="T417" s="81" t="s">
        <v>1995</v>
      </c>
    </row>
    <row r="418" spans="1:20" s="44" customFormat="1" ht="38.25" customHeight="1" x14ac:dyDescent="0.15">
      <c r="A418" s="65"/>
      <c r="B418" s="51" t="s">
        <v>931</v>
      </c>
      <c r="C418" s="99">
        <v>413</v>
      </c>
      <c r="D418" s="98" t="s">
        <v>1996</v>
      </c>
      <c r="E418" s="81" t="s">
        <v>160</v>
      </c>
      <c r="F418" s="100" t="s">
        <v>845</v>
      </c>
      <c r="G418" s="111" t="s">
        <v>95</v>
      </c>
      <c r="H418" s="112">
        <v>1971</v>
      </c>
      <c r="I418" s="114">
        <v>1970</v>
      </c>
      <c r="J418" s="104">
        <v>63</v>
      </c>
      <c r="K418" s="105" t="s">
        <v>44</v>
      </c>
      <c r="L418" s="112">
        <v>3</v>
      </c>
      <c r="M418" s="113"/>
      <c r="N418" s="107" t="s">
        <v>1837</v>
      </c>
      <c r="O418" s="108" t="s">
        <v>1837</v>
      </c>
      <c r="P418" s="82">
        <v>120122.07936507936</v>
      </c>
      <c r="Q418" s="122"/>
      <c r="R418" s="110"/>
      <c r="S418" s="81" t="s">
        <v>1997</v>
      </c>
      <c r="T418" s="81" t="s">
        <v>1998</v>
      </c>
    </row>
    <row r="419" spans="1:20" s="44" customFormat="1" ht="38.25" customHeight="1" x14ac:dyDescent="0.15">
      <c r="A419" s="65"/>
      <c r="B419" s="51" t="s">
        <v>931</v>
      </c>
      <c r="C419" s="99">
        <v>414</v>
      </c>
      <c r="D419" s="98" t="s">
        <v>1999</v>
      </c>
      <c r="E419" s="81" t="s">
        <v>115</v>
      </c>
      <c r="F419" s="100" t="s">
        <v>776</v>
      </c>
      <c r="G419" s="111" t="s">
        <v>95</v>
      </c>
      <c r="H419" s="112">
        <v>1977</v>
      </c>
      <c r="I419" s="114">
        <v>1965</v>
      </c>
      <c r="J419" s="104">
        <v>117</v>
      </c>
      <c r="K419" s="105" t="s">
        <v>44</v>
      </c>
      <c r="L419" s="112">
        <v>2</v>
      </c>
      <c r="M419" s="113"/>
      <c r="N419" s="107" t="s">
        <v>97</v>
      </c>
      <c r="O419" s="108" t="s">
        <v>1837</v>
      </c>
      <c r="P419" s="82">
        <v>67894.75213675214</v>
      </c>
      <c r="Q419" s="122"/>
      <c r="R419" s="110"/>
      <c r="S419" s="81" t="s">
        <v>2000</v>
      </c>
      <c r="T419" s="81" t="s">
        <v>2001</v>
      </c>
    </row>
    <row r="420" spans="1:20" s="44" customFormat="1" ht="38.25" customHeight="1" x14ac:dyDescent="0.15">
      <c r="A420" s="65"/>
      <c r="B420" s="51" t="s">
        <v>931</v>
      </c>
      <c r="C420" s="99">
        <v>415</v>
      </c>
      <c r="D420" s="98" t="s">
        <v>2002</v>
      </c>
      <c r="E420" s="81" t="s">
        <v>107</v>
      </c>
      <c r="F420" s="100" t="s">
        <v>692</v>
      </c>
      <c r="G420" s="111" t="s">
        <v>95</v>
      </c>
      <c r="H420" s="112">
        <v>1992</v>
      </c>
      <c r="I420" s="114">
        <v>1979</v>
      </c>
      <c r="J420" s="104">
        <v>85</v>
      </c>
      <c r="K420" s="105" t="s">
        <v>44</v>
      </c>
      <c r="L420" s="112">
        <v>3</v>
      </c>
      <c r="M420" s="113"/>
      <c r="N420" s="107" t="s">
        <v>97</v>
      </c>
      <c r="O420" s="108" t="s">
        <v>1837</v>
      </c>
      <c r="P420" s="82">
        <v>92128.23529411765</v>
      </c>
      <c r="Q420" s="122"/>
      <c r="R420" s="110"/>
      <c r="S420" s="81" t="s">
        <v>2003</v>
      </c>
      <c r="T420" s="81" t="s">
        <v>2004</v>
      </c>
    </row>
    <row r="421" spans="1:20" s="44" customFormat="1" ht="45" customHeight="1" x14ac:dyDescent="0.15">
      <c r="A421" s="65"/>
      <c r="B421" s="51" t="s">
        <v>931</v>
      </c>
      <c r="C421" s="99">
        <v>416</v>
      </c>
      <c r="D421" s="98" t="s">
        <v>2005</v>
      </c>
      <c r="E421" s="81" t="s">
        <v>200</v>
      </c>
      <c r="F421" s="100" t="s">
        <v>812</v>
      </c>
      <c r="G421" s="111" t="s">
        <v>95</v>
      </c>
      <c r="H421" s="112">
        <v>1998</v>
      </c>
      <c r="I421" s="114">
        <v>1970</v>
      </c>
      <c r="J421" s="104">
        <v>40.01</v>
      </c>
      <c r="K421" s="105" t="s">
        <v>44</v>
      </c>
      <c r="L421" s="112">
        <v>2</v>
      </c>
      <c r="M421" s="113"/>
      <c r="N421" s="107" t="s">
        <v>97</v>
      </c>
      <c r="O421" s="108" t="s">
        <v>1837</v>
      </c>
      <c r="P421" s="82">
        <v>185943.48912771809</v>
      </c>
      <c r="Q421" s="122"/>
      <c r="R421" s="110"/>
      <c r="S421" s="81" t="s">
        <v>2006</v>
      </c>
      <c r="T421" s="81" t="s">
        <v>2007</v>
      </c>
    </row>
    <row r="422" spans="1:20" s="44" customFormat="1" ht="38.25" customHeight="1" x14ac:dyDescent="0.15">
      <c r="A422" s="65"/>
      <c r="B422" s="51" t="s">
        <v>931</v>
      </c>
      <c r="C422" s="99">
        <v>417</v>
      </c>
      <c r="D422" s="98" t="s">
        <v>2008</v>
      </c>
      <c r="E422" s="81" t="s">
        <v>195</v>
      </c>
      <c r="F422" s="100" t="s">
        <v>853</v>
      </c>
      <c r="G422" s="111" t="s">
        <v>95</v>
      </c>
      <c r="H422" s="112">
        <v>1989</v>
      </c>
      <c r="I422" s="114">
        <v>1970</v>
      </c>
      <c r="J422" s="104">
        <v>90</v>
      </c>
      <c r="K422" s="105" t="s">
        <v>44</v>
      </c>
      <c r="L422" s="112">
        <v>3</v>
      </c>
      <c r="M422" s="113"/>
      <c r="N422" s="107" t="s">
        <v>1837</v>
      </c>
      <c r="O422" s="108" t="s">
        <v>1837</v>
      </c>
      <c r="P422" s="82">
        <v>87830.044444444444</v>
      </c>
      <c r="Q422" s="122"/>
      <c r="R422" s="110"/>
      <c r="S422" s="81" t="s">
        <v>2009</v>
      </c>
      <c r="T422" s="81" t="s">
        <v>2010</v>
      </c>
    </row>
    <row r="423" spans="1:20" s="44" customFormat="1" ht="63" customHeight="1" x14ac:dyDescent="0.15">
      <c r="A423" s="65"/>
      <c r="B423" s="51" t="s">
        <v>931</v>
      </c>
      <c r="C423" s="99">
        <v>418</v>
      </c>
      <c r="D423" s="98" t="s">
        <v>1797</v>
      </c>
      <c r="E423" s="81" t="s">
        <v>2011</v>
      </c>
      <c r="F423" s="100" t="s">
        <v>2012</v>
      </c>
      <c r="G423" s="111" t="s">
        <v>2013</v>
      </c>
      <c r="H423" s="112">
        <v>1996</v>
      </c>
      <c r="I423" s="114">
        <v>1996</v>
      </c>
      <c r="J423" s="104"/>
      <c r="K423" s="105" t="s">
        <v>44</v>
      </c>
      <c r="L423" s="112">
        <v>1</v>
      </c>
      <c r="M423" s="113"/>
      <c r="N423" s="107" t="s">
        <v>1792</v>
      </c>
      <c r="O423" s="108" t="s">
        <v>1792</v>
      </c>
      <c r="P423" s="82"/>
      <c r="Q423" s="122"/>
      <c r="R423" s="110"/>
      <c r="S423" s="81" t="s">
        <v>2014</v>
      </c>
      <c r="T423" s="81" t="s">
        <v>2015</v>
      </c>
    </row>
    <row r="424" spans="1:20" s="44" customFormat="1" ht="38.25" customHeight="1" x14ac:dyDescent="0.15">
      <c r="A424" s="65"/>
      <c r="B424" s="51" t="s">
        <v>931</v>
      </c>
      <c r="C424" s="99">
        <v>419</v>
      </c>
      <c r="D424" s="98" t="s">
        <v>1794</v>
      </c>
      <c r="E424" s="81" t="s">
        <v>2016</v>
      </c>
      <c r="F424" s="100" t="s">
        <v>2017</v>
      </c>
      <c r="G424" s="111" t="s">
        <v>95</v>
      </c>
      <c r="H424" s="112">
        <v>1978</v>
      </c>
      <c r="I424" s="114">
        <v>1964</v>
      </c>
      <c r="J424" s="104">
        <v>91.62</v>
      </c>
      <c r="K424" s="105" t="s">
        <v>44</v>
      </c>
      <c r="L424" s="112">
        <v>3</v>
      </c>
      <c r="M424" s="113"/>
      <c r="N424" s="107" t="s">
        <v>97</v>
      </c>
      <c r="O424" s="108" t="s">
        <v>97</v>
      </c>
      <c r="P424" s="82">
        <v>85059.724950884076</v>
      </c>
      <c r="Q424" s="122"/>
      <c r="R424" s="110"/>
      <c r="S424" s="81" t="s">
        <v>2018</v>
      </c>
      <c r="T424" s="81" t="s">
        <v>2019</v>
      </c>
    </row>
    <row r="425" spans="1:20" s="44" customFormat="1" ht="38.25" customHeight="1" x14ac:dyDescent="0.15">
      <c r="A425" s="65"/>
      <c r="B425" s="51" t="s">
        <v>931</v>
      </c>
      <c r="C425" s="99">
        <v>420</v>
      </c>
      <c r="D425" s="98" t="s">
        <v>1795</v>
      </c>
      <c r="E425" s="81" t="s">
        <v>118</v>
      </c>
      <c r="F425" s="100" t="s">
        <v>881</v>
      </c>
      <c r="G425" s="111" t="s">
        <v>95</v>
      </c>
      <c r="H425" s="112">
        <v>1977</v>
      </c>
      <c r="I425" s="114">
        <v>1963</v>
      </c>
      <c r="J425" s="104">
        <v>114</v>
      </c>
      <c r="K425" s="105" t="s">
        <v>44</v>
      </c>
      <c r="L425" s="112">
        <v>3</v>
      </c>
      <c r="M425" s="113"/>
      <c r="N425" s="107" t="s">
        <v>97</v>
      </c>
      <c r="O425" s="108" t="s">
        <v>97</v>
      </c>
      <c r="P425" s="82">
        <v>68534.973684210519</v>
      </c>
      <c r="Q425" s="122"/>
      <c r="R425" s="110"/>
      <c r="S425" s="81" t="s">
        <v>2020</v>
      </c>
      <c r="T425" s="81" t="s">
        <v>2021</v>
      </c>
    </row>
    <row r="426" spans="1:20" ht="45" customHeight="1" x14ac:dyDescent="0.15">
      <c r="A426" s="65"/>
      <c r="B426" s="52" t="s">
        <v>937</v>
      </c>
      <c r="C426" s="99">
        <v>421</v>
      </c>
      <c r="D426" s="98" t="s">
        <v>938</v>
      </c>
      <c r="E426" s="81" t="s">
        <v>107</v>
      </c>
      <c r="F426" s="100" t="s">
        <v>939</v>
      </c>
      <c r="G426" s="111" t="s">
        <v>179</v>
      </c>
      <c r="H426" s="112">
        <v>1979</v>
      </c>
      <c r="I426" s="114">
        <v>1979</v>
      </c>
      <c r="J426" s="104">
        <f>4877.59-396.49</f>
        <v>4481.1000000000004</v>
      </c>
      <c r="K426" s="105" t="s">
        <v>96</v>
      </c>
      <c r="L426" s="112">
        <v>6</v>
      </c>
      <c r="M426" s="113" t="s">
        <v>945</v>
      </c>
      <c r="N426" s="107" t="s">
        <v>97</v>
      </c>
      <c r="O426" s="108" t="s">
        <v>97</v>
      </c>
      <c r="P426" s="82">
        <v>22274.975229296375</v>
      </c>
      <c r="Q426" s="109">
        <v>0.36213224003439598</v>
      </c>
      <c r="R426" s="110">
        <v>6103.65</v>
      </c>
      <c r="S426" s="81" t="s">
        <v>1774</v>
      </c>
      <c r="T426" s="81" t="s">
        <v>98</v>
      </c>
    </row>
    <row r="427" spans="1:20" ht="38.25" customHeight="1" x14ac:dyDescent="0.15">
      <c r="A427" s="65"/>
      <c r="B427" s="52" t="s">
        <v>937</v>
      </c>
      <c r="C427" s="99">
        <v>422</v>
      </c>
      <c r="D427" s="98" t="s">
        <v>940</v>
      </c>
      <c r="E427" s="81" t="s">
        <v>141</v>
      </c>
      <c r="F427" s="100" t="s">
        <v>899</v>
      </c>
      <c r="G427" s="111" t="s">
        <v>105</v>
      </c>
      <c r="H427" s="112">
        <v>2014</v>
      </c>
      <c r="I427" s="114">
        <v>2014</v>
      </c>
      <c r="J427" s="104">
        <v>233.9</v>
      </c>
      <c r="K427" s="105" t="s">
        <v>96</v>
      </c>
      <c r="L427" s="112">
        <v>2</v>
      </c>
      <c r="M427" s="113" t="s">
        <v>945</v>
      </c>
      <c r="N427" s="107" t="s">
        <v>97</v>
      </c>
      <c r="O427" s="108"/>
      <c r="P427" s="82">
        <v>100302.06926036767</v>
      </c>
      <c r="Q427" s="117"/>
      <c r="R427" s="110"/>
      <c r="S427" s="81" t="s">
        <v>1646</v>
      </c>
      <c r="T427" s="81" t="s">
        <v>941</v>
      </c>
    </row>
    <row r="428" spans="1:20" ht="38.25" customHeight="1" x14ac:dyDescent="0.15">
      <c r="A428" s="65"/>
      <c r="B428" s="52" t="s">
        <v>937</v>
      </c>
      <c r="C428" s="99">
        <v>423</v>
      </c>
      <c r="D428" s="98" t="s">
        <v>942</v>
      </c>
      <c r="E428" s="81" t="s">
        <v>107</v>
      </c>
      <c r="F428" s="100" t="s">
        <v>943</v>
      </c>
      <c r="G428" s="111" t="s">
        <v>105</v>
      </c>
      <c r="H428" s="112">
        <v>1989</v>
      </c>
      <c r="I428" s="114">
        <v>1989</v>
      </c>
      <c r="J428" s="104">
        <v>331.02</v>
      </c>
      <c r="K428" s="105" t="s">
        <v>96</v>
      </c>
      <c r="L428" s="112">
        <v>1</v>
      </c>
      <c r="M428" s="113"/>
      <c r="N428" s="107" t="s">
        <v>97</v>
      </c>
      <c r="O428" s="108" t="s">
        <v>97</v>
      </c>
      <c r="P428" s="82">
        <v>59320.267657543351</v>
      </c>
      <c r="Q428" s="117"/>
      <c r="R428" s="110">
        <v>3390.02</v>
      </c>
      <c r="S428" s="81"/>
      <c r="T428" s="81" t="s">
        <v>98</v>
      </c>
    </row>
    <row r="429" spans="1:20" ht="38.25" customHeight="1" x14ac:dyDescent="0.15">
      <c r="A429" s="65"/>
      <c r="B429" s="52" t="s">
        <v>937</v>
      </c>
      <c r="C429" s="99">
        <v>424</v>
      </c>
      <c r="D429" s="98" t="s">
        <v>944</v>
      </c>
      <c r="E429" s="81" t="s">
        <v>156</v>
      </c>
      <c r="F429" s="100" t="s">
        <v>904</v>
      </c>
      <c r="G429" s="111" t="s">
        <v>122</v>
      </c>
      <c r="H429" s="112">
        <v>1997</v>
      </c>
      <c r="I429" s="114">
        <v>1997</v>
      </c>
      <c r="J429" s="104">
        <v>83.22</v>
      </c>
      <c r="K429" s="105" t="s">
        <v>96</v>
      </c>
      <c r="L429" s="112">
        <v>1</v>
      </c>
      <c r="M429" s="113"/>
      <c r="N429" s="107" t="s">
        <v>123</v>
      </c>
      <c r="O429" s="108" t="s">
        <v>945</v>
      </c>
      <c r="P429" s="82">
        <v>140067.84426820476</v>
      </c>
      <c r="Q429" s="117"/>
      <c r="R429" s="110"/>
      <c r="S429" s="81"/>
      <c r="T429" s="81" t="s">
        <v>946</v>
      </c>
    </row>
    <row r="430" spans="1:20" ht="38.25" customHeight="1" x14ac:dyDescent="0.15">
      <c r="A430" s="65"/>
      <c r="B430" s="52" t="s">
        <v>937</v>
      </c>
      <c r="C430" s="99">
        <v>425</v>
      </c>
      <c r="D430" s="98" t="s">
        <v>947</v>
      </c>
      <c r="E430" s="81" t="s">
        <v>129</v>
      </c>
      <c r="F430" s="100" t="s">
        <v>893</v>
      </c>
      <c r="G430" s="111" t="s">
        <v>122</v>
      </c>
      <c r="H430" s="112">
        <v>2014</v>
      </c>
      <c r="I430" s="114">
        <v>2014</v>
      </c>
      <c r="J430" s="104">
        <v>257.08</v>
      </c>
      <c r="K430" s="105" t="s">
        <v>96</v>
      </c>
      <c r="L430" s="112">
        <v>1</v>
      </c>
      <c r="M430" s="113"/>
      <c r="N430" s="107" t="s">
        <v>123</v>
      </c>
      <c r="O430" s="108" t="s">
        <v>945</v>
      </c>
      <c r="P430" s="82">
        <v>122120.09491208963</v>
      </c>
      <c r="Q430" s="117"/>
      <c r="R430" s="110"/>
      <c r="S430" s="81"/>
      <c r="T430" s="81" t="s">
        <v>948</v>
      </c>
    </row>
    <row r="431" spans="1:20" ht="38.25" customHeight="1" x14ac:dyDescent="0.15">
      <c r="A431" s="65"/>
      <c r="B431" s="52" t="s">
        <v>937</v>
      </c>
      <c r="C431" s="99">
        <v>426</v>
      </c>
      <c r="D431" s="98" t="s">
        <v>1710</v>
      </c>
      <c r="E431" s="81" t="s">
        <v>107</v>
      </c>
      <c r="F431" s="100" t="s">
        <v>1687</v>
      </c>
      <c r="G431" s="111" t="s">
        <v>95</v>
      </c>
      <c r="H431" s="112">
        <v>1980</v>
      </c>
      <c r="I431" s="114">
        <v>1980</v>
      </c>
      <c r="J431" s="104">
        <v>45.1</v>
      </c>
      <c r="K431" s="105" t="s">
        <v>96</v>
      </c>
      <c r="L431" s="112">
        <v>3</v>
      </c>
      <c r="M431" s="113"/>
      <c r="N431" s="107" t="s">
        <v>97</v>
      </c>
      <c r="O431" s="108" t="s">
        <v>97</v>
      </c>
      <c r="P431" s="82">
        <v>146567.49445676274</v>
      </c>
      <c r="Q431" s="117"/>
      <c r="R431" s="110">
        <v>0</v>
      </c>
      <c r="S431" s="81" t="s">
        <v>1688</v>
      </c>
      <c r="T431" s="81" t="s">
        <v>98</v>
      </c>
    </row>
    <row r="432" spans="1:20" ht="38.25" customHeight="1" x14ac:dyDescent="0.15">
      <c r="A432" s="65"/>
      <c r="B432" s="52" t="s">
        <v>937</v>
      </c>
      <c r="C432" s="99">
        <v>427</v>
      </c>
      <c r="D432" s="98" t="s">
        <v>949</v>
      </c>
      <c r="E432" s="81" t="s">
        <v>107</v>
      </c>
      <c r="F432" s="100" t="s">
        <v>950</v>
      </c>
      <c r="G432" s="111" t="s">
        <v>95</v>
      </c>
      <c r="H432" s="112">
        <v>1990</v>
      </c>
      <c r="I432" s="114">
        <v>1990</v>
      </c>
      <c r="J432" s="104">
        <v>358.31</v>
      </c>
      <c r="K432" s="105" t="s">
        <v>96</v>
      </c>
      <c r="L432" s="112">
        <v>2</v>
      </c>
      <c r="M432" s="113"/>
      <c r="N432" s="107" t="s">
        <v>97</v>
      </c>
      <c r="O432" s="108" t="s">
        <v>97</v>
      </c>
      <c r="P432" s="82">
        <v>65073.5145544361</v>
      </c>
      <c r="Q432" s="117">
        <v>1</v>
      </c>
      <c r="R432" s="110">
        <v>1113.7</v>
      </c>
      <c r="S432" s="81"/>
      <c r="T432" s="81" t="s">
        <v>98</v>
      </c>
    </row>
    <row r="433" spans="1:20" ht="45" customHeight="1" x14ac:dyDescent="0.15">
      <c r="A433" s="65"/>
      <c r="B433" s="52" t="s">
        <v>937</v>
      </c>
      <c r="C433" s="99">
        <v>428</v>
      </c>
      <c r="D433" s="98" t="s">
        <v>951</v>
      </c>
      <c r="E433" s="81" t="s">
        <v>107</v>
      </c>
      <c r="F433" s="100" t="s">
        <v>952</v>
      </c>
      <c r="G433" s="111" t="s">
        <v>98</v>
      </c>
      <c r="H433" s="112" t="s">
        <v>98</v>
      </c>
      <c r="I433" s="114" t="s">
        <v>98</v>
      </c>
      <c r="J433" s="104"/>
      <c r="K433" s="105" t="s">
        <v>387</v>
      </c>
      <c r="L433" s="112" t="s">
        <v>98</v>
      </c>
      <c r="M433" s="118"/>
      <c r="N433" s="107" t="s">
        <v>123</v>
      </c>
      <c r="O433" s="119"/>
      <c r="P433" s="82"/>
      <c r="Q433" s="109">
        <v>0.15044247787610621</v>
      </c>
      <c r="R433" s="110">
        <v>0</v>
      </c>
      <c r="S433" s="81" t="s">
        <v>98</v>
      </c>
      <c r="T433" s="81" t="s">
        <v>98</v>
      </c>
    </row>
    <row r="434" spans="1:20" ht="38.25" customHeight="1" x14ac:dyDescent="0.15">
      <c r="A434" s="65"/>
      <c r="B434" s="52" t="s">
        <v>937</v>
      </c>
      <c r="C434" s="99">
        <v>429</v>
      </c>
      <c r="D434" s="98" t="s">
        <v>953</v>
      </c>
      <c r="E434" s="81" t="s">
        <v>107</v>
      </c>
      <c r="F434" s="100" t="s">
        <v>939</v>
      </c>
      <c r="G434" s="111" t="s">
        <v>179</v>
      </c>
      <c r="H434" s="112">
        <v>1979</v>
      </c>
      <c r="I434" s="114">
        <v>1979</v>
      </c>
      <c r="J434" s="104">
        <v>396.49</v>
      </c>
      <c r="K434" s="105" t="s">
        <v>96</v>
      </c>
      <c r="L434" s="112">
        <v>7</v>
      </c>
      <c r="M434" s="113" t="s">
        <v>945</v>
      </c>
      <c r="N434" s="107" t="s">
        <v>97</v>
      </c>
      <c r="O434" s="108" t="s">
        <v>97</v>
      </c>
      <c r="P434" s="82">
        <v>25814.842745088146</v>
      </c>
      <c r="Q434" s="117"/>
      <c r="R434" s="110"/>
      <c r="S434" s="81" t="s">
        <v>1774</v>
      </c>
      <c r="T434" s="81" t="s">
        <v>954</v>
      </c>
    </row>
    <row r="435" spans="1:20" ht="38.25" customHeight="1" x14ac:dyDescent="0.15">
      <c r="A435" s="65"/>
      <c r="B435" s="53" t="s">
        <v>955</v>
      </c>
      <c r="C435" s="99">
        <v>430</v>
      </c>
      <c r="D435" s="98" t="s">
        <v>957</v>
      </c>
      <c r="E435" s="81" t="s">
        <v>107</v>
      </c>
      <c r="F435" s="100" t="s">
        <v>956</v>
      </c>
      <c r="G435" s="111" t="s">
        <v>95</v>
      </c>
      <c r="H435" s="112">
        <v>1969</v>
      </c>
      <c r="I435" s="114">
        <v>1969</v>
      </c>
      <c r="J435" s="104">
        <v>422.2</v>
      </c>
      <c r="K435" s="105" t="s">
        <v>96</v>
      </c>
      <c r="L435" s="112">
        <v>1</v>
      </c>
      <c r="M435" s="113"/>
      <c r="N435" s="107" t="s">
        <v>123</v>
      </c>
      <c r="O435" s="108"/>
      <c r="P435" s="82">
        <v>44061.828517290385</v>
      </c>
      <c r="Q435" s="117"/>
      <c r="R435" s="110">
        <v>4036.66</v>
      </c>
      <c r="S435" s="81"/>
      <c r="T435" s="116"/>
    </row>
    <row r="436" spans="1:20" ht="38.25" customHeight="1" x14ac:dyDescent="0.15">
      <c r="A436" s="65"/>
      <c r="B436" s="53" t="s">
        <v>955</v>
      </c>
      <c r="C436" s="99">
        <v>431</v>
      </c>
      <c r="D436" s="98" t="s">
        <v>958</v>
      </c>
      <c r="E436" s="81" t="s">
        <v>200</v>
      </c>
      <c r="F436" s="100" t="s">
        <v>959</v>
      </c>
      <c r="G436" s="111" t="s">
        <v>95</v>
      </c>
      <c r="H436" s="112">
        <v>1986</v>
      </c>
      <c r="I436" s="114">
        <v>1986</v>
      </c>
      <c r="J436" s="104">
        <v>668.04</v>
      </c>
      <c r="K436" s="105" t="s">
        <v>96</v>
      </c>
      <c r="L436" s="112">
        <v>1</v>
      </c>
      <c r="M436" s="113"/>
      <c r="N436" s="107" t="s">
        <v>123</v>
      </c>
      <c r="O436" s="108"/>
      <c r="P436" s="82">
        <v>24178.517753427939</v>
      </c>
      <c r="Q436" s="117"/>
      <c r="R436" s="110">
        <v>5335.66</v>
      </c>
      <c r="S436" s="81"/>
      <c r="T436" s="81" t="s">
        <v>98</v>
      </c>
    </row>
    <row r="437" spans="1:20" ht="38.25" customHeight="1" x14ac:dyDescent="0.15">
      <c r="A437" s="65"/>
      <c r="B437" s="53" t="s">
        <v>955</v>
      </c>
      <c r="C437" s="99">
        <v>432</v>
      </c>
      <c r="D437" s="98" t="s">
        <v>960</v>
      </c>
      <c r="E437" s="81" t="s">
        <v>200</v>
      </c>
      <c r="F437" s="100" t="s">
        <v>961</v>
      </c>
      <c r="G437" s="111" t="s">
        <v>95</v>
      </c>
      <c r="H437" s="112">
        <v>1991</v>
      </c>
      <c r="I437" s="114">
        <v>1991</v>
      </c>
      <c r="J437" s="104">
        <v>2553.1</v>
      </c>
      <c r="K437" s="105" t="s">
        <v>96</v>
      </c>
      <c r="L437" s="112">
        <v>1</v>
      </c>
      <c r="M437" s="113"/>
      <c r="N437" s="107" t="s">
        <v>97</v>
      </c>
      <c r="O437" s="108" t="s">
        <v>97</v>
      </c>
      <c r="P437" s="82">
        <v>16632.641494653559</v>
      </c>
      <c r="Q437" s="117"/>
      <c r="R437" s="110">
        <v>14408.18</v>
      </c>
      <c r="S437" s="81"/>
      <c r="T437" s="81" t="s">
        <v>98</v>
      </c>
    </row>
    <row r="438" spans="1:20" ht="38.25" customHeight="1" x14ac:dyDescent="0.15">
      <c r="A438" s="65"/>
      <c r="B438" s="53" t="s">
        <v>955</v>
      </c>
      <c r="C438" s="99">
        <v>433</v>
      </c>
      <c r="D438" s="98" t="s">
        <v>962</v>
      </c>
      <c r="E438" s="81" t="s">
        <v>107</v>
      </c>
      <c r="F438" s="100" t="s">
        <v>963</v>
      </c>
      <c r="G438" s="111" t="s">
        <v>95</v>
      </c>
      <c r="H438" s="112">
        <v>1982</v>
      </c>
      <c r="I438" s="114">
        <v>1982</v>
      </c>
      <c r="J438" s="104">
        <v>1895.44</v>
      </c>
      <c r="K438" s="105" t="s">
        <v>96</v>
      </c>
      <c r="L438" s="112">
        <v>1</v>
      </c>
      <c r="M438" s="113"/>
      <c r="N438" s="107" t="s">
        <v>97</v>
      </c>
      <c r="O438" s="108" t="s">
        <v>97</v>
      </c>
      <c r="P438" s="82">
        <v>24679.621618199468</v>
      </c>
      <c r="Q438" s="109">
        <v>0.25420289855072464</v>
      </c>
      <c r="R438" s="110">
        <v>6099.58</v>
      </c>
      <c r="S438" s="81"/>
      <c r="T438" s="81" t="s">
        <v>98</v>
      </c>
    </row>
    <row r="439" spans="1:20" ht="38.25" customHeight="1" x14ac:dyDescent="0.15">
      <c r="A439" s="65"/>
      <c r="B439" s="53" t="s">
        <v>955</v>
      </c>
      <c r="C439" s="99">
        <v>434</v>
      </c>
      <c r="D439" s="98" t="s">
        <v>964</v>
      </c>
      <c r="E439" s="81" t="s">
        <v>107</v>
      </c>
      <c r="F439" s="100" t="s">
        <v>965</v>
      </c>
      <c r="G439" s="111" t="s">
        <v>122</v>
      </c>
      <c r="H439" s="112">
        <v>2014</v>
      </c>
      <c r="I439" s="114">
        <v>2014</v>
      </c>
      <c r="J439" s="104">
        <v>649.21</v>
      </c>
      <c r="K439" s="105" t="s">
        <v>96</v>
      </c>
      <c r="L439" s="112">
        <v>1</v>
      </c>
      <c r="M439" s="113"/>
      <c r="N439" s="107" t="s">
        <v>97</v>
      </c>
      <c r="O439" s="108" t="s">
        <v>97</v>
      </c>
      <c r="P439" s="82">
        <v>13165.682906917638</v>
      </c>
      <c r="Q439" s="117"/>
      <c r="R439" s="110">
        <v>2261.0700000000002</v>
      </c>
      <c r="S439" s="81"/>
      <c r="T439" s="116"/>
    </row>
    <row r="440" spans="1:20" ht="38.25" customHeight="1" x14ac:dyDescent="0.15">
      <c r="A440" s="65"/>
      <c r="B440" s="53" t="s">
        <v>955</v>
      </c>
      <c r="C440" s="99">
        <v>435</v>
      </c>
      <c r="D440" s="98" t="s">
        <v>966</v>
      </c>
      <c r="E440" s="81" t="s">
        <v>107</v>
      </c>
      <c r="F440" s="100" t="s">
        <v>967</v>
      </c>
      <c r="G440" s="111" t="s">
        <v>95</v>
      </c>
      <c r="H440" s="112">
        <v>2005</v>
      </c>
      <c r="I440" s="114">
        <v>2005</v>
      </c>
      <c r="J440" s="104">
        <v>279</v>
      </c>
      <c r="K440" s="105" t="s">
        <v>96</v>
      </c>
      <c r="L440" s="112">
        <v>3</v>
      </c>
      <c r="M440" s="113"/>
      <c r="N440" s="107" t="s">
        <v>97</v>
      </c>
      <c r="O440" s="108"/>
      <c r="P440" s="82">
        <v>753227.75985663082</v>
      </c>
      <c r="Q440" s="117"/>
      <c r="R440" s="110"/>
      <c r="S440" s="81" t="s">
        <v>1733</v>
      </c>
      <c r="T440" s="81" t="s">
        <v>968</v>
      </c>
    </row>
    <row r="441" spans="1:20" ht="38.25" customHeight="1" x14ac:dyDescent="0.15">
      <c r="A441" s="65"/>
      <c r="B441" s="53" t="s">
        <v>955</v>
      </c>
      <c r="C441" s="99">
        <v>436</v>
      </c>
      <c r="D441" s="98" t="s">
        <v>969</v>
      </c>
      <c r="E441" s="81" t="s">
        <v>107</v>
      </c>
      <c r="F441" s="100" t="s">
        <v>967</v>
      </c>
      <c r="G441" s="111" t="s">
        <v>95</v>
      </c>
      <c r="H441" s="112">
        <v>2005</v>
      </c>
      <c r="I441" s="114">
        <v>2005</v>
      </c>
      <c r="J441" s="104">
        <f>8789.35-279-2474.16</f>
        <v>6036.1900000000005</v>
      </c>
      <c r="K441" s="105" t="s">
        <v>96</v>
      </c>
      <c r="L441" s="112">
        <v>3</v>
      </c>
      <c r="M441" s="113" t="s">
        <v>945</v>
      </c>
      <c r="N441" s="107" t="s">
        <v>97</v>
      </c>
      <c r="O441" s="108"/>
      <c r="P441" s="82">
        <v>15474.248988186255</v>
      </c>
      <c r="Q441" s="117"/>
      <c r="R441" s="110">
        <v>22017.61</v>
      </c>
      <c r="S441" s="81" t="s">
        <v>1733</v>
      </c>
      <c r="T441" s="81" t="s">
        <v>98</v>
      </c>
    </row>
    <row r="442" spans="1:20" ht="38.25" customHeight="1" x14ac:dyDescent="0.15">
      <c r="A442" s="65"/>
      <c r="B442" s="53" t="s">
        <v>955</v>
      </c>
      <c r="C442" s="99">
        <v>437</v>
      </c>
      <c r="D442" s="98" t="s">
        <v>1730</v>
      </c>
      <c r="E442" s="81" t="s">
        <v>107</v>
      </c>
      <c r="F442" s="100" t="s">
        <v>967</v>
      </c>
      <c r="G442" s="111" t="s">
        <v>95</v>
      </c>
      <c r="H442" s="112">
        <v>2005</v>
      </c>
      <c r="I442" s="114">
        <v>2005</v>
      </c>
      <c r="J442" s="104">
        <v>2474.16</v>
      </c>
      <c r="K442" s="105" t="s">
        <v>96</v>
      </c>
      <c r="L442" s="112">
        <v>3</v>
      </c>
      <c r="M442" s="113" t="s">
        <v>945</v>
      </c>
      <c r="N442" s="107" t="s">
        <v>97</v>
      </c>
      <c r="O442" s="108"/>
      <c r="P442" s="82">
        <v>13774.675041226114</v>
      </c>
      <c r="Q442" s="117"/>
      <c r="R442" s="110"/>
      <c r="S442" s="81" t="s">
        <v>1733</v>
      </c>
      <c r="T442" s="81" t="s">
        <v>968</v>
      </c>
    </row>
    <row r="443" spans="1:20" ht="38.25" customHeight="1" x14ac:dyDescent="0.15">
      <c r="A443" s="65"/>
      <c r="B443" s="53" t="s">
        <v>955</v>
      </c>
      <c r="C443" s="99">
        <v>438</v>
      </c>
      <c r="D443" s="98" t="s">
        <v>970</v>
      </c>
      <c r="E443" s="81" t="s">
        <v>107</v>
      </c>
      <c r="F443" s="100" t="s">
        <v>971</v>
      </c>
      <c r="G443" s="111" t="s">
        <v>95</v>
      </c>
      <c r="H443" s="112">
        <v>1971</v>
      </c>
      <c r="I443" s="114">
        <v>1971</v>
      </c>
      <c r="J443" s="104">
        <v>1641.42</v>
      </c>
      <c r="K443" s="105" t="s">
        <v>96</v>
      </c>
      <c r="L443" s="112">
        <v>4</v>
      </c>
      <c r="M443" s="113"/>
      <c r="N443" s="107" t="s">
        <v>188</v>
      </c>
      <c r="O443" s="108"/>
      <c r="P443" s="132">
        <v>1249.792253049189</v>
      </c>
      <c r="Q443" s="117"/>
      <c r="R443" s="110">
        <v>1669.04</v>
      </c>
      <c r="S443" s="81"/>
      <c r="T443" s="81" t="s">
        <v>98</v>
      </c>
    </row>
    <row r="444" spans="1:20" ht="30" customHeight="1" x14ac:dyDescent="0.15">
      <c r="A444" s="65"/>
      <c r="B444" s="54" t="s">
        <v>972</v>
      </c>
      <c r="C444" s="99">
        <v>439</v>
      </c>
      <c r="D444" s="98" t="s">
        <v>973</v>
      </c>
      <c r="E444" s="81" t="s">
        <v>107</v>
      </c>
      <c r="F444" s="100" t="s">
        <v>974</v>
      </c>
      <c r="G444" s="111" t="s">
        <v>95</v>
      </c>
      <c r="H444" s="112">
        <v>1968</v>
      </c>
      <c r="I444" s="114">
        <v>1968</v>
      </c>
      <c r="J444" s="104">
        <v>35353.75</v>
      </c>
      <c r="K444" s="105" t="s">
        <v>96</v>
      </c>
      <c r="L444" s="112">
        <v>9</v>
      </c>
      <c r="M444" s="113" t="s">
        <v>945</v>
      </c>
      <c r="N444" s="107" t="s">
        <v>97</v>
      </c>
      <c r="O444" s="108"/>
      <c r="P444" s="82">
        <v>15242.413775059224</v>
      </c>
      <c r="Q444" s="109">
        <v>1</v>
      </c>
      <c r="R444" s="110">
        <v>32487.829999999998</v>
      </c>
      <c r="S444" s="81"/>
      <c r="T444" s="81" t="s">
        <v>98</v>
      </c>
    </row>
    <row r="445" spans="1:20" ht="38.25" customHeight="1" x14ac:dyDescent="0.15">
      <c r="A445" s="65"/>
      <c r="B445" s="54" t="s">
        <v>972</v>
      </c>
      <c r="C445" s="99">
        <v>440</v>
      </c>
      <c r="D445" s="98" t="s">
        <v>975</v>
      </c>
      <c r="E445" s="81" t="s">
        <v>111</v>
      </c>
      <c r="F445" s="100" t="s">
        <v>1805</v>
      </c>
      <c r="G445" s="111" t="s">
        <v>95</v>
      </c>
      <c r="H445" s="112">
        <v>1983</v>
      </c>
      <c r="I445" s="114">
        <v>1983</v>
      </c>
      <c r="J445" s="104">
        <v>181.5</v>
      </c>
      <c r="K445" s="105" t="s">
        <v>96</v>
      </c>
      <c r="L445" s="112">
        <v>1</v>
      </c>
      <c r="M445" s="113"/>
      <c r="N445" s="107" t="s">
        <v>97</v>
      </c>
      <c r="O445" s="108" t="s">
        <v>97</v>
      </c>
      <c r="P445" s="82">
        <v>265140.08264462813</v>
      </c>
      <c r="Q445" s="117"/>
      <c r="R445" s="110"/>
      <c r="S445" s="81" t="s">
        <v>1647</v>
      </c>
      <c r="T445" s="81" t="s">
        <v>476</v>
      </c>
    </row>
    <row r="446" spans="1:20" ht="45" customHeight="1" x14ac:dyDescent="0.15">
      <c r="A446" s="65"/>
      <c r="B446" s="54" t="s">
        <v>972</v>
      </c>
      <c r="C446" s="99">
        <v>441</v>
      </c>
      <c r="D446" s="98" t="s">
        <v>976</v>
      </c>
      <c r="E446" s="81" t="s">
        <v>129</v>
      </c>
      <c r="F446" s="100" t="s">
        <v>130</v>
      </c>
      <c r="G446" s="111" t="s">
        <v>95</v>
      </c>
      <c r="H446" s="112">
        <v>2009</v>
      </c>
      <c r="I446" s="103">
        <v>2009</v>
      </c>
      <c r="J446" s="104">
        <v>294.5</v>
      </c>
      <c r="K446" s="105" t="s">
        <v>96</v>
      </c>
      <c r="L446" s="112">
        <v>1</v>
      </c>
      <c r="M446" s="113"/>
      <c r="N446" s="107" t="s">
        <v>97</v>
      </c>
      <c r="O446" s="108" t="s">
        <v>97</v>
      </c>
      <c r="P446" s="82">
        <v>209006.29541595926</v>
      </c>
      <c r="Q446" s="117"/>
      <c r="R446" s="110"/>
      <c r="S446" s="81" t="s">
        <v>1775</v>
      </c>
      <c r="T446" s="81" t="s">
        <v>384</v>
      </c>
    </row>
    <row r="447" spans="1:20" ht="30" customHeight="1" x14ac:dyDescent="0.15">
      <c r="A447" s="65"/>
      <c r="B447" s="54" t="s">
        <v>972</v>
      </c>
      <c r="C447" s="99">
        <v>442</v>
      </c>
      <c r="D447" s="98" t="s">
        <v>977</v>
      </c>
      <c r="E447" s="81" t="s">
        <v>156</v>
      </c>
      <c r="F447" s="100" t="s">
        <v>469</v>
      </c>
      <c r="G447" s="111" t="s">
        <v>95</v>
      </c>
      <c r="H447" s="112">
        <v>1991</v>
      </c>
      <c r="I447" s="114">
        <v>1991</v>
      </c>
      <c r="J447" s="104">
        <v>324</v>
      </c>
      <c r="K447" s="105" t="s">
        <v>96</v>
      </c>
      <c r="L447" s="112">
        <v>4</v>
      </c>
      <c r="M447" s="113" t="s">
        <v>1623</v>
      </c>
      <c r="N447" s="107" t="s">
        <v>97</v>
      </c>
      <c r="O447" s="108"/>
      <c r="P447" s="82">
        <v>405631.42283950618</v>
      </c>
      <c r="Q447" s="117"/>
      <c r="R447" s="110"/>
      <c r="S447" s="81" t="s">
        <v>1648</v>
      </c>
      <c r="T447" s="81" t="s">
        <v>978</v>
      </c>
    </row>
    <row r="448" spans="1:20" ht="45" customHeight="1" x14ac:dyDescent="0.15">
      <c r="A448" s="65"/>
      <c r="B448" s="54" t="s">
        <v>972</v>
      </c>
      <c r="C448" s="99">
        <v>443</v>
      </c>
      <c r="D448" s="98" t="s">
        <v>979</v>
      </c>
      <c r="E448" s="81" t="s">
        <v>115</v>
      </c>
      <c r="F448" s="100" t="s">
        <v>116</v>
      </c>
      <c r="G448" s="111" t="s">
        <v>95</v>
      </c>
      <c r="H448" s="112">
        <v>2003</v>
      </c>
      <c r="I448" s="103">
        <v>2003</v>
      </c>
      <c r="J448" s="104">
        <v>392.7</v>
      </c>
      <c r="K448" s="105" t="s">
        <v>96</v>
      </c>
      <c r="L448" s="112">
        <v>1</v>
      </c>
      <c r="M448" s="113"/>
      <c r="N448" s="107" t="s">
        <v>97</v>
      </c>
      <c r="O448" s="108" t="s">
        <v>97</v>
      </c>
      <c r="P448" s="82">
        <v>52081.410746116628</v>
      </c>
      <c r="Q448" s="117"/>
      <c r="R448" s="110"/>
      <c r="S448" s="81" t="s">
        <v>1649</v>
      </c>
      <c r="T448" s="81" t="s">
        <v>980</v>
      </c>
    </row>
    <row r="449" spans="1:20" ht="45" customHeight="1" x14ac:dyDescent="0.15">
      <c r="A449" s="65"/>
      <c r="B449" s="54" t="s">
        <v>972</v>
      </c>
      <c r="C449" s="99">
        <v>444</v>
      </c>
      <c r="D449" s="98" t="s">
        <v>981</v>
      </c>
      <c r="E449" s="81" t="s">
        <v>100</v>
      </c>
      <c r="F449" s="100" t="s">
        <v>133</v>
      </c>
      <c r="G449" s="111" t="s">
        <v>95</v>
      </c>
      <c r="H449" s="112">
        <v>1989</v>
      </c>
      <c r="I449" s="103">
        <v>1975</v>
      </c>
      <c r="J449" s="104">
        <v>221.3</v>
      </c>
      <c r="K449" s="105" t="s">
        <v>96</v>
      </c>
      <c r="L449" s="112">
        <v>2</v>
      </c>
      <c r="M449" s="113"/>
      <c r="N449" s="107" t="s">
        <v>97</v>
      </c>
      <c r="O449" s="108" t="s">
        <v>97</v>
      </c>
      <c r="P449" s="82">
        <v>172383.39358337098</v>
      </c>
      <c r="Q449" s="117"/>
      <c r="R449" s="110"/>
      <c r="S449" s="81" t="s">
        <v>1650</v>
      </c>
      <c r="T449" s="81" t="s">
        <v>294</v>
      </c>
    </row>
    <row r="450" spans="1:20" ht="56.25" customHeight="1" x14ac:dyDescent="0.15">
      <c r="A450" s="65"/>
      <c r="B450" s="54" t="s">
        <v>972</v>
      </c>
      <c r="C450" s="99">
        <v>445</v>
      </c>
      <c r="D450" s="98" t="s">
        <v>982</v>
      </c>
      <c r="E450" s="81" t="s">
        <v>93</v>
      </c>
      <c r="F450" s="100" t="s">
        <v>94</v>
      </c>
      <c r="G450" s="115" t="s">
        <v>95</v>
      </c>
      <c r="H450" s="102">
        <v>1996</v>
      </c>
      <c r="I450" s="103">
        <v>1996</v>
      </c>
      <c r="J450" s="104">
        <v>680.2</v>
      </c>
      <c r="K450" s="105" t="s">
        <v>96</v>
      </c>
      <c r="L450" s="102">
        <v>2</v>
      </c>
      <c r="M450" s="113" t="s">
        <v>945</v>
      </c>
      <c r="N450" s="107" t="s">
        <v>97</v>
      </c>
      <c r="O450" s="108" t="s">
        <v>97</v>
      </c>
      <c r="P450" s="82">
        <v>80135.157306674504</v>
      </c>
      <c r="Q450" s="117"/>
      <c r="R450" s="110"/>
      <c r="S450" s="81" t="s">
        <v>1651</v>
      </c>
      <c r="T450" s="81" t="s">
        <v>207</v>
      </c>
    </row>
    <row r="451" spans="1:20" ht="63" customHeight="1" x14ac:dyDescent="0.15">
      <c r="A451" s="65"/>
      <c r="B451" s="54" t="s">
        <v>972</v>
      </c>
      <c r="C451" s="99">
        <v>446</v>
      </c>
      <c r="D451" s="98" t="s">
        <v>983</v>
      </c>
      <c r="E451" s="81" t="s">
        <v>103</v>
      </c>
      <c r="F451" s="100" t="s">
        <v>104</v>
      </c>
      <c r="G451" s="111" t="s">
        <v>105</v>
      </c>
      <c r="H451" s="112">
        <v>1997</v>
      </c>
      <c r="I451" s="103">
        <v>1997</v>
      </c>
      <c r="J451" s="104">
        <v>400.6</v>
      </c>
      <c r="K451" s="105" t="s">
        <v>96</v>
      </c>
      <c r="L451" s="112">
        <v>1</v>
      </c>
      <c r="M451" s="113"/>
      <c r="N451" s="107" t="s">
        <v>97</v>
      </c>
      <c r="O451" s="108" t="s">
        <v>97</v>
      </c>
      <c r="P451" s="82">
        <v>113251.57264103844</v>
      </c>
      <c r="Q451" s="117"/>
      <c r="R451" s="110"/>
      <c r="S451" s="81" t="s">
        <v>1675</v>
      </c>
      <c r="T451" s="81" t="s">
        <v>376</v>
      </c>
    </row>
    <row r="452" spans="1:20" ht="38.25" customHeight="1" x14ac:dyDescent="0.15">
      <c r="A452" s="65"/>
      <c r="B452" s="54" t="s">
        <v>972</v>
      </c>
      <c r="C452" s="99">
        <v>447</v>
      </c>
      <c r="D452" s="98" t="s">
        <v>984</v>
      </c>
      <c r="E452" s="81" t="s">
        <v>200</v>
      </c>
      <c r="F452" s="100" t="s">
        <v>201</v>
      </c>
      <c r="G452" s="111" t="s">
        <v>95</v>
      </c>
      <c r="H452" s="112">
        <v>1999</v>
      </c>
      <c r="I452" s="114">
        <v>1999</v>
      </c>
      <c r="J452" s="104">
        <v>457.1</v>
      </c>
      <c r="K452" s="105" t="s">
        <v>96</v>
      </c>
      <c r="L452" s="112">
        <v>1</v>
      </c>
      <c r="M452" s="113"/>
      <c r="N452" s="107" t="s">
        <v>97</v>
      </c>
      <c r="O452" s="108" t="s">
        <v>97</v>
      </c>
      <c r="P452" s="82">
        <v>156765.33362502733</v>
      </c>
      <c r="Q452" s="133"/>
      <c r="R452" s="110"/>
      <c r="S452" s="81" t="s">
        <v>1652</v>
      </c>
      <c r="T452" s="81" t="s">
        <v>985</v>
      </c>
    </row>
    <row r="453" spans="1:20" ht="30" customHeight="1" x14ac:dyDescent="0.15">
      <c r="A453" s="65"/>
      <c r="B453" s="54" t="s">
        <v>972</v>
      </c>
      <c r="C453" s="99">
        <v>448</v>
      </c>
      <c r="D453" s="98" t="s">
        <v>986</v>
      </c>
      <c r="E453" s="81" t="s">
        <v>141</v>
      </c>
      <c r="F453" s="100" t="s">
        <v>315</v>
      </c>
      <c r="G453" s="111" t="s">
        <v>95</v>
      </c>
      <c r="H453" s="112">
        <v>1993</v>
      </c>
      <c r="I453" s="114">
        <v>1992</v>
      </c>
      <c r="J453" s="104">
        <v>388.1</v>
      </c>
      <c r="K453" s="105" t="s">
        <v>96</v>
      </c>
      <c r="L453" s="112">
        <v>3</v>
      </c>
      <c r="M453" s="113" t="s">
        <v>945</v>
      </c>
      <c r="N453" s="107" t="s">
        <v>97</v>
      </c>
      <c r="O453" s="108"/>
      <c r="P453" s="82">
        <v>253030.22416902857</v>
      </c>
      <c r="Q453" s="117"/>
      <c r="R453" s="110"/>
      <c r="S453" s="81" t="s">
        <v>1653</v>
      </c>
      <c r="T453" s="81" t="s">
        <v>987</v>
      </c>
    </row>
    <row r="454" spans="1:20" ht="30" customHeight="1" x14ac:dyDescent="0.15">
      <c r="A454" s="65"/>
      <c r="B454" s="54" t="s">
        <v>972</v>
      </c>
      <c r="C454" s="99">
        <v>449</v>
      </c>
      <c r="D454" s="98" t="s">
        <v>988</v>
      </c>
      <c r="E454" s="81" t="s">
        <v>137</v>
      </c>
      <c r="F454" s="100" t="s">
        <v>989</v>
      </c>
      <c r="G454" s="111" t="s">
        <v>95</v>
      </c>
      <c r="H454" s="112">
        <v>1978</v>
      </c>
      <c r="I454" s="114">
        <v>1978</v>
      </c>
      <c r="J454" s="104">
        <v>890</v>
      </c>
      <c r="K454" s="105" t="s">
        <v>96</v>
      </c>
      <c r="L454" s="112">
        <v>2</v>
      </c>
      <c r="M454" s="113"/>
      <c r="N454" s="108" t="s">
        <v>228</v>
      </c>
      <c r="O454" s="108"/>
      <c r="P454" s="82">
        <v>71842.123595505618</v>
      </c>
      <c r="Q454" s="117"/>
      <c r="R454" s="110">
        <v>1989.61</v>
      </c>
      <c r="S454" s="81"/>
      <c r="T454" s="81" t="s">
        <v>98</v>
      </c>
    </row>
    <row r="455" spans="1:20" ht="56.25" customHeight="1" x14ac:dyDescent="0.15">
      <c r="A455" s="65"/>
      <c r="B455" s="54" t="s">
        <v>972</v>
      </c>
      <c r="C455" s="99">
        <v>450</v>
      </c>
      <c r="D455" s="98" t="s">
        <v>990</v>
      </c>
      <c r="E455" s="81" t="s">
        <v>160</v>
      </c>
      <c r="F455" s="100" t="s">
        <v>1600</v>
      </c>
      <c r="G455" s="111" t="s">
        <v>105</v>
      </c>
      <c r="H455" s="112">
        <v>2018</v>
      </c>
      <c r="I455" s="103">
        <v>2018</v>
      </c>
      <c r="J455" s="104">
        <v>238</v>
      </c>
      <c r="K455" s="105" t="s">
        <v>96</v>
      </c>
      <c r="L455" s="112">
        <v>2</v>
      </c>
      <c r="M455" s="113" t="s">
        <v>945</v>
      </c>
      <c r="N455" s="113" t="s">
        <v>945</v>
      </c>
      <c r="O455" s="108" t="s">
        <v>945</v>
      </c>
      <c r="P455" s="82">
        <v>159230.33193277312</v>
      </c>
      <c r="Q455" s="133"/>
      <c r="R455" s="110"/>
      <c r="S455" s="81" t="s">
        <v>1614</v>
      </c>
      <c r="T455" s="81" t="s">
        <v>1643</v>
      </c>
    </row>
    <row r="456" spans="1:20" ht="30" customHeight="1" x14ac:dyDescent="0.15">
      <c r="A456" s="65"/>
      <c r="B456" s="54" t="s">
        <v>972</v>
      </c>
      <c r="C456" s="99">
        <v>451</v>
      </c>
      <c r="D456" s="98" t="s">
        <v>991</v>
      </c>
      <c r="E456" s="81" t="s">
        <v>195</v>
      </c>
      <c r="F456" s="100" t="s">
        <v>992</v>
      </c>
      <c r="G456" s="111" t="s">
        <v>95</v>
      </c>
      <c r="H456" s="112">
        <v>1978</v>
      </c>
      <c r="I456" s="114">
        <v>1978</v>
      </c>
      <c r="J456" s="104">
        <v>792.4</v>
      </c>
      <c r="K456" s="105" t="s">
        <v>96</v>
      </c>
      <c r="L456" s="112">
        <v>3</v>
      </c>
      <c r="M456" s="113"/>
      <c r="N456" s="108" t="s">
        <v>228</v>
      </c>
      <c r="O456" s="108"/>
      <c r="P456" s="82">
        <v>86137.026754164559</v>
      </c>
      <c r="Q456" s="117"/>
      <c r="R456" s="110">
        <v>3554.06</v>
      </c>
      <c r="S456" s="81"/>
      <c r="T456" s="81" t="s">
        <v>993</v>
      </c>
    </row>
    <row r="457" spans="1:20" ht="45" customHeight="1" x14ac:dyDescent="0.15">
      <c r="A457" s="65"/>
      <c r="B457" s="54" t="s">
        <v>972</v>
      </c>
      <c r="C457" s="99">
        <v>452</v>
      </c>
      <c r="D457" s="98" t="s">
        <v>994</v>
      </c>
      <c r="E457" s="81" t="s">
        <v>125</v>
      </c>
      <c r="F457" s="100" t="s">
        <v>126</v>
      </c>
      <c r="G457" s="111" t="s">
        <v>95</v>
      </c>
      <c r="H457" s="112">
        <v>2006</v>
      </c>
      <c r="I457" s="103">
        <v>1974</v>
      </c>
      <c r="J457" s="104">
        <v>240</v>
      </c>
      <c r="K457" s="105" t="s">
        <v>96</v>
      </c>
      <c r="L457" s="112">
        <v>3</v>
      </c>
      <c r="M457" s="113" t="s">
        <v>945</v>
      </c>
      <c r="N457" s="107" t="s">
        <v>97</v>
      </c>
      <c r="O457" s="108" t="s">
        <v>97</v>
      </c>
      <c r="P457" s="82">
        <v>70973.3125</v>
      </c>
      <c r="Q457" s="117"/>
      <c r="R457" s="110"/>
      <c r="S457" s="81" t="s">
        <v>1654</v>
      </c>
      <c r="T457" s="81" t="s">
        <v>425</v>
      </c>
    </row>
    <row r="458" spans="1:20" ht="45" customHeight="1" x14ac:dyDescent="0.15">
      <c r="A458" s="65"/>
      <c r="B458" s="54" t="s">
        <v>972</v>
      </c>
      <c r="C458" s="99">
        <v>453</v>
      </c>
      <c r="D458" s="98" t="s">
        <v>995</v>
      </c>
      <c r="E458" s="81" t="s">
        <v>118</v>
      </c>
      <c r="F458" s="100" t="s">
        <v>119</v>
      </c>
      <c r="G458" s="111" t="s">
        <v>95</v>
      </c>
      <c r="H458" s="112">
        <v>2005</v>
      </c>
      <c r="I458" s="103">
        <v>2005</v>
      </c>
      <c r="J458" s="104">
        <v>262.60000000000002</v>
      </c>
      <c r="K458" s="105" t="s">
        <v>96</v>
      </c>
      <c r="L458" s="112">
        <v>1</v>
      </c>
      <c r="M458" s="113"/>
      <c r="N458" s="107" t="s">
        <v>97</v>
      </c>
      <c r="O458" s="108" t="s">
        <v>97</v>
      </c>
      <c r="P458" s="82">
        <v>148312.42955064736</v>
      </c>
      <c r="Q458" s="117"/>
      <c r="R458" s="110"/>
      <c r="S458" s="81" t="s">
        <v>1655</v>
      </c>
      <c r="T458" s="81" t="s">
        <v>432</v>
      </c>
    </row>
    <row r="459" spans="1:20" ht="74.25" customHeight="1" x14ac:dyDescent="0.15">
      <c r="A459" s="65"/>
      <c r="B459" s="54" t="s">
        <v>972</v>
      </c>
      <c r="C459" s="99">
        <v>454</v>
      </c>
      <c r="D459" s="98" t="s">
        <v>996</v>
      </c>
      <c r="E459" s="81" t="s">
        <v>100</v>
      </c>
      <c r="F459" s="100" t="s">
        <v>101</v>
      </c>
      <c r="G459" s="111" t="s">
        <v>95</v>
      </c>
      <c r="H459" s="112">
        <v>1996</v>
      </c>
      <c r="I459" s="103">
        <v>1996</v>
      </c>
      <c r="J459" s="104">
        <v>114.7</v>
      </c>
      <c r="K459" s="105" t="s">
        <v>96</v>
      </c>
      <c r="L459" s="112">
        <v>1</v>
      </c>
      <c r="M459" s="113"/>
      <c r="N459" s="107" t="s">
        <v>97</v>
      </c>
      <c r="O459" s="108" t="s">
        <v>97</v>
      </c>
      <c r="P459" s="82">
        <v>113723.73674021072</v>
      </c>
      <c r="Q459" s="117"/>
      <c r="R459" s="110"/>
      <c r="S459" s="81" t="s">
        <v>1822</v>
      </c>
      <c r="T459" s="81" t="s">
        <v>997</v>
      </c>
    </row>
    <row r="460" spans="1:20" ht="45" customHeight="1" x14ac:dyDescent="0.15">
      <c r="A460" s="65"/>
      <c r="B460" s="54" t="s">
        <v>972</v>
      </c>
      <c r="C460" s="99">
        <v>455</v>
      </c>
      <c r="D460" s="98" t="s">
        <v>998</v>
      </c>
      <c r="E460" s="81" t="s">
        <v>137</v>
      </c>
      <c r="F460" s="100" t="s">
        <v>138</v>
      </c>
      <c r="G460" s="111" t="s">
        <v>95</v>
      </c>
      <c r="H460" s="112">
        <v>1986</v>
      </c>
      <c r="I460" s="103">
        <v>1986</v>
      </c>
      <c r="J460" s="104">
        <v>49.5</v>
      </c>
      <c r="K460" s="105" t="s">
        <v>96</v>
      </c>
      <c r="L460" s="112">
        <v>2</v>
      </c>
      <c r="M460" s="113"/>
      <c r="N460" s="107" t="s">
        <v>97</v>
      </c>
      <c r="O460" s="108" t="s">
        <v>97</v>
      </c>
      <c r="P460" s="82">
        <v>110507.71208212152</v>
      </c>
      <c r="Q460" s="117"/>
      <c r="R460" s="110"/>
      <c r="S460" s="81" t="s">
        <v>1656</v>
      </c>
      <c r="T460" s="81" t="s">
        <v>999</v>
      </c>
    </row>
    <row r="461" spans="1:20" ht="38.25" customHeight="1" x14ac:dyDescent="0.15">
      <c r="A461" s="65"/>
      <c r="B461" s="54" t="s">
        <v>972</v>
      </c>
      <c r="C461" s="99">
        <v>456</v>
      </c>
      <c r="D461" s="98" t="s">
        <v>1000</v>
      </c>
      <c r="E461" s="81" t="s">
        <v>195</v>
      </c>
      <c r="F461" s="100" t="s">
        <v>347</v>
      </c>
      <c r="G461" s="111" t="s">
        <v>95</v>
      </c>
      <c r="H461" s="112">
        <v>1982</v>
      </c>
      <c r="I461" s="114">
        <v>1982</v>
      </c>
      <c r="J461" s="104">
        <v>41.4</v>
      </c>
      <c r="K461" s="105" t="s">
        <v>96</v>
      </c>
      <c r="L461" s="112">
        <v>1</v>
      </c>
      <c r="M461" s="113"/>
      <c r="N461" s="107" t="s">
        <v>97</v>
      </c>
      <c r="O461" s="108" t="s">
        <v>97</v>
      </c>
      <c r="P461" s="82">
        <v>112966.48107641228</v>
      </c>
      <c r="Q461" s="133"/>
      <c r="R461" s="110"/>
      <c r="S461" s="81" t="s">
        <v>1657</v>
      </c>
      <c r="T461" s="81" t="s">
        <v>1001</v>
      </c>
    </row>
    <row r="462" spans="1:20" ht="38.25" customHeight="1" x14ac:dyDescent="0.15">
      <c r="A462" s="65"/>
      <c r="B462" s="54" t="s">
        <v>972</v>
      </c>
      <c r="C462" s="99">
        <v>457</v>
      </c>
      <c r="D462" s="98" t="s">
        <v>1002</v>
      </c>
      <c r="E462" s="81" t="s">
        <v>195</v>
      </c>
      <c r="F462" s="100" t="s">
        <v>350</v>
      </c>
      <c r="G462" s="111" t="s">
        <v>95</v>
      </c>
      <c r="H462" s="112">
        <v>1994</v>
      </c>
      <c r="I462" s="114">
        <v>1994</v>
      </c>
      <c r="J462" s="104">
        <v>52.8</v>
      </c>
      <c r="K462" s="105" t="s">
        <v>96</v>
      </c>
      <c r="L462" s="112">
        <v>1</v>
      </c>
      <c r="M462" s="113"/>
      <c r="N462" s="107" t="s">
        <v>97</v>
      </c>
      <c r="O462" s="108" t="s">
        <v>97</v>
      </c>
      <c r="P462" s="82">
        <v>113354.89263767708</v>
      </c>
      <c r="Q462" s="133"/>
      <c r="R462" s="110">
        <v>3449</v>
      </c>
      <c r="S462" s="81" t="s">
        <v>1658</v>
      </c>
      <c r="T462" s="81" t="s">
        <v>98</v>
      </c>
    </row>
    <row r="463" spans="1:20" ht="81" customHeight="1" x14ac:dyDescent="0.15">
      <c r="A463" s="65"/>
      <c r="B463" s="54" t="s">
        <v>972</v>
      </c>
      <c r="C463" s="99">
        <v>458</v>
      </c>
      <c r="D463" s="98" t="s">
        <v>1003</v>
      </c>
      <c r="E463" s="81" t="s">
        <v>107</v>
      </c>
      <c r="F463" s="100" t="s">
        <v>171</v>
      </c>
      <c r="G463" s="111" t="s">
        <v>172</v>
      </c>
      <c r="H463" s="112">
        <v>2000</v>
      </c>
      <c r="I463" s="114">
        <v>2000</v>
      </c>
      <c r="J463" s="104">
        <f>6292.24-2950.9-2904.3-54-102.7</f>
        <v>280.33999999999952</v>
      </c>
      <c r="K463" s="105" t="s">
        <v>173</v>
      </c>
      <c r="L463" s="106" t="s">
        <v>1587</v>
      </c>
      <c r="M463" s="106" t="s">
        <v>945</v>
      </c>
      <c r="N463" s="107" t="s">
        <v>123</v>
      </c>
      <c r="O463" s="108" t="s">
        <v>97</v>
      </c>
      <c r="P463" s="132">
        <v>69013.993721909224</v>
      </c>
      <c r="Q463" s="117"/>
      <c r="R463" s="110">
        <v>631.9</v>
      </c>
      <c r="S463" s="81" t="s">
        <v>1717</v>
      </c>
      <c r="T463" s="81" t="s">
        <v>98</v>
      </c>
    </row>
    <row r="464" spans="1:20" ht="45" customHeight="1" x14ac:dyDescent="0.15">
      <c r="A464" s="65"/>
      <c r="B464" s="54" t="s">
        <v>972</v>
      </c>
      <c r="C464" s="99">
        <v>459</v>
      </c>
      <c r="D464" s="98" t="s">
        <v>1004</v>
      </c>
      <c r="E464" s="81" t="s">
        <v>107</v>
      </c>
      <c r="F464" s="100" t="s">
        <v>108</v>
      </c>
      <c r="G464" s="111" t="s">
        <v>95</v>
      </c>
      <c r="H464" s="112">
        <v>1997</v>
      </c>
      <c r="I464" s="103">
        <v>1997</v>
      </c>
      <c r="J464" s="104">
        <v>88.2</v>
      </c>
      <c r="K464" s="105" t="s">
        <v>96</v>
      </c>
      <c r="L464" s="112">
        <v>1</v>
      </c>
      <c r="M464" s="113"/>
      <c r="N464" s="107" t="s">
        <v>97</v>
      </c>
      <c r="O464" s="108" t="s">
        <v>97</v>
      </c>
      <c r="P464" s="132">
        <v>49896.473922902493</v>
      </c>
      <c r="Q464" s="117"/>
      <c r="R464" s="110"/>
      <c r="S464" s="81" t="s">
        <v>1659</v>
      </c>
      <c r="T464" s="81" t="s">
        <v>379</v>
      </c>
    </row>
    <row r="465" spans="1:20" ht="38.25" customHeight="1" x14ac:dyDescent="0.15">
      <c r="A465" s="65"/>
      <c r="B465" s="55" t="s">
        <v>1005</v>
      </c>
      <c r="C465" s="99">
        <v>460</v>
      </c>
      <c r="D465" s="98" t="s">
        <v>1006</v>
      </c>
      <c r="E465" s="81" t="s">
        <v>107</v>
      </c>
      <c r="F465" s="100" t="s">
        <v>1007</v>
      </c>
      <c r="G465" s="111" t="s">
        <v>122</v>
      </c>
      <c r="H465" s="112">
        <v>1991</v>
      </c>
      <c r="I465" s="114">
        <v>1991</v>
      </c>
      <c r="J465" s="104">
        <v>87.76</v>
      </c>
      <c r="K465" s="105" t="s">
        <v>96</v>
      </c>
      <c r="L465" s="112">
        <v>2</v>
      </c>
      <c r="M465" s="113"/>
      <c r="N465" s="107" t="s">
        <v>123</v>
      </c>
      <c r="O465" s="108"/>
      <c r="P465" s="82">
        <v>7728.0423883318135</v>
      </c>
      <c r="Q465" s="117"/>
      <c r="R465" s="110">
        <v>66.11</v>
      </c>
      <c r="S465" s="81"/>
      <c r="T465" s="81" t="s">
        <v>98</v>
      </c>
    </row>
    <row r="466" spans="1:20" ht="39" customHeight="1" x14ac:dyDescent="0.15">
      <c r="A466" s="65"/>
      <c r="B466" s="55" t="s">
        <v>1005</v>
      </c>
      <c r="C466" s="99">
        <v>461</v>
      </c>
      <c r="D466" s="98" t="s">
        <v>1798</v>
      </c>
      <c r="E466" s="81" t="s">
        <v>107</v>
      </c>
      <c r="F466" s="100" t="s">
        <v>1735</v>
      </c>
      <c r="G466" s="100" t="s">
        <v>122</v>
      </c>
      <c r="H466" s="112">
        <v>2020</v>
      </c>
      <c r="I466" s="114">
        <v>2020</v>
      </c>
      <c r="J466" s="104">
        <v>99.37</v>
      </c>
      <c r="K466" s="105" t="s">
        <v>1734</v>
      </c>
      <c r="L466" s="112">
        <v>1</v>
      </c>
      <c r="M466" s="113"/>
      <c r="N466" s="107" t="s">
        <v>1736</v>
      </c>
      <c r="O466" s="108"/>
      <c r="P466" s="82">
        <v>13141.70272718124</v>
      </c>
      <c r="Q466" s="117"/>
      <c r="R466" s="110">
        <v>334.94</v>
      </c>
      <c r="S466" s="81"/>
      <c r="T466" s="116"/>
    </row>
    <row r="467" spans="1:20" ht="38.25" customHeight="1" x14ac:dyDescent="0.15">
      <c r="A467" s="65"/>
      <c r="B467" s="55" t="s">
        <v>1005</v>
      </c>
      <c r="C467" s="99">
        <v>462</v>
      </c>
      <c r="D467" s="98" t="s">
        <v>1660</v>
      </c>
      <c r="E467" s="81" t="s">
        <v>107</v>
      </c>
      <c r="F467" s="100" t="s">
        <v>147</v>
      </c>
      <c r="G467" s="111" t="s">
        <v>122</v>
      </c>
      <c r="H467" s="112">
        <v>1989</v>
      </c>
      <c r="I467" s="103">
        <v>1989</v>
      </c>
      <c r="J467" s="104">
        <v>59.6</v>
      </c>
      <c r="K467" s="105" t="s">
        <v>96</v>
      </c>
      <c r="L467" s="112">
        <v>2</v>
      </c>
      <c r="M467" s="113"/>
      <c r="N467" s="107" t="s">
        <v>123</v>
      </c>
      <c r="O467" s="108" t="s">
        <v>97</v>
      </c>
      <c r="P467" s="82">
        <v>5725.4530201342277</v>
      </c>
      <c r="Q467" s="117"/>
      <c r="R467" s="110"/>
      <c r="S467" s="81" t="s">
        <v>1661</v>
      </c>
      <c r="T467" s="81" t="s">
        <v>1008</v>
      </c>
    </row>
    <row r="468" spans="1:20" ht="38.25" customHeight="1" x14ac:dyDescent="0.15">
      <c r="A468" s="65"/>
      <c r="B468" s="55" t="s">
        <v>1005</v>
      </c>
      <c r="C468" s="99">
        <v>463</v>
      </c>
      <c r="D468" s="98" t="s">
        <v>1662</v>
      </c>
      <c r="E468" s="81" t="s">
        <v>107</v>
      </c>
      <c r="F468" s="100" t="s">
        <v>150</v>
      </c>
      <c r="G468" s="111" t="s">
        <v>122</v>
      </c>
      <c r="H468" s="112">
        <v>1988</v>
      </c>
      <c r="I468" s="103">
        <v>1988</v>
      </c>
      <c r="J468" s="104">
        <v>55.9</v>
      </c>
      <c r="K468" s="105" t="s">
        <v>96</v>
      </c>
      <c r="L468" s="112">
        <v>2</v>
      </c>
      <c r="M468" s="113"/>
      <c r="N468" s="107" t="s">
        <v>123</v>
      </c>
      <c r="O468" s="108" t="s">
        <v>97</v>
      </c>
      <c r="P468" s="82">
        <v>5602.504472271914</v>
      </c>
      <c r="Q468" s="117"/>
      <c r="R468" s="110"/>
      <c r="S468" s="81" t="s">
        <v>1676</v>
      </c>
      <c r="T468" s="81" t="s">
        <v>1009</v>
      </c>
    </row>
    <row r="469" spans="1:20" ht="38.25" customHeight="1" x14ac:dyDescent="0.15">
      <c r="A469" s="65"/>
      <c r="B469" s="55" t="s">
        <v>1005</v>
      </c>
      <c r="C469" s="99">
        <v>464</v>
      </c>
      <c r="D469" s="98" t="s">
        <v>1010</v>
      </c>
      <c r="E469" s="81" t="s">
        <v>107</v>
      </c>
      <c r="F469" s="100" t="s">
        <v>1011</v>
      </c>
      <c r="G469" s="111" t="s">
        <v>510</v>
      </c>
      <c r="H469" s="112">
        <v>1967</v>
      </c>
      <c r="I469" s="114">
        <v>1967</v>
      </c>
      <c r="J469" s="104">
        <v>90.72</v>
      </c>
      <c r="K469" s="105" t="s">
        <v>96</v>
      </c>
      <c r="L469" s="112">
        <v>2</v>
      </c>
      <c r="M469" s="113"/>
      <c r="N469" s="107" t="s">
        <v>123</v>
      </c>
      <c r="O469" s="108"/>
      <c r="P469" s="82">
        <v>8692.7910052910047</v>
      </c>
      <c r="Q469" s="117"/>
      <c r="R469" s="110">
        <v>119.8</v>
      </c>
      <c r="S469" s="81"/>
      <c r="T469" s="81" t="s">
        <v>98</v>
      </c>
    </row>
    <row r="470" spans="1:20" ht="38.25" customHeight="1" x14ac:dyDescent="0.15">
      <c r="A470" s="65"/>
      <c r="B470" s="55" t="s">
        <v>1005</v>
      </c>
      <c r="C470" s="99">
        <v>465</v>
      </c>
      <c r="D470" s="98" t="s">
        <v>1012</v>
      </c>
      <c r="E470" s="81" t="s">
        <v>107</v>
      </c>
      <c r="F470" s="100" t="s">
        <v>1013</v>
      </c>
      <c r="G470" s="111" t="s">
        <v>122</v>
      </c>
      <c r="H470" s="112">
        <v>1983</v>
      </c>
      <c r="I470" s="114">
        <v>1983</v>
      </c>
      <c r="J470" s="104">
        <v>39.74</v>
      </c>
      <c r="K470" s="105" t="s">
        <v>96</v>
      </c>
      <c r="L470" s="112">
        <v>1</v>
      </c>
      <c r="M470" s="113"/>
      <c r="N470" s="107" t="s">
        <v>123</v>
      </c>
      <c r="O470" s="108"/>
      <c r="P470" s="82">
        <v>8768.897835933567</v>
      </c>
      <c r="Q470" s="117"/>
      <c r="R470" s="110">
        <v>0</v>
      </c>
      <c r="S470" s="81"/>
      <c r="T470" s="81" t="s">
        <v>98</v>
      </c>
    </row>
    <row r="471" spans="1:20" ht="38.25" customHeight="1" x14ac:dyDescent="0.15">
      <c r="A471" s="65"/>
      <c r="B471" s="55" t="s">
        <v>1005</v>
      </c>
      <c r="C471" s="99">
        <v>466</v>
      </c>
      <c r="D471" s="98" t="s">
        <v>1014</v>
      </c>
      <c r="E471" s="81" t="s">
        <v>107</v>
      </c>
      <c r="F471" s="100" t="s">
        <v>1015</v>
      </c>
      <c r="G471" s="111" t="s">
        <v>122</v>
      </c>
      <c r="H471" s="112">
        <v>1979</v>
      </c>
      <c r="I471" s="114">
        <v>1979</v>
      </c>
      <c r="J471" s="104">
        <v>33.1</v>
      </c>
      <c r="K471" s="105" t="s">
        <v>96</v>
      </c>
      <c r="L471" s="112">
        <v>1</v>
      </c>
      <c r="M471" s="113"/>
      <c r="N471" s="107" t="s">
        <v>123</v>
      </c>
      <c r="O471" s="108"/>
      <c r="P471" s="82">
        <v>21097.824773413897</v>
      </c>
      <c r="Q471" s="117"/>
      <c r="R471" s="110">
        <v>0</v>
      </c>
      <c r="S471" s="81"/>
      <c r="T471" s="81" t="s">
        <v>98</v>
      </c>
    </row>
    <row r="472" spans="1:20" ht="38.25" customHeight="1" x14ac:dyDescent="0.15">
      <c r="A472" s="65"/>
      <c r="B472" s="55" t="s">
        <v>1005</v>
      </c>
      <c r="C472" s="99">
        <v>467</v>
      </c>
      <c r="D472" s="98" t="s">
        <v>1016</v>
      </c>
      <c r="E472" s="81" t="s">
        <v>107</v>
      </c>
      <c r="F472" s="100" t="s">
        <v>1017</v>
      </c>
      <c r="G472" s="111" t="s">
        <v>122</v>
      </c>
      <c r="H472" s="112">
        <v>1984</v>
      </c>
      <c r="I472" s="114">
        <v>1984</v>
      </c>
      <c r="J472" s="104">
        <v>74.52</v>
      </c>
      <c r="K472" s="105" t="s">
        <v>96</v>
      </c>
      <c r="L472" s="112">
        <v>1</v>
      </c>
      <c r="M472" s="113"/>
      <c r="N472" s="107" t="s">
        <v>123</v>
      </c>
      <c r="O472" s="108"/>
      <c r="P472" s="82">
        <v>8285.3327965646804</v>
      </c>
      <c r="Q472" s="117"/>
      <c r="R472" s="110">
        <v>766.96</v>
      </c>
      <c r="S472" s="81"/>
      <c r="T472" s="81" t="s">
        <v>98</v>
      </c>
    </row>
    <row r="473" spans="1:20" ht="38.25" customHeight="1" x14ac:dyDescent="0.15">
      <c r="A473" s="65"/>
      <c r="B473" s="55" t="s">
        <v>1005</v>
      </c>
      <c r="C473" s="99">
        <v>468</v>
      </c>
      <c r="D473" s="98" t="s">
        <v>1018</v>
      </c>
      <c r="E473" s="81" t="s">
        <v>107</v>
      </c>
      <c r="F473" s="100" t="s">
        <v>1017</v>
      </c>
      <c r="G473" s="111" t="s">
        <v>105</v>
      </c>
      <c r="H473" s="112">
        <v>1987</v>
      </c>
      <c r="I473" s="114">
        <v>1987</v>
      </c>
      <c r="J473" s="104">
        <v>39.83</v>
      </c>
      <c r="K473" s="105" t="s">
        <v>96</v>
      </c>
      <c r="L473" s="112">
        <v>1</v>
      </c>
      <c r="M473" s="113"/>
      <c r="N473" s="107" t="s">
        <v>123</v>
      </c>
      <c r="O473" s="108"/>
      <c r="P473" s="82">
        <v>8189.6811448656799</v>
      </c>
      <c r="Q473" s="117"/>
      <c r="R473" s="110">
        <v>0</v>
      </c>
      <c r="S473" s="81"/>
      <c r="T473" s="81" t="s">
        <v>98</v>
      </c>
    </row>
    <row r="474" spans="1:20" ht="38.25" customHeight="1" x14ac:dyDescent="0.15">
      <c r="A474" s="65"/>
      <c r="B474" s="55" t="s">
        <v>1005</v>
      </c>
      <c r="C474" s="99">
        <v>469</v>
      </c>
      <c r="D474" s="98" t="s">
        <v>1019</v>
      </c>
      <c r="E474" s="81" t="s">
        <v>107</v>
      </c>
      <c r="F474" s="100" t="s">
        <v>1020</v>
      </c>
      <c r="G474" s="111" t="s">
        <v>122</v>
      </c>
      <c r="H474" s="112">
        <v>1980</v>
      </c>
      <c r="I474" s="114">
        <v>1980</v>
      </c>
      <c r="J474" s="104">
        <v>35.32</v>
      </c>
      <c r="K474" s="105" t="s">
        <v>96</v>
      </c>
      <c r="L474" s="112">
        <v>1</v>
      </c>
      <c r="M474" s="113"/>
      <c r="N474" s="107" t="s">
        <v>123</v>
      </c>
      <c r="O474" s="108"/>
      <c r="P474" s="82">
        <v>8649.0939977349935</v>
      </c>
      <c r="Q474" s="117"/>
      <c r="R474" s="110">
        <v>0</v>
      </c>
      <c r="S474" s="81"/>
      <c r="T474" s="81" t="s">
        <v>98</v>
      </c>
    </row>
    <row r="475" spans="1:20" ht="38.25" customHeight="1" x14ac:dyDescent="0.15">
      <c r="A475" s="65"/>
      <c r="B475" s="55" t="s">
        <v>1005</v>
      </c>
      <c r="C475" s="99">
        <v>470</v>
      </c>
      <c r="D475" s="98" t="s">
        <v>1021</v>
      </c>
      <c r="E475" s="81" t="s">
        <v>107</v>
      </c>
      <c r="F475" s="100" t="s">
        <v>1022</v>
      </c>
      <c r="G475" s="111" t="s">
        <v>122</v>
      </c>
      <c r="H475" s="112">
        <v>2004</v>
      </c>
      <c r="I475" s="114">
        <v>2004</v>
      </c>
      <c r="J475" s="104">
        <v>82.18</v>
      </c>
      <c r="K475" s="105" t="s">
        <v>96</v>
      </c>
      <c r="L475" s="112">
        <v>1</v>
      </c>
      <c r="M475" s="113"/>
      <c r="N475" s="107" t="s">
        <v>123</v>
      </c>
      <c r="O475" s="108"/>
      <c r="P475" s="82">
        <v>12317.461669505961</v>
      </c>
      <c r="Q475" s="117"/>
      <c r="R475" s="110">
        <v>394.63</v>
      </c>
      <c r="S475" s="81"/>
      <c r="T475" s="81" t="s">
        <v>98</v>
      </c>
    </row>
    <row r="476" spans="1:20" s="84" customFormat="1" ht="38.25" customHeight="1" x14ac:dyDescent="0.15">
      <c r="B476" s="55" t="s">
        <v>1005</v>
      </c>
      <c r="C476" s="99">
        <v>471</v>
      </c>
      <c r="D476" s="98" t="s">
        <v>1023</v>
      </c>
      <c r="E476" s="81" t="s">
        <v>107</v>
      </c>
      <c r="F476" s="100" t="s">
        <v>1024</v>
      </c>
      <c r="G476" s="100" t="s">
        <v>122</v>
      </c>
      <c r="H476" s="102">
        <v>1988</v>
      </c>
      <c r="I476" s="103">
        <v>1988</v>
      </c>
      <c r="J476" s="104">
        <v>42.23</v>
      </c>
      <c r="K476" s="105" t="s">
        <v>96</v>
      </c>
      <c r="L476" s="102">
        <v>1</v>
      </c>
      <c r="M476" s="106"/>
      <c r="N476" s="108" t="s">
        <v>123</v>
      </c>
      <c r="O476" s="108"/>
      <c r="P476" s="132">
        <v>13747.312337201043</v>
      </c>
      <c r="Q476" s="122"/>
      <c r="R476" s="110">
        <v>57</v>
      </c>
      <c r="S476" s="81"/>
      <c r="T476" s="81" t="s">
        <v>98</v>
      </c>
    </row>
    <row r="477" spans="1:20" ht="38.25" customHeight="1" x14ac:dyDescent="0.15">
      <c r="A477" s="65"/>
      <c r="B477" s="55" t="s">
        <v>1005</v>
      </c>
      <c r="C477" s="99">
        <v>472</v>
      </c>
      <c r="D477" s="98" t="s">
        <v>1025</v>
      </c>
      <c r="E477" s="81" t="s">
        <v>107</v>
      </c>
      <c r="F477" s="100" t="s">
        <v>1026</v>
      </c>
      <c r="G477" s="111" t="s">
        <v>122</v>
      </c>
      <c r="H477" s="112">
        <v>1997</v>
      </c>
      <c r="I477" s="114">
        <v>1997</v>
      </c>
      <c r="J477" s="104">
        <v>104.54</v>
      </c>
      <c r="K477" s="105" t="s">
        <v>96</v>
      </c>
      <c r="L477" s="112">
        <v>1</v>
      </c>
      <c r="M477" s="113"/>
      <c r="N477" s="107" t="s">
        <v>123</v>
      </c>
      <c r="O477" s="108"/>
      <c r="P477" s="82">
        <v>8437.8802372297687</v>
      </c>
      <c r="Q477" s="117"/>
      <c r="R477" s="110">
        <v>472.37</v>
      </c>
      <c r="S477" s="81"/>
      <c r="T477" s="81" t="s">
        <v>98</v>
      </c>
    </row>
    <row r="478" spans="1:20" ht="38.25" customHeight="1" x14ac:dyDescent="0.15">
      <c r="A478" s="65"/>
      <c r="B478" s="55" t="s">
        <v>1005</v>
      </c>
      <c r="C478" s="99">
        <v>473</v>
      </c>
      <c r="D478" s="98" t="s">
        <v>1027</v>
      </c>
      <c r="E478" s="81" t="s">
        <v>107</v>
      </c>
      <c r="F478" s="100" t="s">
        <v>1028</v>
      </c>
      <c r="G478" s="111" t="s">
        <v>122</v>
      </c>
      <c r="H478" s="112">
        <v>1974</v>
      </c>
      <c r="I478" s="114">
        <v>1974</v>
      </c>
      <c r="J478" s="104">
        <v>45.72</v>
      </c>
      <c r="K478" s="105" t="s">
        <v>96</v>
      </c>
      <c r="L478" s="112">
        <v>1</v>
      </c>
      <c r="M478" s="113"/>
      <c r="N478" s="107" t="s">
        <v>123</v>
      </c>
      <c r="O478" s="108"/>
      <c r="P478" s="82">
        <v>5276.2904636920384</v>
      </c>
      <c r="Q478" s="117"/>
      <c r="R478" s="110">
        <v>0</v>
      </c>
      <c r="S478" s="81"/>
      <c r="T478" s="81" t="s">
        <v>98</v>
      </c>
    </row>
    <row r="479" spans="1:20" ht="38.25" customHeight="1" x14ac:dyDescent="0.15">
      <c r="A479" s="65"/>
      <c r="B479" s="55" t="s">
        <v>1005</v>
      </c>
      <c r="C479" s="99">
        <v>474</v>
      </c>
      <c r="D479" s="98" t="s">
        <v>1663</v>
      </c>
      <c r="E479" s="81" t="s">
        <v>107</v>
      </c>
      <c r="F479" s="100" t="s">
        <v>108</v>
      </c>
      <c r="G479" s="111" t="s">
        <v>105</v>
      </c>
      <c r="H479" s="112">
        <v>2003</v>
      </c>
      <c r="I479" s="114">
        <v>2003</v>
      </c>
      <c r="J479" s="104">
        <v>85.960000000000008</v>
      </c>
      <c r="K479" s="105" t="s">
        <v>96</v>
      </c>
      <c r="L479" s="112">
        <v>1</v>
      </c>
      <c r="M479" s="113"/>
      <c r="N479" s="107" t="s">
        <v>123</v>
      </c>
      <c r="O479" s="108"/>
      <c r="P479" s="82">
        <v>13527.768729641693</v>
      </c>
      <c r="Q479" s="117"/>
      <c r="R479" s="110"/>
      <c r="S479" s="81"/>
      <c r="T479" s="81" t="s">
        <v>1029</v>
      </c>
    </row>
    <row r="480" spans="1:20" ht="38.25" customHeight="1" x14ac:dyDescent="0.15">
      <c r="A480" s="65"/>
      <c r="B480" s="55" t="s">
        <v>1005</v>
      </c>
      <c r="C480" s="99">
        <v>475</v>
      </c>
      <c r="D480" s="98" t="s">
        <v>1030</v>
      </c>
      <c r="E480" s="81" t="s">
        <v>107</v>
      </c>
      <c r="F480" s="100" t="s">
        <v>1031</v>
      </c>
      <c r="G480" s="111" t="s">
        <v>122</v>
      </c>
      <c r="H480" s="112">
        <v>1977</v>
      </c>
      <c r="I480" s="114">
        <v>1977</v>
      </c>
      <c r="J480" s="104">
        <v>59.56</v>
      </c>
      <c r="K480" s="105" t="s">
        <v>96</v>
      </c>
      <c r="L480" s="112">
        <v>1</v>
      </c>
      <c r="M480" s="113"/>
      <c r="N480" s="107" t="s">
        <v>123</v>
      </c>
      <c r="O480" s="108"/>
      <c r="P480" s="82">
        <v>10909.016118200134</v>
      </c>
      <c r="Q480" s="117"/>
      <c r="R480" s="110">
        <v>0</v>
      </c>
      <c r="S480" s="81"/>
      <c r="T480" s="81" t="s">
        <v>98</v>
      </c>
    </row>
    <row r="481" spans="1:20" ht="38.25" customHeight="1" x14ac:dyDescent="0.15">
      <c r="A481" s="65"/>
      <c r="B481" s="55" t="s">
        <v>1005</v>
      </c>
      <c r="C481" s="99">
        <v>476</v>
      </c>
      <c r="D481" s="98" t="s">
        <v>1032</v>
      </c>
      <c r="E481" s="81" t="s">
        <v>107</v>
      </c>
      <c r="F481" s="100" t="s">
        <v>1033</v>
      </c>
      <c r="G481" s="111" t="s">
        <v>122</v>
      </c>
      <c r="H481" s="112">
        <v>1979</v>
      </c>
      <c r="I481" s="114">
        <v>1979</v>
      </c>
      <c r="J481" s="104">
        <v>50.78</v>
      </c>
      <c r="K481" s="105" t="s">
        <v>96</v>
      </c>
      <c r="L481" s="112">
        <v>1</v>
      </c>
      <c r="M481" s="113"/>
      <c r="N481" s="107" t="s">
        <v>123</v>
      </c>
      <c r="O481" s="108"/>
      <c r="P481" s="82">
        <v>8608.5663647105157</v>
      </c>
      <c r="Q481" s="117"/>
      <c r="R481" s="110">
        <v>0</v>
      </c>
      <c r="S481" s="81"/>
      <c r="T481" s="81" t="s">
        <v>98</v>
      </c>
    </row>
    <row r="482" spans="1:20" ht="38.25" customHeight="1" x14ac:dyDescent="0.15">
      <c r="A482" s="65"/>
      <c r="B482" s="55" t="s">
        <v>1005</v>
      </c>
      <c r="C482" s="99">
        <v>477</v>
      </c>
      <c r="D482" s="98" t="s">
        <v>1034</v>
      </c>
      <c r="E482" s="81" t="s">
        <v>107</v>
      </c>
      <c r="F482" s="100" t="s">
        <v>1035</v>
      </c>
      <c r="G482" s="111" t="s">
        <v>122</v>
      </c>
      <c r="H482" s="112">
        <v>1977</v>
      </c>
      <c r="I482" s="114">
        <v>1977</v>
      </c>
      <c r="J482" s="104">
        <v>101.78999999999999</v>
      </c>
      <c r="K482" s="105" t="s">
        <v>96</v>
      </c>
      <c r="L482" s="112">
        <v>1</v>
      </c>
      <c r="M482" s="113"/>
      <c r="N482" s="107" t="s">
        <v>123</v>
      </c>
      <c r="O482" s="108"/>
      <c r="P482" s="82">
        <v>7617.7620591413697</v>
      </c>
      <c r="Q482" s="117"/>
      <c r="R482" s="110">
        <v>0</v>
      </c>
      <c r="S482" s="81"/>
      <c r="T482" s="81" t="s">
        <v>98</v>
      </c>
    </row>
    <row r="483" spans="1:20" ht="38.25" customHeight="1" x14ac:dyDescent="0.15">
      <c r="A483" s="65"/>
      <c r="B483" s="55" t="s">
        <v>1005</v>
      </c>
      <c r="C483" s="99">
        <v>478</v>
      </c>
      <c r="D483" s="98" t="s">
        <v>1036</v>
      </c>
      <c r="E483" s="81" t="s">
        <v>107</v>
      </c>
      <c r="F483" s="100" t="s">
        <v>1037</v>
      </c>
      <c r="G483" s="111" t="s">
        <v>122</v>
      </c>
      <c r="H483" s="112">
        <v>1990</v>
      </c>
      <c r="I483" s="114">
        <v>1990</v>
      </c>
      <c r="J483" s="104">
        <v>45.55</v>
      </c>
      <c r="K483" s="105" t="s">
        <v>96</v>
      </c>
      <c r="L483" s="112">
        <v>1</v>
      </c>
      <c r="M483" s="113"/>
      <c r="N483" s="107" t="s">
        <v>123</v>
      </c>
      <c r="O483" s="108"/>
      <c r="P483" s="82">
        <v>9645.1811196487379</v>
      </c>
      <c r="Q483" s="117"/>
      <c r="R483" s="110">
        <v>212</v>
      </c>
      <c r="S483" s="81"/>
      <c r="T483" s="81" t="s">
        <v>98</v>
      </c>
    </row>
    <row r="484" spans="1:20" ht="45" customHeight="1" x14ac:dyDescent="0.15">
      <c r="A484" s="65"/>
      <c r="B484" s="55" t="s">
        <v>1005</v>
      </c>
      <c r="C484" s="99">
        <v>479</v>
      </c>
      <c r="D484" s="98" t="s">
        <v>1677</v>
      </c>
      <c r="E484" s="81" t="s">
        <v>107</v>
      </c>
      <c r="F484" s="100" t="s">
        <v>144</v>
      </c>
      <c r="G484" s="111" t="s">
        <v>122</v>
      </c>
      <c r="H484" s="112">
        <v>1997</v>
      </c>
      <c r="I484" s="103">
        <v>1997</v>
      </c>
      <c r="J484" s="104">
        <v>115.5</v>
      </c>
      <c r="K484" s="105" t="s">
        <v>96</v>
      </c>
      <c r="L484" s="112">
        <v>1</v>
      </c>
      <c r="M484" s="113"/>
      <c r="N484" s="107" t="s">
        <v>97</v>
      </c>
      <c r="O484" s="108" t="s">
        <v>97</v>
      </c>
      <c r="P484" s="82">
        <v>5969.878787878788</v>
      </c>
      <c r="Q484" s="117"/>
      <c r="R484" s="110"/>
      <c r="S484" s="81" t="s">
        <v>1678</v>
      </c>
      <c r="T484" s="81" t="s">
        <v>1038</v>
      </c>
    </row>
    <row r="485" spans="1:20" ht="38.25" customHeight="1" x14ac:dyDescent="0.15">
      <c r="A485" s="65"/>
      <c r="B485" s="55" t="s">
        <v>1005</v>
      </c>
      <c r="C485" s="99">
        <v>480</v>
      </c>
      <c r="D485" s="98" t="s">
        <v>1039</v>
      </c>
      <c r="E485" s="81" t="s">
        <v>107</v>
      </c>
      <c r="F485" s="100" t="s">
        <v>1040</v>
      </c>
      <c r="G485" s="111" t="s">
        <v>122</v>
      </c>
      <c r="H485" s="112">
        <v>1990</v>
      </c>
      <c r="I485" s="114">
        <v>1990</v>
      </c>
      <c r="J485" s="104">
        <v>45.55</v>
      </c>
      <c r="K485" s="105" t="s">
        <v>96</v>
      </c>
      <c r="L485" s="112">
        <v>1</v>
      </c>
      <c r="M485" s="113"/>
      <c r="N485" s="107" t="s">
        <v>123</v>
      </c>
      <c r="O485" s="108"/>
      <c r="P485" s="82">
        <v>15537.7607025247</v>
      </c>
      <c r="Q485" s="117"/>
      <c r="R485" s="110">
        <v>0</v>
      </c>
      <c r="S485" s="81"/>
      <c r="T485" s="81" t="s">
        <v>98</v>
      </c>
    </row>
    <row r="486" spans="1:20" ht="38.25" customHeight="1" x14ac:dyDescent="0.15">
      <c r="A486" s="65"/>
      <c r="B486" s="55" t="s">
        <v>1005</v>
      </c>
      <c r="C486" s="99">
        <v>481</v>
      </c>
      <c r="D486" s="98" t="s">
        <v>1041</v>
      </c>
      <c r="E486" s="81" t="s">
        <v>107</v>
      </c>
      <c r="F486" s="100" t="s">
        <v>1042</v>
      </c>
      <c r="G486" s="111" t="s">
        <v>122</v>
      </c>
      <c r="H486" s="112">
        <v>1986</v>
      </c>
      <c r="I486" s="114">
        <v>1986</v>
      </c>
      <c r="J486" s="104">
        <v>42.23</v>
      </c>
      <c r="K486" s="105" t="s">
        <v>96</v>
      </c>
      <c r="L486" s="112">
        <v>1</v>
      </c>
      <c r="M486" s="113"/>
      <c r="N486" s="107" t="s">
        <v>123</v>
      </c>
      <c r="O486" s="108"/>
      <c r="P486" s="82">
        <v>11693.203883495147</v>
      </c>
      <c r="Q486" s="117"/>
      <c r="R486" s="110">
        <v>0</v>
      </c>
      <c r="S486" s="81"/>
      <c r="T486" s="81" t="s">
        <v>98</v>
      </c>
    </row>
    <row r="487" spans="1:20" ht="38.25" customHeight="1" x14ac:dyDescent="0.15">
      <c r="A487" s="65"/>
      <c r="B487" s="55" t="s">
        <v>1005</v>
      </c>
      <c r="C487" s="99">
        <v>482</v>
      </c>
      <c r="D487" s="98" t="s">
        <v>1043</v>
      </c>
      <c r="E487" s="81" t="s">
        <v>107</v>
      </c>
      <c r="F487" s="100" t="s">
        <v>1044</v>
      </c>
      <c r="G487" s="111" t="s">
        <v>122</v>
      </c>
      <c r="H487" s="112">
        <v>1983</v>
      </c>
      <c r="I487" s="114">
        <v>1983</v>
      </c>
      <c r="J487" s="104">
        <v>39.74</v>
      </c>
      <c r="K487" s="105" t="s">
        <v>96</v>
      </c>
      <c r="L487" s="112">
        <v>1</v>
      </c>
      <c r="M487" s="113"/>
      <c r="N487" s="107" t="s">
        <v>123</v>
      </c>
      <c r="O487" s="108"/>
      <c r="P487" s="82">
        <v>6749.0186210367383</v>
      </c>
      <c r="Q487" s="117"/>
      <c r="R487" s="110">
        <v>0</v>
      </c>
      <c r="S487" s="81"/>
      <c r="T487" s="81" t="s">
        <v>98</v>
      </c>
    </row>
    <row r="488" spans="1:20" ht="38.25" customHeight="1" x14ac:dyDescent="0.15">
      <c r="A488" s="65"/>
      <c r="B488" s="55" t="s">
        <v>1005</v>
      </c>
      <c r="C488" s="99">
        <v>483</v>
      </c>
      <c r="D488" s="98" t="s">
        <v>1664</v>
      </c>
      <c r="E488" s="81" t="s">
        <v>111</v>
      </c>
      <c r="F488" s="100" t="s">
        <v>153</v>
      </c>
      <c r="G488" s="111" t="s">
        <v>122</v>
      </c>
      <c r="H488" s="112">
        <v>1996</v>
      </c>
      <c r="I488" s="103">
        <v>1996</v>
      </c>
      <c r="J488" s="104">
        <v>66.2</v>
      </c>
      <c r="K488" s="105" t="s">
        <v>96</v>
      </c>
      <c r="L488" s="112">
        <v>2</v>
      </c>
      <c r="M488" s="113"/>
      <c r="N488" s="107" t="s">
        <v>123</v>
      </c>
      <c r="O488" s="108" t="s">
        <v>97</v>
      </c>
      <c r="P488" s="82">
        <v>7625.2416918428999</v>
      </c>
      <c r="Q488" s="117"/>
      <c r="R488" s="110"/>
      <c r="S488" s="81" t="s">
        <v>1679</v>
      </c>
      <c r="T488" s="81" t="s">
        <v>1045</v>
      </c>
    </row>
    <row r="489" spans="1:20" ht="38.25" customHeight="1" x14ac:dyDescent="0.15">
      <c r="A489" s="65"/>
      <c r="B489" s="55" t="s">
        <v>1005</v>
      </c>
      <c r="C489" s="99">
        <v>484</v>
      </c>
      <c r="D489" s="98" t="s">
        <v>1046</v>
      </c>
      <c r="E489" s="81" t="s">
        <v>111</v>
      </c>
      <c r="F489" s="100" t="s">
        <v>1047</v>
      </c>
      <c r="G489" s="111" t="s">
        <v>172</v>
      </c>
      <c r="H489" s="112">
        <v>1982</v>
      </c>
      <c r="I489" s="114">
        <v>1960</v>
      </c>
      <c r="J489" s="104">
        <v>66.69</v>
      </c>
      <c r="K489" s="105" t="s">
        <v>96</v>
      </c>
      <c r="L489" s="112">
        <v>1</v>
      </c>
      <c r="M489" s="113"/>
      <c r="N489" s="107" t="s">
        <v>123</v>
      </c>
      <c r="O489" s="108"/>
      <c r="P489" s="82">
        <v>11197.390913180387</v>
      </c>
      <c r="Q489" s="117"/>
      <c r="R489" s="110">
        <v>1092.5999999999999</v>
      </c>
      <c r="S489" s="81"/>
      <c r="T489" s="81" t="s">
        <v>98</v>
      </c>
    </row>
    <row r="490" spans="1:20" ht="38.25" customHeight="1" x14ac:dyDescent="0.15">
      <c r="A490" s="65"/>
      <c r="B490" s="55" t="s">
        <v>1005</v>
      </c>
      <c r="C490" s="99">
        <v>485</v>
      </c>
      <c r="D490" s="98" t="s">
        <v>1048</v>
      </c>
      <c r="E490" s="81" t="s">
        <v>111</v>
      </c>
      <c r="F490" s="100" t="s">
        <v>1049</v>
      </c>
      <c r="G490" s="111" t="s">
        <v>122</v>
      </c>
      <c r="H490" s="112">
        <v>1999</v>
      </c>
      <c r="I490" s="114">
        <v>1999</v>
      </c>
      <c r="J490" s="104">
        <v>61.27</v>
      </c>
      <c r="K490" s="105" t="s">
        <v>96</v>
      </c>
      <c r="L490" s="112">
        <v>2</v>
      </c>
      <c r="M490" s="113"/>
      <c r="N490" s="107" t="s">
        <v>123</v>
      </c>
      <c r="O490" s="108"/>
      <c r="P490" s="82">
        <v>9645.6993634731516</v>
      </c>
      <c r="Q490" s="117"/>
      <c r="R490" s="110">
        <v>172.07</v>
      </c>
      <c r="S490" s="81"/>
      <c r="T490" s="81" t="s">
        <v>98</v>
      </c>
    </row>
    <row r="491" spans="1:20" ht="38.25" customHeight="1" x14ac:dyDescent="0.15">
      <c r="A491" s="65"/>
      <c r="B491" s="55" t="s">
        <v>1005</v>
      </c>
      <c r="C491" s="99">
        <v>486</v>
      </c>
      <c r="D491" s="98" t="s">
        <v>1050</v>
      </c>
      <c r="E491" s="81" t="s">
        <v>107</v>
      </c>
      <c r="F491" s="100" t="s">
        <v>1051</v>
      </c>
      <c r="G491" s="111" t="s">
        <v>510</v>
      </c>
      <c r="H491" s="112">
        <v>1976</v>
      </c>
      <c r="I491" s="114">
        <v>1976</v>
      </c>
      <c r="J491" s="104">
        <v>39.119999999999997</v>
      </c>
      <c r="K491" s="105" t="s">
        <v>96</v>
      </c>
      <c r="L491" s="112">
        <v>1</v>
      </c>
      <c r="M491" s="113"/>
      <c r="N491" s="107" t="s">
        <v>123</v>
      </c>
      <c r="O491" s="108"/>
      <c r="P491" s="82">
        <v>6483.3588957055217</v>
      </c>
      <c r="Q491" s="117"/>
      <c r="R491" s="110">
        <v>344.31</v>
      </c>
      <c r="S491" s="81"/>
      <c r="T491" s="81" t="s">
        <v>98</v>
      </c>
    </row>
    <row r="492" spans="1:20" ht="38.25" customHeight="1" x14ac:dyDescent="0.15">
      <c r="A492" s="65"/>
      <c r="B492" s="55" t="s">
        <v>1005</v>
      </c>
      <c r="C492" s="99">
        <v>487</v>
      </c>
      <c r="D492" s="98" t="s">
        <v>1052</v>
      </c>
      <c r="E492" s="81" t="s">
        <v>129</v>
      </c>
      <c r="F492" s="100" t="s">
        <v>1053</v>
      </c>
      <c r="G492" s="111" t="s">
        <v>122</v>
      </c>
      <c r="H492" s="112">
        <v>1980</v>
      </c>
      <c r="I492" s="114">
        <v>1980</v>
      </c>
      <c r="J492" s="104">
        <v>79.89</v>
      </c>
      <c r="K492" s="105" t="s">
        <v>96</v>
      </c>
      <c r="L492" s="112">
        <v>1</v>
      </c>
      <c r="M492" s="113"/>
      <c r="N492" s="107" t="s">
        <v>123</v>
      </c>
      <c r="O492" s="108"/>
      <c r="P492" s="82">
        <v>9325.6477656778061</v>
      </c>
      <c r="Q492" s="117"/>
      <c r="R492" s="110">
        <v>115.54</v>
      </c>
      <c r="S492" s="81"/>
      <c r="T492" s="81" t="s">
        <v>98</v>
      </c>
    </row>
    <row r="493" spans="1:20" ht="38.25" customHeight="1" x14ac:dyDescent="0.15">
      <c r="A493" s="65"/>
      <c r="B493" s="55" t="s">
        <v>1005</v>
      </c>
      <c r="C493" s="99">
        <v>488</v>
      </c>
      <c r="D493" s="98" t="s">
        <v>1054</v>
      </c>
      <c r="E493" s="81" t="s">
        <v>129</v>
      </c>
      <c r="F493" s="100" t="s">
        <v>1055</v>
      </c>
      <c r="G493" s="111" t="s">
        <v>105</v>
      </c>
      <c r="H493" s="112">
        <v>1982</v>
      </c>
      <c r="I493" s="114">
        <v>1982</v>
      </c>
      <c r="J493" s="104">
        <v>40.15</v>
      </c>
      <c r="K493" s="105" t="s">
        <v>96</v>
      </c>
      <c r="L493" s="112">
        <v>1</v>
      </c>
      <c r="M493" s="113"/>
      <c r="N493" s="107" t="s">
        <v>123</v>
      </c>
      <c r="O493" s="108"/>
      <c r="P493" s="82">
        <v>10775.043586550437</v>
      </c>
      <c r="Q493" s="117"/>
      <c r="R493" s="110">
        <v>195.38</v>
      </c>
      <c r="S493" s="81"/>
      <c r="T493" s="81" t="s">
        <v>98</v>
      </c>
    </row>
    <row r="494" spans="1:20" ht="38.25" customHeight="1" x14ac:dyDescent="0.15">
      <c r="A494" s="65"/>
      <c r="B494" s="55" t="s">
        <v>1005</v>
      </c>
      <c r="C494" s="99">
        <v>489</v>
      </c>
      <c r="D494" s="98" t="s">
        <v>1056</v>
      </c>
      <c r="E494" s="81" t="s">
        <v>129</v>
      </c>
      <c r="F494" s="100" t="s">
        <v>1057</v>
      </c>
      <c r="G494" s="111" t="s">
        <v>122</v>
      </c>
      <c r="H494" s="112">
        <v>1991</v>
      </c>
      <c r="I494" s="114">
        <v>1991</v>
      </c>
      <c r="J494" s="104">
        <v>208.68</v>
      </c>
      <c r="K494" s="105" t="s">
        <v>96</v>
      </c>
      <c r="L494" s="112">
        <v>2</v>
      </c>
      <c r="M494" s="113"/>
      <c r="N494" s="107" t="s">
        <v>123</v>
      </c>
      <c r="O494" s="108"/>
      <c r="P494" s="82">
        <v>6494.7910676634083</v>
      </c>
      <c r="Q494" s="117"/>
      <c r="R494" s="110">
        <v>238.13</v>
      </c>
      <c r="S494" s="81"/>
      <c r="T494" s="81" t="s">
        <v>98</v>
      </c>
    </row>
    <row r="495" spans="1:20" ht="38.25" customHeight="1" x14ac:dyDescent="0.15">
      <c r="A495" s="65"/>
      <c r="B495" s="55" t="s">
        <v>1005</v>
      </c>
      <c r="C495" s="99">
        <v>490</v>
      </c>
      <c r="D495" s="98" t="s">
        <v>1058</v>
      </c>
      <c r="E495" s="81" t="s">
        <v>129</v>
      </c>
      <c r="F495" s="100" t="s">
        <v>1059</v>
      </c>
      <c r="G495" s="111" t="s">
        <v>510</v>
      </c>
      <c r="H495" s="112">
        <v>1973</v>
      </c>
      <c r="I495" s="114">
        <v>1973</v>
      </c>
      <c r="J495" s="104">
        <v>37.200000000000003</v>
      </c>
      <c r="K495" s="105" t="s">
        <v>96</v>
      </c>
      <c r="L495" s="112">
        <v>1</v>
      </c>
      <c r="M495" s="113"/>
      <c r="N495" s="107" t="s">
        <v>123</v>
      </c>
      <c r="O495" s="108"/>
      <c r="P495" s="82">
        <v>14590.2688172043</v>
      </c>
      <c r="Q495" s="117"/>
      <c r="R495" s="110">
        <v>102.81</v>
      </c>
      <c r="S495" s="81"/>
      <c r="T495" s="81" t="s">
        <v>98</v>
      </c>
    </row>
    <row r="496" spans="1:20" ht="38.25" customHeight="1" x14ac:dyDescent="0.15">
      <c r="A496" s="65"/>
      <c r="B496" s="55" t="s">
        <v>1005</v>
      </c>
      <c r="C496" s="99">
        <v>491</v>
      </c>
      <c r="D496" s="98" t="s">
        <v>1060</v>
      </c>
      <c r="E496" s="81" t="s">
        <v>129</v>
      </c>
      <c r="F496" s="100" t="s">
        <v>1061</v>
      </c>
      <c r="G496" s="111" t="s">
        <v>122</v>
      </c>
      <c r="H496" s="112">
        <v>1978</v>
      </c>
      <c r="I496" s="114">
        <v>1978</v>
      </c>
      <c r="J496" s="104">
        <v>101.56</v>
      </c>
      <c r="K496" s="105" t="s">
        <v>96</v>
      </c>
      <c r="L496" s="112">
        <v>2</v>
      </c>
      <c r="M496" s="113"/>
      <c r="N496" s="107" t="s">
        <v>123</v>
      </c>
      <c r="O496" s="108"/>
      <c r="P496" s="82">
        <v>8946.1894446632523</v>
      </c>
      <c r="Q496" s="117"/>
      <c r="R496" s="110">
        <v>185.65</v>
      </c>
      <c r="S496" s="81"/>
      <c r="T496" s="81" t="s">
        <v>98</v>
      </c>
    </row>
    <row r="497" spans="1:20" ht="38.25" customHeight="1" x14ac:dyDescent="0.15">
      <c r="A497" s="65"/>
      <c r="B497" s="55" t="s">
        <v>1005</v>
      </c>
      <c r="C497" s="99">
        <v>492</v>
      </c>
      <c r="D497" s="98" t="s">
        <v>1062</v>
      </c>
      <c r="E497" s="81" t="s">
        <v>129</v>
      </c>
      <c r="F497" s="100" t="s">
        <v>1063</v>
      </c>
      <c r="G497" s="111" t="s">
        <v>122</v>
      </c>
      <c r="H497" s="112">
        <v>1978</v>
      </c>
      <c r="I497" s="114">
        <v>1978</v>
      </c>
      <c r="J497" s="104">
        <v>35.32</v>
      </c>
      <c r="K497" s="105" t="s">
        <v>96</v>
      </c>
      <c r="L497" s="112">
        <v>1</v>
      </c>
      <c r="M497" s="113"/>
      <c r="N497" s="107" t="s">
        <v>123</v>
      </c>
      <c r="O497" s="108"/>
      <c r="P497" s="82">
        <v>8382.2763306908273</v>
      </c>
      <c r="Q497" s="117"/>
      <c r="R497" s="110">
        <v>0</v>
      </c>
      <c r="S497" s="81"/>
      <c r="T497" s="81" t="s">
        <v>98</v>
      </c>
    </row>
    <row r="498" spans="1:20" ht="38.25" customHeight="1" x14ac:dyDescent="0.15">
      <c r="A498" s="65"/>
      <c r="B498" s="55" t="s">
        <v>1005</v>
      </c>
      <c r="C498" s="99">
        <v>493</v>
      </c>
      <c r="D498" s="98" t="s">
        <v>1064</v>
      </c>
      <c r="E498" s="81" t="s">
        <v>129</v>
      </c>
      <c r="F498" s="100" t="s">
        <v>1065</v>
      </c>
      <c r="G498" s="111" t="s">
        <v>510</v>
      </c>
      <c r="H498" s="112">
        <v>1973</v>
      </c>
      <c r="I498" s="114">
        <v>1973</v>
      </c>
      <c r="J498" s="104">
        <v>51.930000000000007</v>
      </c>
      <c r="K498" s="105" t="s">
        <v>96</v>
      </c>
      <c r="L498" s="112">
        <v>1</v>
      </c>
      <c r="M498" s="113"/>
      <c r="N498" s="107" t="s">
        <v>123</v>
      </c>
      <c r="O498" s="108"/>
      <c r="P498" s="82">
        <v>9208.7040246485649</v>
      </c>
      <c r="Q498" s="117"/>
      <c r="R498" s="110">
        <v>72.05</v>
      </c>
      <c r="S498" s="81"/>
      <c r="T498" s="81" t="s">
        <v>98</v>
      </c>
    </row>
    <row r="499" spans="1:20" ht="38.25" customHeight="1" x14ac:dyDescent="0.15">
      <c r="A499" s="65"/>
      <c r="B499" s="55" t="s">
        <v>1005</v>
      </c>
      <c r="C499" s="99">
        <v>494</v>
      </c>
      <c r="D499" s="98" t="s">
        <v>1066</v>
      </c>
      <c r="E499" s="81" t="s">
        <v>129</v>
      </c>
      <c r="F499" s="100" t="s">
        <v>1067</v>
      </c>
      <c r="G499" s="111" t="s">
        <v>122</v>
      </c>
      <c r="H499" s="112">
        <v>1971</v>
      </c>
      <c r="I499" s="114">
        <v>1971</v>
      </c>
      <c r="J499" s="104">
        <v>37.5</v>
      </c>
      <c r="K499" s="105" t="s">
        <v>96</v>
      </c>
      <c r="L499" s="112">
        <v>1</v>
      </c>
      <c r="M499" s="113"/>
      <c r="N499" s="107" t="s">
        <v>123</v>
      </c>
      <c r="O499" s="108"/>
      <c r="P499" s="82">
        <v>13407.36</v>
      </c>
      <c r="Q499" s="117"/>
      <c r="R499" s="110">
        <v>0</v>
      </c>
      <c r="S499" s="81"/>
      <c r="T499" s="116"/>
    </row>
    <row r="500" spans="1:20" ht="38.25" customHeight="1" x14ac:dyDescent="0.15">
      <c r="A500" s="65"/>
      <c r="B500" s="55" t="s">
        <v>1005</v>
      </c>
      <c r="C500" s="99">
        <v>495</v>
      </c>
      <c r="D500" s="98" t="s">
        <v>1068</v>
      </c>
      <c r="E500" s="81" t="s">
        <v>156</v>
      </c>
      <c r="F500" s="100" t="s">
        <v>1069</v>
      </c>
      <c r="G500" s="111" t="s">
        <v>122</v>
      </c>
      <c r="H500" s="112">
        <v>1979</v>
      </c>
      <c r="I500" s="114">
        <v>1979</v>
      </c>
      <c r="J500" s="104">
        <v>69.55</v>
      </c>
      <c r="K500" s="105" t="s">
        <v>96</v>
      </c>
      <c r="L500" s="112">
        <v>1</v>
      </c>
      <c r="M500" s="113"/>
      <c r="N500" s="107" t="s">
        <v>123</v>
      </c>
      <c r="O500" s="108"/>
      <c r="P500" s="82">
        <v>7588.5549964054644</v>
      </c>
      <c r="Q500" s="117"/>
      <c r="R500" s="110">
        <v>274.58</v>
      </c>
      <c r="S500" s="81"/>
      <c r="T500" s="81" t="s">
        <v>98</v>
      </c>
    </row>
    <row r="501" spans="1:20" ht="38.25" customHeight="1" x14ac:dyDescent="0.15">
      <c r="A501" s="65"/>
      <c r="B501" s="55" t="s">
        <v>1005</v>
      </c>
      <c r="C501" s="99">
        <v>496</v>
      </c>
      <c r="D501" s="98" t="s">
        <v>1070</v>
      </c>
      <c r="E501" s="81" t="s">
        <v>156</v>
      </c>
      <c r="F501" s="100" t="s">
        <v>1071</v>
      </c>
      <c r="G501" s="111" t="s">
        <v>510</v>
      </c>
      <c r="H501" s="112">
        <v>1972</v>
      </c>
      <c r="I501" s="114">
        <v>1972</v>
      </c>
      <c r="J501" s="104">
        <v>63.9</v>
      </c>
      <c r="K501" s="105" t="s">
        <v>96</v>
      </c>
      <c r="L501" s="112">
        <v>1</v>
      </c>
      <c r="M501" s="113"/>
      <c r="N501" s="107" t="s">
        <v>123</v>
      </c>
      <c r="O501" s="108"/>
      <c r="P501" s="82">
        <v>9977.2300469483562</v>
      </c>
      <c r="Q501" s="117"/>
      <c r="R501" s="110">
        <v>180.87</v>
      </c>
      <c r="S501" s="81"/>
      <c r="T501" s="81" t="s">
        <v>98</v>
      </c>
    </row>
    <row r="502" spans="1:20" ht="38.25" customHeight="1" x14ac:dyDescent="0.15">
      <c r="A502" s="65"/>
      <c r="B502" s="55" t="s">
        <v>1005</v>
      </c>
      <c r="C502" s="99">
        <v>497</v>
      </c>
      <c r="D502" s="98" t="s">
        <v>1072</v>
      </c>
      <c r="E502" s="81" t="s">
        <v>156</v>
      </c>
      <c r="F502" s="100" t="s">
        <v>1707</v>
      </c>
      <c r="G502" s="111" t="s">
        <v>122</v>
      </c>
      <c r="H502" s="112">
        <v>1987</v>
      </c>
      <c r="I502" s="114">
        <v>1987</v>
      </c>
      <c r="J502" s="104">
        <v>89.44</v>
      </c>
      <c r="K502" s="105" t="s">
        <v>96</v>
      </c>
      <c r="L502" s="112">
        <v>2</v>
      </c>
      <c r="M502" s="113"/>
      <c r="N502" s="107" t="s">
        <v>123</v>
      </c>
      <c r="O502" s="108"/>
      <c r="P502" s="82">
        <v>6211.8179785330949</v>
      </c>
      <c r="Q502" s="117"/>
      <c r="R502" s="110">
        <v>197.42</v>
      </c>
      <c r="S502" s="81"/>
      <c r="T502" s="81" t="s">
        <v>98</v>
      </c>
    </row>
    <row r="503" spans="1:20" ht="38.25" customHeight="1" x14ac:dyDescent="0.15">
      <c r="A503" s="65"/>
      <c r="B503" s="55" t="s">
        <v>1005</v>
      </c>
      <c r="C503" s="99">
        <v>498</v>
      </c>
      <c r="D503" s="98" t="s">
        <v>1073</v>
      </c>
      <c r="E503" s="81" t="s">
        <v>156</v>
      </c>
      <c r="F503" s="100" t="s">
        <v>1074</v>
      </c>
      <c r="G503" s="111" t="s">
        <v>172</v>
      </c>
      <c r="H503" s="112">
        <v>1982</v>
      </c>
      <c r="I503" s="114">
        <v>1982</v>
      </c>
      <c r="J503" s="104">
        <v>40.15</v>
      </c>
      <c r="K503" s="105" t="s">
        <v>96</v>
      </c>
      <c r="L503" s="112">
        <v>1</v>
      </c>
      <c r="M503" s="113"/>
      <c r="N503" s="107" t="s">
        <v>123</v>
      </c>
      <c r="O503" s="108"/>
      <c r="P503" s="82">
        <v>12212.976338729764</v>
      </c>
      <c r="Q503" s="117"/>
      <c r="R503" s="110">
        <v>150.36000000000001</v>
      </c>
      <c r="S503" s="81"/>
      <c r="T503" s="81" t="s">
        <v>98</v>
      </c>
    </row>
    <row r="504" spans="1:20" ht="38.25" customHeight="1" x14ac:dyDescent="0.15">
      <c r="A504" s="65"/>
      <c r="B504" s="55" t="s">
        <v>1005</v>
      </c>
      <c r="C504" s="99">
        <v>499</v>
      </c>
      <c r="D504" s="98" t="s">
        <v>1075</v>
      </c>
      <c r="E504" s="81" t="s">
        <v>156</v>
      </c>
      <c r="F504" s="100" t="s">
        <v>273</v>
      </c>
      <c r="G504" s="111" t="s">
        <v>172</v>
      </c>
      <c r="H504" s="112">
        <v>1981</v>
      </c>
      <c r="I504" s="114">
        <v>1981</v>
      </c>
      <c r="J504" s="104">
        <v>40.15</v>
      </c>
      <c r="K504" s="105" t="s">
        <v>96</v>
      </c>
      <c r="L504" s="112">
        <v>1</v>
      </c>
      <c r="M504" s="113"/>
      <c r="N504" s="107" t="s">
        <v>123</v>
      </c>
      <c r="O504" s="108"/>
      <c r="P504" s="82">
        <v>7429.1905354919054</v>
      </c>
      <c r="Q504" s="117"/>
      <c r="R504" s="110">
        <v>0</v>
      </c>
      <c r="S504" s="81"/>
      <c r="T504" s="81" t="s">
        <v>98</v>
      </c>
    </row>
    <row r="505" spans="1:20" ht="38.25" customHeight="1" x14ac:dyDescent="0.15">
      <c r="A505" s="65"/>
      <c r="B505" s="55" t="s">
        <v>1005</v>
      </c>
      <c r="C505" s="99">
        <v>500</v>
      </c>
      <c r="D505" s="98" t="s">
        <v>1076</v>
      </c>
      <c r="E505" s="81" t="s">
        <v>156</v>
      </c>
      <c r="F505" s="100" t="s">
        <v>1077</v>
      </c>
      <c r="G505" s="111" t="s">
        <v>122</v>
      </c>
      <c r="H505" s="112">
        <v>1985</v>
      </c>
      <c r="I505" s="114">
        <v>1965</v>
      </c>
      <c r="J505" s="104">
        <v>117.08</v>
      </c>
      <c r="K505" s="105" t="s">
        <v>96</v>
      </c>
      <c r="L505" s="112">
        <v>2</v>
      </c>
      <c r="M505" s="113"/>
      <c r="N505" s="107" t="s">
        <v>123</v>
      </c>
      <c r="O505" s="108"/>
      <c r="P505" s="82">
        <v>6599.965835326273</v>
      </c>
      <c r="Q505" s="117"/>
      <c r="R505" s="110">
        <v>125.76</v>
      </c>
      <c r="S505" s="81"/>
      <c r="T505" s="81" t="s">
        <v>98</v>
      </c>
    </row>
    <row r="506" spans="1:20" ht="38.25" customHeight="1" x14ac:dyDescent="0.15">
      <c r="A506" s="65"/>
      <c r="B506" s="55" t="s">
        <v>1005</v>
      </c>
      <c r="C506" s="99">
        <v>501</v>
      </c>
      <c r="D506" s="98" t="s">
        <v>1078</v>
      </c>
      <c r="E506" s="81" t="s">
        <v>156</v>
      </c>
      <c r="F506" s="100" t="s">
        <v>1079</v>
      </c>
      <c r="G506" s="111" t="s">
        <v>122</v>
      </c>
      <c r="H506" s="112">
        <v>1992</v>
      </c>
      <c r="I506" s="114">
        <v>1992</v>
      </c>
      <c r="J506" s="104">
        <v>49.69</v>
      </c>
      <c r="K506" s="105" t="s">
        <v>96</v>
      </c>
      <c r="L506" s="112">
        <v>2</v>
      </c>
      <c r="M506" s="113"/>
      <c r="N506" s="107" t="s">
        <v>123</v>
      </c>
      <c r="O506" s="108"/>
      <c r="P506" s="82">
        <v>7023.9283558059979</v>
      </c>
      <c r="Q506" s="117"/>
      <c r="R506" s="110">
        <v>225.13</v>
      </c>
      <c r="S506" s="81"/>
      <c r="T506" s="81" t="s">
        <v>98</v>
      </c>
    </row>
    <row r="507" spans="1:20" ht="38.25" customHeight="1" x14ac:dyDescent="0.15">
      <c r="A507" s="65"/>
      <c r="B507" s="55" t="s">
        <v>1005</v>
      </c>
      <c r="C507" s="99">
        <v>502</v>
      </c>
      <c r="D507" s="98" t="s">
        <v>1080</v>
      </c>
      <c r="E507" s="81" t="s">
        <v>156</v>
      </c>
      <c r="F507" s="100" t="s">
        <v>1081</v>
      </c>
      <c r="G507" s="111" t="s">
        <v>122</v>
      </c>
      <c r="H507" s="112">
        <v>1990</v>
      </c>
      <c r="I507" s="114">
        <v>1990</v>
      </c>
      <c r="J507" s="104">
        <v>46.69</v>
      </c>
      <c r="K507" s="105" t="s">
        <v>96</v>
      </c>
      <c r="L507" s="112">
        <v>2</v>
      </c>
      <c r="M507" s="113"/>
      <c r="N507" s="107" t="s">
        <v>123</v>
      </c>
      <c r="O507" s="108"/>
      <c r="P507" s="82">
        <v>6434.9753694581286</v>
      </c>
      <c r="Q507" s="117"/>
      <c r="R507" s="110">
        <v>47</v>
      </c>
      <c r="S507" s="81"/>
      <c r="T507" s="81" t="s">
        <v>98</v>
      </c>
    </row>
    <row r="508" spans="1:20" ht="30" customHeight="1" x14ac:dyDescent="0.15">
      <c r="A508" s="65"/>
      <c r="B508" s="55" t="s">
        <v>1005</v>
      </c>
      <c r="C508" s="99">
        <v>503</v>
      </c>
      <c r="D508" s="98" t="s">
        <v>1082</v>
      </c>
      <c r="E508" s="81" t="s">
        <v>156</v>
      </c>
      <c r="F508" s="100" t="s">
        <v>1083</v>
      </c>
      <c r="G508" s="111" t="s">
        <v>122</v>
      </c>
      <c r="H508" s="112">
        <v>1973</v>
      </c>
      <c r="I508" s="114">
        <v>1973</v>
      </c>
      <c r="J508" s="104">
        <v>87.12</v>
      </c>
      <c r="K508" s="105" t="s">
        <v>96</v>
      </c>
      <c r="L508" s="112">
        <v>1</v>
      </c>
      <c r="M508" s="113"/>
      <c r="N508" s="107" t="s">
        <v>123</v>
      </c>
      <c r="O508" s="108"/>
      <c r="P508" s="82">
        <v>5726.1593204775018</v>
      </c>
      <c r="Q508" s="117"/>
      <c r="R508" s="110">
        <v>307.83</v>
      </c>
      <c r="S508" s="81"/>
      <c r="T508" s="81" t="s">
        <v>98</v>
      </c>
    </row>
    <row r="509" spans="1:20" ht="38.25" customHeight="1" x14ac:dyDescent="0.15">
      <c r="A509" s="65"/>
      <c r="B509" s="55" t="s">
        <v>1005</v>
      </c>
      <c r="C509" s="99">
        <v>504</v>
      </c>
      <c r="D509" s="98" t="s">
        <v>1665</v>
      </c>
      <c r="E509" s="81" t="s">
        <v>156</v>
      </c>
      <c r="F509" s="100" t="s">
        <v>157</v>
      </c>
      <c r="G509" s="111" t="s">
        <v>122</v>
      </c>
      <c r="H509" s="112">
        <v>1999</v>
      </c>
      <c r="I509" s="103">
        <v>1999</v>
      </c>
      <c r="J509" s="104">
        <v>73.5</v>
      </c>
      <c r="K509" s="105" t="s">
        <v>96</v>
      </c>
      <c r="L509" s="112">
        <v>1</v>
      </c>
      <c r="M509" s="113"/>
      <c r="N509" s="107" t="s">
        <v>123</v>
      </c>
      <c r="O509" s="108" t="s">
        <v>97</v>
      </c>
      <c r="P509" s="82">
        <v>7536.2312925170072</v>
      </c>
      <c r="Q509" s="117"/>
      <c r="R509" s="110"/>
      <c r="S509" s="81" t="s">
        <v>1666</v>
      </c>
      <c r="T509" s="81" t="s">
        <v>1084</v>
      </c>
    </row>
    <row r="510" spans="1:20" ht="38.25" customHeight="1" x14ac:dyDescent="0.15">
      <c r="A510" s="65"/>
      <c r="B510" s="55" t="s">
        <v>1005</v>
      </c>
      <c r="C510" s="99">
        <v>505</v>
      </c>
      <c r="D510" s="98" t="s">
        <v>1085</v>
      </c>
      <c r="E510" s="81" t="s">
        <v>156</v>
      </c>
      <c r="F510" s="100" t="s">
        <v>1086</v>
      </c>
      <c r="G510" s="111" t="s">
        <v>122</v>
      </c>
      <c r="H510" s="112">
        <v>1984</v>
      </c>
      <c r="I510" s="114">
        <v>1984</v>
      </c>
      <c r="J510" s="104">
        <v>57.97</v>
      </c>
      <c r="K510" s="105" t="s">
        <v>96</v>
      </c>
      <c r="L510" s="112">
        <v>1</v>
      </c>
      <c r="M510" s="113"/>
      <c r="N510" s="107" t="s">
        <v>123</v>
      </c>
      <c r="O510" s="108"/>
      <c r="P510" s="82">
        <v>7352.4754183198211</v>
      </c>
      <c r="Q510" s="117"/>
      <c r="R510" s="110">
        <v>133.41</v>
      </c>
      <c r="S510" s="81"/>
      <c r="T510" s="81" t="s">
        <v>98</v>
      </c>
    </row>
    <row r="511" spans="1:20" ht="38.25" customHeight="1" x14ac:dyDescent="0.15">
      <c r="A511" s="65"/>
      <c r="B511" s="55" t="s">
        <v>1005</v>
      </c>
      <c r="C511" s="99">
        <v>506</v>
      </c>
      <c r="D511" s="98" t="s">
        <v>1087</v>
      </c>
      <c r="E511" s="81" t="s">
        <v>156</v>
      </c>
      <c r="F511" s="100" t="s">
        <v>1088</v>
      </c>
      <c r="G511" s="111" t="s">
        <v>122</v>
      </c>
      <c r="H511" s="112">
        <v>2021</v>
      </c>
      <c r="I511" s="114">
        <v>2021</v>
      </c>
      <c r="J511" s="104">
        <v>99.36</v>
      </c>
      <c r="K511" s="105" t="s">
        <v>96</v>
      </c>
      <c r="L511" s="112">
        <v>2</v>
      </c>
      <c r="M511" s="113"/>
      <c r="N511" s="107" t="s">
        <v>123</v>
      </c>
      <c r="O511" s="108"/>
      <c r="P511" s="82">
        <v>18993.770128824475</v>
      </c>
      <c r="Q511" s="117"/>
      <c r="R511" s="110">
        <v>302</v>
      </c>
      <c r="S511" s="81"/>
      <c r="T511" s="81" t="s">
        <v>98</v>
      </c>
    </row>
    <row r="512" spans="1:20" ht="38.25" customHeight="1" x14ac:dyDescent="0.15">
      <c r="A512" s="65"/>
      <c r="B512" s="55" t="s">
        <v>1005</v>
      </c>
      <c r="C512" s="99">
        <v>507</v>
      </c>
      <c r="D512" s="98" t="s">
        <v>1089</v>
      </c>
      <c r="E512" s="81" t="s">
        <v>115</v>
      </c>
      <c r="F512" s="100" t="s">
        <v>1090</v>
      </c>
      <c r="G512" s="111" t="s">
        <v>122</v>
      </c>
      <c r="H512" s="112">
        <v>1977</v>
      </c>
      <c r="I512" s="114">
        <v>1977</v>
      </c>
      <c r="J512" s="104">
        <v>59.56</v>
      </c>
      <c r="K512" s="105" t="s">
        <v>96</v>
      </c>
      <c r="L512" s="112">
        <v>1</v>
      </c>
      <c r="M512" s="113"/>
      <c r="N512" s="107" t="s">
        <v>123</v>
      </c>
      <c r="O512" s="108"/>
      <c r="P512" s="82">
        <v>8014.4560107454663</v>
      </c>
      <c r="Q512" s="117"/>
      <c r="R512" s="110">
        <v>173.9</v>
      </c>
      <c r="S512" s="81"/>
      <c r="T512" s="81" t="s">
        <v>98</v>
      </c>
    </row>
    <row r="513" spans="1:20" ht="38.25" customHeight="1" x14ac:dyDescent="0.15">
      <c r="A513" s="65"/>
      <c r="B513" s="55" t="s">
        <v>1005</v>
      </c>
      <c r="C513" s="99">
        <v>508</v>
      </c>
      <c r="D513" s="98" t="s">
        <v>1091</v>
      </c>
      <c r="E513" s="81" t="s">
        <v>115</v>
      </c>
      <c r="F513" s="100" t="s">
        <v>289</v>
      </c>
      <c r="G513" s="111" t="s">
        <v>122</v>
      </c>
      <c r="H513" s="112">
        <v>1987</v>
      </c>
      <c r="I513" s="114">
        <v>1987</v>
      </c>
      <c r="J513" s="104">
        <v>59.21</v>
      </c>
      <c r="K513" s="105" t="s">
        <v>96</v>
      </c>
      <c r="L513" s="112">
        <v>1</v>
      </c>
      <c r="M513" s="113"/>
      <c r="N513" s="107" t="s">
        <v>123</v>
      </c>
      <c r="O513" s="108"/>
      <c r="P513" s="82">
        <v>11798.463097449754</v>
      </c>
      <c r="Q513" s="117"/>
      <c r="R513" s="110">
        <v>0</v>
      </c>
      <c r="S513" s="81"/>
      <c r="T513" s="81" t="s">
        <v>98</v>
      </c>
    </row>
    <row r="514" spans="1:20" ht="38.25" customHeight="1" x14ac:dyDescent="0.15">
      <c r="A514" s="65"/>
      <c r="B514" s="55" t="s">
        <v>1005</v>
      </c>
      <c r="C514" s="99">
        <v>509</v>
      </c>
      <c r="D514" s="98" t="s">
        <v>1092</v>
      </c>
      <c r="E514" s="81" t="s">
        <v>115</v>
      </c>
      <c r="F514" s="100" t="s">
        <v>1093</v>
      </c>
      <c r="G514" s="111" t="s">
        <v>122</v>
      </c>
      <c r="H514" s="112">
        <v>1991</v>
      </c>
      <c r="I514" s="114">
        <v>1991</v>
      </c>
      <c r="J514" s="104">
        <v>49.69</v>
      </c>
      <c r="K514" s="105" t="s">
        <v>96</v>
      </c>
      <c r="L514" s="112">
        <v>2</v>
      </c>
      <c r="M514" s="113"/>
      <c r="N514" s="107" t="s">
        <v>123</v>
      </c>
      <c r="O514" s="108"/>
      <c r="P514" s="82">
        <v>8192.9965787884885</v>
      </c>
      <c r="Q514" s="117"/>
      <c r="R514" s="110">
        <v>0</v>
      </c>
      <c r="S514" s="81"/>
      <c r="T514" s="81" t="s">
        <v>98</v>
      </c>
    </row>
    <row r="515" spans="1:20" ht="38.25" customHeight="1" x14ac:dyDescent="0.15">
      <c r="A515" s="65"/>
      <c r="B515" s="55" t="s">
        <v>1005</v>
      </c>
      <c r="C515" s="99">
        <v>510</v>
      </c>
      <c r="D515" s="98" t="s">
        <v>1094</v>
      </c>
      <c r="E515" s="81" t="s">
        <v>115</v>
      </c>
      <c r="F515" s="100" t="s">
        <v>1095</v>
      </c>
      <c r="G515" s="111" t="s">
        <v>122</v>
      </c>
      <c r="H515" s="112">
        <v>2000</v>
      </c>
      <c r="I515" s="114">
        <v>2000</v>
      </c>
      <c r="J515" s="104">
        <v>68.3</v>
      </c>
      <c r="K515" s="105" t="s">
        <v>96</v>
      </c>
      <c r="L515" s="112">
        <v>1</v>
      </c>
      <c r="M515" s="113"/>
      <c r="N515" s="107" t="s">
        <v>123</v>
      </c>
      <c r="O515" s="108"/>
      <c r="P515" s="82">
        <v>13562.064421669107</v>
      </c>
      <c r="Q515" s="117"/>
      <c r="R515" s="110">
        <v>0</v>
      </c>
      <c r="S515" s="81"/>
      <c r="T515" s="81" t="s">
        <v>98</v>
      </c>
    </row>
    <row r="516" spans="1:20" ht="38.25" customHeight="1" x14ac:dyDescent="0.15">
      <c r="A516" s="65"/>
      <c r="B516" s="55" t="s">
        <v>1005</v>
      </c>
      <c r="C516" s="99">
        <v>511</v>
      </c>
      <c r="D516" s="98" t="s">
        <v>1096</v>
      </c>
      <c r="E516" s="81" t="s">
        <v>115</v>
      </c>
      <c r="F516" s="100" t="s">
        <v>1097</v>
      </c>
      <c r="G516" s="111" t="s">
        <v>122</v>
      </c>
      <c r="H516" s="112">
        <v>1978</v>
      </c>
      <c r="I516" s="114">
        <v>1978</v>
      </c>
      <c r="J516" s="104">
        <v>45.1</v>
      </c>
      <c r="K516" s="105" t="s">
        <v>96</v>
      </c>
      <c r="L516" s="112">
        <v>1</v>
      </c>
      <c r="M516" s="113"/>
      <c r="N516" s="107" t="s">
        <v>123</v>
      </c>
      <c r="O516" s="108"/>
      <c r="P516" s="82">
        <v>9038.9135254988905</v>
      </c>
      <c r="Q516" s="117"/>
      <c r="R516" s="110">
        <v>192</v>
      </c>
      <c r="S516" s="81"/>
      <c r="T516" s="81" t="s">
        <v>98</v>
      </c>
    </row>
    <row r="517" spans="1:20" ht="38.25" customHeight="1" x14ac:dyDescent="0.15">
      <c r="A517" s="65"/>
      <c r="B517" s="55" t="s">
        <v>1005</v>
      </c>
      <c r="C517" s="99">
        <v>512</v>
      </c>
      <c r="D517" s="98" t="s">
        <v>1098</v>
      </c>
      <c r="E517" s="81" t="s">
        <v>115</v>
      </c>
      <c r="F517" s="100" t="s">
        <v>1099</v>
      </c>
      <c r="G517" s="111" t="s">
        <v>172</v>
      </c>
      <c r="H517" s="112">
        <v>1981</v>
      </c>
      <c r="I517" s="114">
        <v>1981</v>
      </c>
      <c r="J517" s="104">
        <v>40.15</v>
      </c>
      <c r="K517" s="105" t="s">
        <v>96</v>
      </c>
      <c r="L517" s="112">
        <v>1</v>
      </c>
      <c r="M517" s="113"/>
      <c r="N517" s="107" t="s">
        <v>123</v>
      </c>
      <c r="O517" s="108"/>
      <c r="P517" s="82">
        <v>7797.2353673723537</v>
      </c>
      <c r="Q517" s="117"/>
      <c r="R517" s="110">
        <v>211.05</v>
      </c>
      <c r="S517" s="81"/>
      <c r="T517" s="81" t="s">
        <v>98</v>
      </c>
    </row>
    <row r="518" spans="1:20" ht="38.25" customHeight="1" x14ac:dyDescent="0.15">
      <c r="A518" s="65"/>
      <c r="B518" s="55" t="s">
        <v>1005</v>
      </c>
      <c r="C518" s="99">
        <v>513</v>
      </c>
      <c r="D518" s="98" t="s">
        <v>1700</v>
      </c>
      <c r="E518" s="81" t="s">
        <v>115</v>
      </c>
      <c r="F518" s="100" t="s">
        <v>1100</v>
      </c>
      <c r="G518" s="111" t="s">
        <v>122</v>
      </c>
      <c r="H518" s="112">
        <v>2008</v>
      </c>
      <c r="I518" s="114">
        <v>2008</v>
      </c>
      <c r="J518" s="104">
        <v>108.89</v>
      </c>
      <c r="K518" s="105" t="s">
        <v>96</v>
      </c>
      <c r="L518" s="112">
        <v>1</v>
      </c>
      <c r="M518" s="113"/>
      <c r="N518" s="107" t="s">
        <v>123</v>
      </c>
      <c r="O518" s="108"/>
      <c r="P518" s="82">
        <v>15760.042244466893</v>
      </c>
      <c r="Q518" s="117"/>
      <c r="R518" s="110">
        <v>499.14</v>
      </c>
      <c r="S518" s="81"/>
      <c r="T518" s="81" t="s">
        <v>98</v>
      </c>
    </row>
    <row r="519" spans="1:20" ht="38.25" customHeight="1" x14ac:dyDescent="0.15">
      <c r="A519" s="65"/>
      <c r="B519" s="55" t="s">
        <v>1005</v>
      </c>
      <c r="C519" s="99">
        <v>514</v>
      </c>
      <c r="D519" s="98" t="s">
        <v>1101</v>
      </c>
      <c r="E519" s="81" t="s">
        <v>115</v>
      </c>
      <c r="F519" s="100" t="s">
        <v>1102</v>
      </c>
      <c r="G519" s="111" t="s">
        <v>122</v>
      </c>
      <c r="H519" s="112">
        <v>1999</v>
      </c>
      <c r="I519" s="114">
        <v>1999</v>
      </c>
      <c r="J519" s="104">
        <v>46.37</v>
      </c>
      <c r="K519" s="105" t="s">
        <v>96</v>
      </c>
      <c r="L519" s="112">
        <v>1</v>
      </c>
      <c r="M519" s="113"/>
      <c r="N519" s="107" t="s">
        <v>123</v>
      </c>
      <c r="O519" s="108"/>
      <c r="P519" s="82">
        <v>7106.9010135863709</v>
      </c>
      <c r="Q519" s="117"/>
      <c r="R519" s="110">
        <v>304</v>
      </c>
      <c r="S519" s="81"/>
      <c r="T519" s="81" t="s">
        <v>98</v>
      </c>
    </row>
    <row r="520" spans="1:20" ht="38.25" customHeight="1" x14ac:dyDescent="0.15">
      <c r="A520" s="65"/>
      <c r="B520" s="55" t="s">
        <v>1005</v>
      </c>
      <c r="C520" s="99">
        <v>515</v>
      </c>
      <c r="D520" s="98" t="s">
        <v>1103</v>
      </c>
      <c r="E520" s="81" t="s">
        <v>115</v>
      </c>
      <c r="F520" s="100" t="s">
        <v>1104</v>
      </c>
      <c r="G520" s="111" t="s">
        <v>122</v>
      </c>
      <c r="H520" s="112">
        <v>1986</v>
      </c>
      <c r="I520" s="114">
        <v>1986</v>
      </c>
      <c r="J520" s="104">
        <v>42.23</v>
      </c>
      <c r="K520" s="105" t="s">
        <v>96</v>
      </c>
      <c r="L520" s="112">
        <v>1</v>
      </c>
      <c r="M520" s="113"/>
      <c r="N520" s="107" t="s">
        <v>123</v>
      </c>
      <c r="O520" s="108"/>
      <c r="P520" s="82">
        <v>11408.358986502488</v>
      </c>
      <c r="Q520" s="117"/>
      <c r="R520" s="110">
        <v>0</v>
      </c>
      <c r="S520" s="81"/>
      <c r="T520" s="81" t="s">
        <v>98</v>
      </c>
    </row>
    <row r="521" spans="1:20" ht="38.25" customHeight="1" x14ac:dyDescent="0.15">
      <c r="A521" s="65"/>
      <c r="B521" s="55" t="s">
        <v>1005</v>
      </c>
      <c r="C521" s="99">
        <v>516</v>
      </c>
      <c r="D521" s="98" t="s">
        <v>1105</v>
      </c>
      <c r="E521" s="81" t="s">
        <v>115</v>
      </c>
      <c r="F521" s="100" t="s">
        <v>1106</v>
      </c>
      <c r="G521" s="111" t="s">
        <v>122</v>
      </c>
      <c r="H521" s="112">
        <v>1974</v>
      </c>
      <c r="I521" s="114">
        <v>1974</v>
      </c>
      <c r="J521" s="104">
        <v>54.1</v>
      </c>
      <c r="K521" s="105" t="s">
        <v>96</v>
      </c>
      <c r="L521" s="112">
        <v>1</v>
      </c>
      <c r="M521" s="113"/>
      <c r="N521" s="107" t="s">
        <v>123</v>
      </c>
      <c r="O521" s="108"/>
      <c r="P521" s="82">
        <v>6134.7689463955639</v>
      </c>
      <c r="Q521" s="117"/>
      <c r="R521" s="110">
        <v>312</v>
      </c>
      <c r="S521" s="81"/>
      <c r="T521" s="81" t="s">
        <v>98</v>
      </c>
    </row>
    <row r="522" spans="1:20" ht="38.25" customHeight="1" x14ac:dyDescent="0.15">
      <c r="A522" s="65"/>
      <c r="B522" s="55" t="s">
        <v>1005</v>
      </c>
      <c r="C522" s="99">
        <v>517</v>
      </c>
      <c r="D522" s="98" t="s">
        <v>1107</v>
      </c>
      <c r="E522" s="81" t="s">
        <v>115</v>
      </c>
      <c r="F522" s="100" t="s">
        <v>1108</v>
      </c>
      <c r="G522" s="111" t="s">
        <v>122</v>
      </c>
      <c r="H522" s="112">
        <v>1968</v>
      </c>
      <c r="I522" s="114">
        <v>1968</v>
      </c>
      <c r="J522" s="104">
        <v>67.16</v>
      </c>
      <c r="K522" s="105" t="s">
        <v>96</v>
      </c>
      <c r="L522" s="112">
        <v>1</v>
      </c>
      <c r="M522" s="113"/>
      <c r="N522" s="107" t="s">
        <v>123</v>
      </c>
      <c r="O522" s="108"/>
      <c r="P522" s="82">
        <v>12346.411554496724</v>
      </c>
      <c r="Q522" s="117"/>
      <c r="R522" s="110">
        <v>0</v>
      </c>
      <c r="S522" s="81"/>
      <c r="T522" s="81" t="s">
        <v>98</v>
      </c>
    </row>
    <row r="523" spans="1:20" ht="38.25" customHeight="1" x14ac:dyDescent="0.15">
      <c r="A523" s="65"/>
      <c r="B523" s="55" t="s">
        <v>1005</v>
      </c>
      <c r="C523" s="99">
        <v>518</v>
      </c>
      <c r="D523" s="98" t="s">
        <v>1109</v>
      </c>
      <c r="E523" s="81" t="s">
        <v>100</v>
      </c>
      <c r="F523" s="100" t="s">
        <v>1110</v>
      </c>
      <c r="G523" s="111" t="s">
        <v>122</v>
      </c>
      <c r="H523" s="112">
        <v>1973</v>
      </c>
      <c r="I523" s="114">
        <v>1973</v>
      </c>
      <c r="J523" s="104">
        <v>135.83000000000001</v>
      </c>
      <c r="K523" s="105" t="s">
        <v>96</v>
      </c>
      <c r="L523" s="112">
        <v>2</v>
      </c>
      <c r="M523" s="113"/>
      <c r="N523" s="107" t="s">
        <v>123</v>
      </c>
      <c r="O523" s="108"/>
      <c r="P523" s="82">
        <v>7670.0876095118892</v>
      </c>
      <c r="Q523" s="117"/>
      <c r="R523" s="110">
        <v>0</v>
      </c>
      <c r="S523" s="81"/>
      <c r="T523" s="81" t="s">
        <v>98</v>
      </c>
    </row>
    <row r="524" spans="1:20" ht="45" customHeight="1" x14ac:dyDescent="0.15">
      <c r="A524" s="65"/>
      <c r="B524" s="55" t="s">
        <v>1005</v>
      </c>
      <c r="C524" s="99">
        <v>519</v>
      </c>
      <c r="D524" s="98" t="s">
        <v>1701</v>
      </c>
      <c r="E524" s="81" t="s">
        <v>100</v>
      </c>
      <c r="F524" s="100" t="s">
        <v>1111</v>
      </c>
      <c r="G524" s="111" t="s">
        <v>122</v>
      </c>
      <c r="H524" s="112">
        <v>2008</v>
      </c>
      <c r="I524" s="114">
        <v>2008</v>
      </c>
      <c r="J524" s="104">
        <v>82.81</v>
      </c>
      <c r="K524" s="105" t="s">
        <v>96</v>
      </c>
      <c r="L524" s="112">
        <v>1</v>
      </c>
      <c r="M524" s="113"/>
      <c r="N524" s="107" t="s">
        <v>123</v>
      </c>
      <c r="O524" s="108"/>
      <c r="P524" s="82">
        <v>15022.03840115928</v>
      </c>
      <c r="Q524" s="117"/>
      <c r="R524" s="110">
        <v>374</v>
      </c>
      <c r="S524" s="81"/>
      <c r="T524" s="81" t="s">
        <v>98</v>
      </c>
    </row>
    <row r="525" spans="1:20" ht="38.25" customHeight="1" x14ac:dyDescent="0.15">
      <c r="A525" s="65"/>
      <c r="B525" s="55" t="s">
        <v>1005</v>
      </c>
      <c r="C525" s="99">
        <v>520</v>
      </c>
      <c r="D525" s="98" t="s">
        <v>1112</v>
      </c>
      <c r="E525" s="81" t="s">
        <v>100</v>
      </c>
      <c r="F525" s="100" t="s">
        <v>1113</v>
      </c>
      <c r="G525" s="111" t="s">
        <v>122</v>
      </c>
      <c r="H525" s="112">
        <v>1971</v>
      </c>
      <c r="I525" s="114">
        <v>1971</v>
      </c>
      <c r="J525" s="104">
        <v>48</v>
      </c>
      <c r="K525" s="105" t="s">
        <v>96</v>
      </c>
      <c r="L525" s="112">
        <v>1</v>
      </c>
      <c r="M525" s="113"/>
      <c r="N525" s="107" t="s">
        <v>123</v>
      </c>
      <c r="O525" s="108"/>
      <c r="P525" s="82">
        <v>5195.5</v>
      </c>
      <c r="Q525" s="117"/>
      <c r="R525" s="110">
        <v>0</v>
      </c>
      <c r="S525" s="81"/>
      <c r="T525" s="81" t="s">
        <v>98</v>
      </c>
    </row>
    <row r="526" spans="1:20" ht="38.25" customHeight="1" x14ac:dyDescent="0.15">
      <c r="A526" s="65"/>
      <c r="B526" s="55" t="s">
        <v>1005</v>
      </c>
      <c r="C526" s="99">
        <v>521</v>
      </c>
      <c r="D526" s="98" t="s">
        <v>1114</v>
      </c>
      <c r="E526" s="81" t="s">
        <v>100</v>
      </c>
      <c r="F526" s="100" t="s">
        <v>1115</v>
      </c>
      <c r="G526" s="111" t="s">
        <v>122</v>
      </c>
      <c r="H526" s="112">
        <v>1985</v>
      </c>
      <c r="I526" s="114">
        <v>1985</v>
      </c>
      <c r="J526" s="104">
        <v>42.23</v>
      </c>
      <c r="K526" s="105" t="s">
        <v>96</v>
      </c>
      <c r="L526" s="112">
        <v>1</v>
      </c>
      <c r="M526" s="113"/>
      <c r="N526" s="107" t="s">
        <v>123</v>
      </c>
      <c r="O526" s="108"/>
      <c r="P526" s="82">
        <v>5209.6376983187311</v>
      </c>
      <c r="Q526" s="117"/>
      <c r="R526" s="110">
        <v>0</v>
      </c>
      <c r="S526" s="81"/>
      <c r="T526" s="81" t="s">
        <v>98</v>
      </c>
    </row>
    <row r="527" spans="1:20" ht="38.25" customHeight="1" x14ac:dyDescent="0.15">
      <c r="A527" s="65"/>
      <c r="B527" s="55" t="s">
        <v>1005</v>
      </c>
      <c r="C527" s="99">
        <v>522</v>
      </c>
      <c r="D527" s="98" t="s">
        <v>1116</v>
      </c>
      <c r="E527" s="81" t="s">
        <v>100</v>
      </c>
      <c r="F527" s="100" t="s">
        <v>1117</v>
      </c>
      <c r="G527" s="111" t="s">
        <v>122</v>
      </c>
      <c r="H527" s="112">
        <v>1977</v>
      </c>
      <c r="I527" s="114">
        <v>1977</v>
      </c>
      <c r="J527" s="104">
        <v>47.51</v>
      </c>
      <c r="K527" s="105" t="s">
        <v>96</v>
      </c>
      <c r="L527" s="112">
        <v>1</v>
      </c>
      <c r="M527" s="113"/>
      <c r="N527" s="107" t="s">
        <v>123</v>
      </c>
      <c r="O527" s="108"/>
      <c r="P527" s="82">
        <v>9128.3308777099555</v>
      </c>
      <c r="Q527" s="117"/>
      <c r="R527" s="110">
        <v>312.99</v>
      </c>
      <c r="S527" s="81"/>
      <c r="T527" s="81" t="s">
        <v>98</v>
      </c>
    </row>
    <row r="528" spans="1:20" ht="38.25" customHeight="1" x14ac:dyDescent="0.15">
      <c r="A528" s="65"/>
      <c r="B528" s="55" t="s">
        <v>1005</v>
      </c>
      <c r="C528" s="99">
        <v>523</v>
      </c>
      <c r="D528" s="98" t="s">
        <v>1118</v>
      </c>
      <c r="E528" s="81" t="s">
        <v>100</v>
      </c>
      <c r="F528" s="100" t="s">
        <v>1119</v>
      </c>
      <c r="G528" s="111" t="s">
        <v>172</v>
      </c>
      <c r="H528" s="112">
        <v>1982</v>
      </c>
      <c r="I528" s="114">
        <v>1982</v>
      </c>
      <c r="J528" s="104">
        <v>40.15</v>
      </c>
      <c r="K528" s="105" t="s">
        <v>96</v>
      </c>
      <c r="L528" s="112">
        <v>1</v>
      </c>
      <c r="M528" s="113"/>
      <c r="N528" s="107" t="s">
        <v>123</v>
      </c>
      <c r="O528" s="108"/>
      <c r="P528" s="82">
        <v>8226.9738480697379</v>
      </c>
      <c r="Q528" s="117"/>
      <c r="R528" s="110">
        <v>0</v>
      </c>
      <c r="S528" s="81"/>
      <c r="T528" s="81" t="s">
        <v>98</v>
      </c>
    </row>
    <row r="529" spans="1:20" ht="38.25" customHeight="1" x14ac:dyDescent="0.15">
      <c r="A529" s="65"/>
      <c r="B529" s="55" t="s">
        <v>1005</v>
      </c>
      <c r="C529" s="99">
        <v>524</v>
      </c>
      <c r="D529" s="98" t="s">
        <v>1120</v>
      </c>
      <c r="E529" s="81" t="s">
        <v>100</v>
      </c>
      <c r="F529" s="100" t="s">
        <v>1121</v>
      </c>
      <c r="G529" s="111" t="s">
        <v>122</v>
      </c>
      <c r="H529" s="112">
        <v>1979</v>
      </c>
      <c r="I529" s="114">
        <v>1979</v>
      </c>
      <c r="J529" s="104">
        <v>35.32</v>
      </c>
      <c r="K529" s="105" t="s">
        <v>96</v>
      </c>
      <c r="L529" s="112">
        <v>1</v>
      </c>
      <c r="M529" s="113"/>
      <c r="N529" s="107" t="s">
        <v>123</v>
      </c>
      <c r="O529" s="108"/>
      <c r="P529" s="82">
        <v>6888.6183465458662</v>
      </c>
      <c r="Q529" s="117"/>
      <c r="R529" s="110">
        <v>127.82</v>
      </c>
      <c r="S529" s="81"/>
      <c r="T529" s="81" t="s">
        <v>98</v>
      </c>
    </row>
    <row r="530" spans="1:20" ht="38.25" customHeight="1" x14ac:dyDescent="0.15">
      <c r="A530" s="65"/>
      <c r="B530" s="55" t="s">
        <v>1005</v>
      </c>
      <c r="C530" s="99">
        <v>525</v>
      </c>
      <c r="D530" s="98" t="s">
        <v>1122</v>
      </c>
      <c r="E530" s="81" t="s">
        <v>100</v>
      </c>
      <c r="F530" s="100" t="s">
        <v>1123</v>
      </c>
      <c r="G530" s="111" t="s">
        <v>510</v>
      </c>
      <c r="H530" s="112">
        <v>1976</v>
      </c>
      <c r="I530" s="114">
        <v>1976</v>
      </c>
      <c r="J530" s="104">
        <v>54.3</v>
      </c>
      <c r="K530" s="105" t="s">
        <v>96</v>
      </c>
      <c r="L530" s="112">
        <v>1</v>
      </c>
      <c r="M530" s="113"/>
      <c r="N530" s="107" t="s">
        <v>123</v>
      </c>
      <c r="O530" s="108"/>
      <c r="P530" s="82">
        <v>8329.7974217311239</v>
      </c>
      <c r="Q530" s="117"/>
      <c r="R530" s="110">
        <v>0</v>
      </c>
      <c r="S530" s="81"/>
      <c r="T530" s="81" t="s">
        <v>98</v>
      </c>
    </row>
    <row r="531" spans="1:20" ht="38.25" customHeight="1" x14ac:dyDescent="0.15">
      <c r="A531" s="65"/>
      <c r="B531" s="55" t="s">
        <v>1005</v>
      </c>
      <c r="C531" s="99">
        <v>526</v>
      </c>
      <c r="D531" s="98" t="s">
        <v>1124</v>
      </c>
      <c r="E531" s="81" t="s">
        <v>100</v>
      </c>
      <c r="F531" s="100" t="s">
        <v>1125</v>
      </c>
      <c r="G531" s="111" t="s">
        <v>172</v>
      </c>
      <c r="H531" s="112">
        <v>1981</v>
      </c>
      <c r="I531" s="114">
        <v>1981</v>
      </c>
      <c r="J531" s="104">
        <v>40.15</v>
      </c>
      <c r="K531" s="105" t="s">
        <v>96</v>
      </c>
      <c r="L531" s="112">
        <v>1</v>
      </c>
      <c r="M531" s="113"/>
      <c r="N531" s="107" t="s">
        <v>123</v>
      </c>
      <c r="O531" s="108"/>
      <c r="P531" s="82">
        <v>8261.3947696139476</v>
      </c>
      <c r="Q531" s="117"/>
      <c r="R531" s="110">
        <v>0</v>
      </c>
      <c r="S531" s="81"/>
      <c r="T531" s="81" t="s">
        <v>98</v>
      </c>
    </row>
    <row r="532" spans="1:20" ht="38.25" customHeight="1" x14ac:dyDescent="0.15">
      <c r="A532" s="65"/>
      <c r="B532" s="55" t="s">
        <v>1005</v>
      </c>
      <c r="C532" s="99">
        <v>527</v>
      </c>
      <c r="D532" s="98" t="s">
        <v>1126</v>
      </c>
      <c r="E532" s="81" t="s">
        <v>100</v>
      </c>
      <c r="F532" s="100" t="s">
        <v>1127</v>
      </c>
      <c r="G532" s="111" t="s">
        <v>122</v>
      </c>
      <c r="H532" s="112">
        <v>1980</v>
      </c>
      <c r="I532" s="114">
        <v>1980</v>
      </c>
      <c r="J532" s="104">
        <v>33.1</v>
      </c>
      <c r="K532" s="105" t="s">
        <v>96</v>
      </c>
      <c r="L532" s="112">
        <v>1</v>
      </c>
      <c r="M532" s="113"/>
      <c r="N532" s="107" t="s">
        <v>123</v>
      </c>
      <c r="O532" s="108"/>
      <c r="P532" s="82">
        <v>5905.9818731117821</v>
      </c>
      <c r="Q532" s="117"/>
      <c r="R532" s="110">
        <v>102</v>
      </c>
      <c r="S532" s="81"/>
      <c r="T532" s="81" t="s">
        <v>98</v>
      </c>
    </row>
    <row r="533" spans="1:20" ht="38.25" customHeight="1" x14ac:dyDescent="0.15">
      <c r="A533" s="65"/>
      <c r="B533" s="55" t="s">
        <v>1005</v>
      </c>
      <c r="C533" s="99">
        <v>528</v>
      </c>
      <c r="D533" s="98" t="s">
        <v>1128</v>
      </c>
      <c r="E533" s="81" t="s">
        <v>100</v>
      </c>
      <c r="F533" s="100" t="s">
        <v>1129</v>
      </c>
      <c r="G533" s="111" t="s">
        <v>122</v>
      </c>
      <c r="H533" s="112">
        <v>1983</v>
      </c>
      <c r="I533" s="114">
        <v>1983</v>
      </c>
      <c r="J533" s="104">
        <v>39.74</v>
      </c>
      <c r="K533" s="105" t="s">
        <v>96</v>
      </c>
      <c r="L533" s="112">
        <v>1</v>
      </c>
      <c r="M533" s="113"/>
      <c r="N533" s="107" t="s">
        <v>123</v>
      </c>
      <c r="O533" s="108"/>
      <c r="P533" s="82">
        <v>7919.8540513336684</v>
      </c>
      <c r="Q533" s="117"/>
      <c r="R533" s="110">
        <v>0</v>
      </c>
      <c r="S533" s="81"/>
      <c r="T533" s="81" t="s">
        <v>98</v>
      </c>
    </row>
    <row r="534" spans="1:20" ht="38.25" customHeight="1" x14ac:dyDescent="0.15">
      <c r="A534" s="65"/>
      <c r="B534" s="55" t="s">
        <v>1005</v>
      </c>
      <c r="C534" s="99">
        <v>529</v>
      </c>
      <c r="D534" s="98" t="s">
        <v>1130</v>
      </c>
      <c r="E534" s="81" t="s">
        <v>100</v>
      </c>
      <c r="F534" s="100" t="s">
        <v>1131</v>
      </c>
      <c r="G534" s="111" t="s">
        <v>122</v>
      </c>
      <c r="H534" s="112">
        <v>1988</v>
      </c>
      <c r="I534" s="114">
        <v>1988</v>
      </c>
      <c r="J534" s="104">
        <v>42.23</v>
      </c>
      <c r="K534" s="105" t="s">
        <v>96</v>
      </c>
      <c r="L534" s="112">
        <v>1</v>
      </c>
      <c r="M534" s="113"/>
      <c r="N534" s="107" t="s">
        <v>123</v>
      </c>
      <c r="O534" s="108"/>
      <c r="P534" s="82">
        <v>9589.0362301681271</v>
      </c>
      <c r="Q534" s="117"/>
      <c r="R534" s="110">
        <v>0</v>
      </c>
      <c r="S534" s="81"/>
      <c r="T534" s="81" t="s">
        <v>98</v>
      </c>
    </row>
    <row r="535" spans="1:20" ht="38.25" customHeight="1" x14ac:dyDescent="0.15">
      <c r="A535" s="65"/>
      <c r="B535" s="55" t="s">
        <v>1005</v>
      </c>
      <c r="C535" s="99">
        <v>530</v>
      </c>
      <c r="D535" s="98" t="s">
        <v>1132</v>
      </c>
      <c r="E535" s="81" t="s">
        <v>100</v>
      </c>
      <c r="F535" s="100" t="s">
        <v>1133</v>
      </c>
      <c r="G535" s="111" t="s">
        <v>122</v>
      </c>
      <c r="H535" s="112">
        <v>1989</v>
      </c>
      <c r="I535" s="114">
        <v>1989</v>
      </c>
      <c r="J535" s="104">
        <v>57.96</v>
      </c>
      <c r="K535" s="105" t="s">
        <v>96</v>
      </c>
      <c r="L535" s="112">
        <v>2</v>
      </c>
      <c r="M535" s="113"/>
      <c r="N535" s="107" t="s">
        <v>123</v>
      </c>
      <c r="O535" s="108"/>
      <c r="P535" s="82">
        <v>6831.0213940648719</v>
      </c>
      <c r="Q535" s="117"/>
      <c r="R535" s="110">
        <v>0</v>
      </c>
      <c r="S535" s="81"/>
      <c r="T535" s="81" t="s">
        <v>98</v>
      </c>
    </row>
    <row r="536" spans="1:20" ht="38.25" customHeight="1" x14ac:dyDescent="0.15">
      <c r="A536" s="65"/>
      <c r="B536" s="55" t="s">
        <v>1005</v>
      </c>
      <c r="C536" s="99">
        <v>531</v>
      </c>
      <c r="D536" s="98" t="s">
        <v>1134</v>
      </c>
      <c r="E536" s="81" t="s">
        <v>93</v>
      </c>
      <c r="F536" s="100" t="s">
        <v>1135</v>
      </c>
      <c r="G536" s="111" t="s">
        <v>122</v>
      </c>
      <c r="H536" s="112">
        <v>2001</v>
      </c>
      <c r="I536" s="114">
        <v>2001</v>
      </c>
      <c r="J536" s="104">
        <v>136.63</v>
      </c>
      <c r="K536" s="105" t="s">
        <v>96</v>
      </c>
      <c r="L536" s="112">
        <v>1</v>
      </c>
      <c r="M536" s="113"/>
      <c r="N536" s="107" t="s">
        <v>123</v>
      </c>
      <c r="O536" s="108"/>
      <c r="P536" s="82">
        <v>14886.049915831078</v>
      </c>
      <c r="Q536" s="117"/>
      <c r="R536" s="110">
        <v>306.38</v>
      </c>
      <c r="S536" s="81"/>
      <c r="T536" s="81" t="s">
        <v>98</v>
      </c>
    </row>
    <row r="537" spans="1:20" ht="38.25" customHeight="1" x14ac:dyDescent="0.15">
      <c r="A537" s="65"/>
      <c r="B537" s="55" t="s">
        <v>1005</v>
      </c>
      <c r="C537" s="99">
        <v>532</v>
      </c>
      <c r="D537" s="98" t="s">
        <v>1136</v>
      </c>
      <c r="E537" s="81" t="s">
        <v>93</v>
      </c>
      <c r="F537" s="100" t="s">
        <v>1137</v>
      </c>
      <c r="G537" s="111" t="s">
        <v>122</v>
      </c>
      <c r="H537" s="112">
        <v>1998</v>
      </c>
      <c r="I537" s="114">
        <v>1998</v>
      </c>
      <c r="J537" s="104">
        <v>49.68</v>
      </c>
      <c r="K537" s="105" t="s">
        <v>96</v>
      </c>
      <c r="L537" s="112">
        <v>1</v>
      </c>
      <c r="M537" s="113"/>
      <c r="N537" s="107" t="s">
        <v>123</v>
      </c>
      <c r="O537" s="108"/>
      <c r="P537" s="82">
        <v>6527.8180354267315</v>
      </c>
      <c r="Q537" s="117"/>
      <c r="R537" s="110">
        <v>0</v>
      </c>
      <c r="S537" s="81"/>
      <c r="T537" s="81" t="s">
        <v>98</v>
      </c>
    </row>
    <row r="538" spans="1:20" ht="38.25" customHeight="1" x14ac:dyDescent="0.15">
      <c r="A538" s="65"/>
      <c r="B538" s="55" t="s">
        <v>1005</v>
      </c>
      <c r="C538" s="99">
        <v>533</v>
      </c>
      <c r="D538" s="98" t="s">
        <v>1138</v>
      </c>
      <c r="E538" s="81" t="s">
        <v>93</v>
      </c>
      <c r="F538" s="100" t="s">
        <v>1139</v>
      </c>
      <c r="G538" s="111" t="s">
        <v>122</v>
      </c>
      <c r="H538" s="112">
        <v>1989</v>
      </c>
      <c r="I538" s="114">
        <v>1989</v>
      </c>
      <c r="J538" s="104">
        <v>45.55</v>
      </c>
      <c r="K538" s="105" t="s">
        <v>96</v>
      </c>
      <c r="L538" s="112">
        <v>1</v>
      </c>
      <c r="M538" s="113"/>
      <c r="N538" s="107" t="s">
        <v>123</v>
      </c>
      <c r="O538" s="108"/>
      <c r="P538" s="82">
        <v>6692.8649835345777</v>
      </c>
      <c r="Q538" s="117"/>
      <c r="R538" s="110">
        <v>0</v>
      </c>
      <c r="S538" s="81"/>
      <c r="T538" s="81" t="s">
        <v>98</v>
      </c>
    </row>
    <row r="539" spans="1:20" ht="45" customHeight="1" x14ac:dyDescent="0.15">
      <c r="A539" s="65"/>
      <c r="B539" s="55" t="s">
        <v>1005</v>
      </c>
      <c r="C539" s="99">
        <v>534</v>
      </c>
      <c r="D539" s="98" t="s">
        <v>1702</v>
      </c>
      <c r="E539" s="81" t="s">
        <v>93</v>
      </c>
      <c r="F539" s="100" t="s">
        <v>1140</v>
      </c>
      <c r="G539" s="111" t="s">
        <v>122</v>
      </c>
      <c r="H539" s="112">
        <v>2008</v>
      </c>
      <c r="I539" s="114">
        <v>2008</v>
      </c>
      <c r="J539" s="104">
        <v>78.66</v>
      </c>
      <c r="K539" s="105" t="s">
        <v>96</v>
      </c>
      <c r="L539" s="112">
        <v>2</v>
      </c>
      <c r="M539" s="113"/>
      <c r="N539" s="107" t="s">
        <v>123</v>
      </c>
      <c r="O539" s="108"/>
      <c r="P539" s="82">
        <v>13146.592931604373</v>
      </c>
      <c r="Q539" s="117"/>
      <c r="R539" s="110">
        <v>289</v>
      </c>
      <c r="S539" s="81"/>
      <c r="T539" s="81" t="s">
        <v>98</v>
      </c>
    </row>
    <row r="540" spans="1:20" ht="38.25" customHeight="1" x14ac:dyDescent="0.15">
      <c r="A540" s="65"/>
      <c r="B540" s="55" t="s">
        <v>1005</v>
      </c>
      <c r="C540" s="99">
        <v>535</v>
      </c>
      <c r="D540" s="98" t="s">
        <v>1141</v>
      </c>
      <c r="E540" s="81" t="s">
        <v>93</v>
      </c>
      <c r="F540" s="100" t="s">
        <v>1142</v>
      </c>
      <c r="G540" s="111" t="s">
        <v>122</v>
      </c>
      <c r="H540" s="112">
        <v>1995</v>
      </c>
      <c r="I540" s="114">
        <v>1995</v>
      </c>
      <c r="J540" s="104">
        <v>49.69</v>
      </c>
      <c r="K540" s="105" t="s">
        <v>96</v>
      </c>
      <c r="L540" s="112">
        <v>1</v>
      </c>
      <c r="M540" s="113"/>
      <c r="N540" s="107" t="s">
        <v>123</v>
      </c>
      <c r="O540" s="108"/>
      <c r="P540" s="82">
        <v>8209.7001408734159</v>
      </c>
      <c r="Q540" s="117"/>
      <c r="R540" s="110">
        <v>0</v>
      </c>
      <c r="S540" s="81"/>
      <c r="T540" s="81" t="s">
        <v>98</v>
      </c>
    </row>
    <row r="541" spans="1:20" ht="38.25" customHeight="1" x14ac:dyDescent="0.15">
      <c r="A541" s="65"/>
      <c r="B541" s="55" t="s">
        <v>1005</v>
      </c>
      <c r="C541" s="99">
        <v>536</v>
      </c>
      <c r="D541" s="98" t="s">
        <v>1143</v>
      </c>
      <c r="E541" s="81" t="s">
        <v>103</v>
      </c>
      <c r="F541" s="100" t="s">
        <v>1144</v>
      </c>
      <c r="G541" s="111" t="s">
        <v>122</v>
      </c>
      <c r="H541" s="112">
        <v>1993</v>
      </c>
      <c r="I541" s="114">
        <v>1993</v>
      </c>
      <c r="J541" s="104">
        <v>99.37</v>
      </c>
      <c r="K541" s="105" t="s">
        <v>96</v>
      </c>
      <c r="L541" s="112">
        <v>1</v>
      </c>
      <c r="M541" s="113"/>
      <c r="N541" s="107" t="s">
        <v>123</v>
      </c>
      <c r="O541" s="108"/>
      <c r="P541" s="82">
        <v>8047.3382308543823</v>
      </c>
      <c r="Q541" s="117"/>
      <c r="R541" s="110">
        <v>536</v>
      </c>
      <c r="S541" s="81"/>
      <c r="T541" s="81" t="s">
        <v>98</v>
      </c>
    </row>
    <row r="542" spans="1:20" ht="38.25" customHeight="1" x14ac:dyDescent="0.15">
      <c r="A542" s="65"/>
      <c r="B542" s="55" t="s">
        <v>1005</v>
      </c>
      <c r="C542" s="99">
        <v>537</v>
      </c>
      <c r="D542" s="98" t="s">
        <v>1145</v>
      </c>
      <c r="E542" s="81" t="s">
        <v>103</v>
      </c>
      <c r="F542" s="100" t="s">
        <v>1146</v>
      </c>
      <c r="G542" s="111" t="s">
        <v>122</v>
      </c>
      <c r="H542" s="112">
        <v>1985</v>
      </c>
      <c r="I542" s="114">
        <v>1985</v>
      </c>
      <c r="J542" s="104">
        <v>42.23</v>
      </c>
      <c r="K542" s="105" t="s">
        <v>96</v>
      </c>
      <c r="L542" s="112">
        <v>1</v>
      </c>
      <c r="M542" s="113"/>
      <c r="N542" s="107" t="s">
        <v>123</v>
      </c>
      <c r="O542" s="108"/>
      <c r="P542" s="82">
        <v>7547.8806535638178</v>
      </c>
      <c r="Q542" s="117"/>
      <c r="R542" s="110">
        <v>0</v>
      </c>
      <c r="S542" s="81"/>
      <c r="T542" s="81" t="s">
        <v>98</v>
      </c>
    </row>
    <row r="543" spans="1:20" s="80" customFormat="1" ht="51.75" customHeight="1" x14ac:dyDescent="0.15">
      <c r="B543" s="55" t="s">
        <v>1005</v>
      </c>
      <c r="C543" s="99">
        <v>538</v>
      </c>
      <c r="D543" s="98" t="s">
        <v>1789</v>
      </c>
      <c r="E543" s="81" t="s">
        <v>103</v>
      </c>
      <c r="F543" s="100" t="s">
        <v>1778</v>
      </c>
      <c r="G543" s="111" t="s">
        <v>122</v>
      </c>
      <c r="H543" s="112">
        <v>2021</v>
      </c>
      <c r="I543" s="114">
        <v>2021</v>
      </c>
      <c r="J543" s="104">
        <v>88.19</v>
      </c>
      <c r="K543" s="105" t="s">
        <v>96</v>
      </c>
      <c r="L543" s="112">
        <v>1</v>
      </c>
      <c r="M543" s="113"/>
      <c r="N543" s="108" t="s">
        <v>123</v>
      </c>
      <c r="O543" s="108"/>
      <c r="P543" s="132">
        <v>16178.319537362513</v>
      </c>
      <c r="Q543" s="117"/>
      <c r="R543" s="110">
        <v>536.01</v>
      </c>
      <c r="S543" s="81"/>
      <c r="T543" s="81" t="s">
        <v>1779</v>
      </c>
    </row>
    <row r="544" spans="1:20" ht="38.25" customHeight="1" x14ac:dyDescent="0.15">
      <c r="A544" s="65"/>
      <c r="B544" s="55" t="s">
        <v>1005</v>
      </c>
      <c r="C544" s="99">
        <v>539</v>
      </c>
      <c r="D544" s="98" t="s">
        <v>1147</v>
      </c>
      <c r="E544" s="81" t="s">
        <v>103</v>
      </c>
      <c r="F544" s="100" t="s">
        <v>1148</v>
      </c>
      <c r="G544" s="111" t="s">
        <v>122</v>
      </c>
      <c r="H544" s="112">
        <v>1990</v>
      </c>
      <c r="I544" s="114">
        <v>1990</v>
      </c>
      <c r="J544" s="104">
        <v>45.55</v>
      </c>
      <c r="K544" s="105" t="s">
        <v>96</v>
      </c>
      <c r="L544" s="112">
        <v>1</v>
      </c>
      <c r="M544" s="113"/>
      <c r="N544" s="107" t="s">
        <v>123</v>
      </c>
      <c r="O544" s="108"/>
      <c r="P544" s="82">
        <v>6080.2634467618009</v>
      </c>
      <c r="Q544" s="117"/>
      <c r="R544" s="110">
        <v>0</v>
      </c>
      <c r="S544" s="81"/>
      <c r="T544" s="81" t="s">
        <v>98</v>
      </c>
    </row>
    <row r="545" spans="1:20" ht="38.25" customHeight="1" x14ac:dyDescent="0.15">
      <c r="A545" s="65"/>
      <c r="B545" s="55" t="s">
        <v>1005</v>
      </c>
      <c r="C545" s="99">
        <v>540</v>
      </c>
      <c r="D545" s="98" t="s">
        <v>1149</v>
      </c>
      <c r="E545" s="81" t="s">
        <v>103</v>
      </c>
      <c r="F545" s="100" t="s">
        <v>1150</v>
      </c>
      <c r="G545" s="111" t="s">
        <v>122</v>
      </c>
      <c r="H545" s="112">
        <v>1984</v>
      </c>
      <c r="I545" s="114">
        <v>1984</v>
      </c>
      <c r="J545" s="104">
        <v>42.23</v>
      </c>
      <c r="K545" s="105" t="s">
        <v>96</v>
      </c>
      <c r="L545" s="112">
        <v>1</v>
      </c>
      <c r="M545" s="113"/>
      <c r="N545" s="107" t="s">
        <v>123</v>
      </c>
      <c r="O545" s="108"/>
      <c r="P545" s="82">
        <v>11184.087141842294</v>
      </c>
      <c r="Q545" s="117"/>
      <c r="R545" s="110">
        <v>131</v>
      </c>
      <c r="S545" s="81"/>
      <c r="T545" s="81" t="s">
        <v>98</v>
      </c>
    </row>
    <row r="546" spans="1:20" ht="38.25" customHeight="1" x14ac:dyDescent="0.15">
      <c r="A546" s="65"/>
      <c r="B546" s="55" t="s">
        <v>1005</v>
      </c>
      <c r="C546" s="99">
        <v>541</v>
      </c>
      <c r="D546" s="98" t="s">
        <v>1151</v>
      </c>
      <c r="E546" s="81" t="s">
        <v>103</v>
      </c>
      <c r="F546" s="100" t="s">
        <v>1152</v>
      </c>
      <c r="G546" s="111" t="s">
        <v>510</v>
      </c>
      <c r="H546" s="112">
        <v>1972</v>
      </c>
      <c r="I546" s="114">
        <v>1972</v>
      </c>
      <c r="J546" s="104">
        <v>59.6</v>
      </c>
      <c r="K546" s="105" t="s">
        <v>96</v>
      </c>
      <c r="L546" s="112">
        <v>1</v>
      </c>
      <c r="M546" s="113"/>
      <c r="N546" s="107" t="s">
        <v>123</v>
      </c>
      <c r="O546" s="108"/>
      <c r="P546" s="82">
        <v>8347.6006711409391</v>
      </c>
      <c r="Q546" s="117"/>
      <c r="R546" s="110">
        <v>165.17</v>
      </c>
      <c r="S546" s="81"/>
      <c r="T546" s="81" t="s">
        <v>98</v>
      </c>
    </row>
    <row r="547" spans="1:20" ht="38.25" customHeight="1" x14ac:dyDescent="0.15">
      <c r="A547" s="65"/>
      <c r="B547" s="55" t="s">
        <v>1005</v>
      </c>
      <c r="C547" s="99">
        <v>542</v>
      </c>
      <c r="D547" s="98" t="s">
        <v>1153</v>
      </c>
      <c r="E547" s="81" t="s">
        <v>103</v>
      </c>
      <c r="F547" s="100" t="s">
        <v>1154</v>
      </c>
      <c r="G547" s="111" t="s">
        <v>122</v>
      </c>
      <c r="H547" s="112">
        <v>1983</v>
      </c>
      <c r="I547" s="114">
        <v>1983</v>
      </c>
      <c r="J547" s="104">
        <v>39.74</v>
      </c>
      <c r="K547" s="105" t="s">
        <v>96</v>
      </c>
      <c r="L547" s="112">
        <v>1</v>
      </c>
      <c r="M547" s="113"/>
      <c r="N547" s="107" t="s">
        <v>123</v>
      </c>
      <c r="O547" s="108"/>
      <c r="P547" s="82">
        <v>7694.2375440362348</v>
      </c>
      <c r="Q547" s="117"/>
      <c r="R547" s="110">
        <v>0</v>
      </c>
      <c r="S547" s="81"/>
      <c r="T547" s="81" t="s">
        <v>98</v>
      </c>
    </row>
    <row r="548" spans="1:20" ht="38.25" customHeight="1" x14ac:dyDescent="0.15">
      <c r="A548" s="65"/>
      <c r="B548" s="55" t="s">
        <v>1005</v>
      </c>
      <c r="C548" s="99">
        <v>543</v>
      </c>
      <c r="D548" s="98" t="s">
        <v>1155</v>
      </c>
      <c r="E548" s="81" t="s">
        <v>103</v>
      </c>
      <c r="F548" s="100" t="s">
        <v>1156</v>
      </c>
      <c r="G548" s="111" t="s">
        <v>510</v>
      </c>
      <c r="H548" s="112">
        <v>1973</v>
      </c>
      <c r="I548" s="114">
        <v>1973</v>
      </c>
      <c r="J548" s="104">
        <v>33</v>
      </c>
      <c r="K548" s="105" t="s">
        <v>96</v>
      </c>
      <c r="L548" s="112">
        <v>1</v>
      </c>
      <c r="M548" s="113"/>
      <c r="N548" s="107" t="s">
        <v>123</v>
      </c>
      <c r="O548" s="108"/>
      <c r="P548" s="82">
        <v>8970.060606060606</v>
      </c>
      <c r="Q548" s="117"/>
      <c r="R548" s="110">
        <v>0</v>
      </c>
      <c r="S548" s="81"/>
      <c r="T548" s="81" t="s">
        <v>98</v>
      </c>
    </row>
    <row r="549" spans="1:20" ht="38.25" customHeight="1" x14ac:dyDescent="0.15">
      <c r="A549" s="65"/>
      <c r="B549" s="55" t="s">
        <v>1005</v>
      </c>
      <c r="C549" s="99">
        <v>544</v>
      </c>
      <c r="D549" s="98" t="s">
        <v>1157</v>
      </c>
      <c r="E549" s="81" t="s">
        <v>200</v>
      </c>
      <c r="F549" s="100" t="s">
        <v>1158</v>
      </c>
      <c r="G549" s="111" t="s">
        <v>122</v>
      </c>
      <c r="H549" s="112">
        <v>1987</v>
      </c>
      <c r="I549" s="114">
        <v>1987</v>
      </c>
      <c r="J549" s="104">
        <v>92.74</v>
      </c>
      <c r="K549" s="105" t="s">
        <v>96</v>
      </c>
      <c r="L549" s="112">
        <v>2</v>
      </c>
      <c r="M549" s="113"/>
      <c r="N549" s="107" t="s">
        <v>123</v>
      </c>
      <c r="O549" s="108"/>
      <c r="P549" s="82">
        <v>7047.6601250808717</v>
      </c>
      <c r="Q549" s="117"/>
      <c r="R549" s="110">
        <v>327.27</v>
      </c>
      <c r="S549" s="81"/>
      <c r="T549" s="81" t="s">
        <v>98</v>
      </c>
    </row>
    <row r="550" spans="1:20" ht="38.25" customHeight="1" x14ac:dyDescent="0.15">
      <c r="A550" s="65"/>
      <c r="B550" s="55" t="s">
        <v>1005</v>
      </c>
      <c r="C550" s="99">
        <v>545</v>
      </c>
      <c r="D550" s="98" t="s">
        <v>1159</v>
      </c>
      <c r="E550" s="81" t="s">
        <v>200</v>
      </c>
      <c r="F550" s="100" t="s">
        <v>1160</v>
      </c>
      <c r="G550" s="111" t="s">
        <v>122</v>
      </c>
      <c r="H550" s="112">
        <v>2003</v>
      </c>
      <c r="I550" s="114">
        <v>2003</v>
      </c>
      <c r="J550" s="104">
        <v>81.16</v>
      </c>
      <c r="K550" s="105" t="s">
        <v>96</v>
      </c>
      <c r="L550" s="112">
        <v>1</v>
      </c>
      <c r="M550" s="113"/>
      <c r="N550" s="107" t="s">
        <v>123</v>
      </c>
      <c r="O550" s="108"/>
      <c r="P550" s="82">
        <v>14427.31641202563</v>
      </c>
      <c r="Q550" s="117"/>
      <c r="R550" s="110">
        <v>413.74</v>
      </c>
      <c r="S550" s="81"/>
      <c r="T550" s="81" t="s">
        <v>98</v>
      </c>
    </row>
    <row r="551" spans="1:20" ht="38.25" customHeight="1" x14ac:dyDescent="0.15">
      <c r="A551" s="65"/>
      <c r="B551" s="55" t="s">
        <v>1005</v>
      </c>
      <c r="C551" s="99">
        <v>546</v>
      </c>
      <c r="D551" s="98" t="s">
        <v>1161</v>
      </c>
      <c r="E551" s="81" t="s">
        <v>200</v>
      </c>
      <c r="F551" s="100" t="s">
        <v>1162</v>
      </c>
      <c r="G551" s="111" t="s">
        <v>122</v>
      </c>
      <c r="H551" s="112">
        <v>1991</v>
      </c>
      <c r="I551" s="114">
        <v>1991</v>
      </c>
      <c r="J551" s="104">
        <v>48.03</v>
      </c>
      <c r="K551" s="105" t="s">
        <v>96</v>
      </c>
      <c r="L551" s="112">
        <v>1</v>
      </c>
      <c r="M551" s="113"/>
      <c r="N551" s="107" t="s">
        <v>123</v>
      </c>
      <c r="O551" s="108"/>
      <c r="P551" s="82">
        <v>7801.2492192379759</v>
      </c>
      <c r="Q551" s="117"/>
      <c r="R551" s="110">
        <v>0</v>
      </c>
      <c r="S551" s="81"/>
      <c r="T551" s="81" t="s">
        <v>98</v>
      </c>
    </row>
    <row r="552" spans="1:20" ht="38.25" customHeight="1" x14ac:dyDescent="0.15">
      <c r="A552" s="65"/>
      <c r="B552" s="55" t="s">
        <v>1005</v>
      </c>
      <c r="C552" s="99">
        <v>547</v>
      </c>
      <c r="D552" s="98" t="s">
        <v>1163</v>
      </c>
      <c r="E552" s="81" t="s">
        <v>200</v>
      </c>
      <c r="F552" s="100" t="s">
        <v>1164</v>
      </c>
      <c r="G552" s="111" t="s">
        <v>172</v>
      </c>
      <c r="H552" s="112">
        <v>1982</v>
      </c>
      <c r="I552" s="114">
        <v>1982</v>
      </c>
      <c r="J552" s="104">
        <v>40.15</v>
      </c>
      <c r="K552" s="105" t="s">
        <v>96</v>
      </c>
      <c r="L552" s="112">
        <v>1</v>
      </c>
      <c r="M552" s="113"/>
      <c r="N552" s="107" t="s">
        <v>123</v>
      </c>
      <c r="O552" s="108"/>
      <c r="P552" s="82">
        <v>12296.961394769614</v>
      </c>
      <c r="Q552" s="117"/>
      <c r="R552" s="110">
        <v>178</v>
      </c>
      <c r="S552" s="81"/>
      <c r="T552" s="81" t="s">
        <v>98</v>
      </c>
    </row>
    <row r="553" spans="1:20" ht="38.25" customHeight="1" x14ac:dyDescent="0.15">
      <c r="A553" s="65"/>
      <c r="B553" s="55" t="s">
        <v>1005</v>
      </c>
      <c r="C553" s="99">
        <v>548</v>
      </c>
      <c r="D553" s="98" t="s">
        <v>1165</v>
      </c>
      <c r="E553" s="81" t="s">
        <v>200</v>
      </c>
      <c r="F553" s="100" t="s">
        <v>1166</v>
      </c>
      <c r="G553" s="111" t="s">
        <v>122</v>
      </c>
      <c r="H553" s="112">
        <v>1989</v>
      </c>
      <c r="I553" s="114">
        <v>1989</v>
      </c>
      <c r="J553" s="104">
        <v>45.55</v>
      </c>
      <c r="K553" s="105" t="s">
        <v>96</v>
      </c>
      <c r="L553" s="112">
        <v>1</v>
      </c>
      <c r="M553" s="113"/>
      <c r="N553" s="107" t="s">
        <v>123</v>
      </c>
      <c r="O553" s="108"/>
      <c r="P553" s="82">
        <v>7828.4961580680574</v>
      </c>
      <c r="Q553" s="117"/>
      <c r="R553" s="110">
        <v>0</v>
      </c>
      <c r="S553" s="81"/>
      <c r="T553" s="81" t="s">
        <v>98</v>
      </c>
    </row>
    <row r="554" spans="1:20" ht="38.25" customHeight="1" x14ac:dyDescent="0.15">
      <c r="A554" s="65"/>
      <c r="B554" s="55" t="s">
        <v>1005</v>
      </c>
      <c r="C554" s="99">
        <v>549</v>
      </c>
      <c r="D554" s="98" t="s">
        <v>1167</v>
      </c>
      <c r="E554" s="81" t="s">
        <v>200</v>
      </c>
      <c r="F554" s="100" t="s">
        <v>1168</v>
      </c>
      <c r="G554" s="111" t="s">
        <v>122</v>
      </c>
      <c r="H554" s="112">
        <v>1980</v>
      </c>
      <c r="I554" s="114">
        <v>1980</v>
      </c>
      <c r="J554" s="104">
        <v>35.32</v>
      </c>
      <c r="K554" s="105" t="s">
        <v>96</v>
      </c>
      <c r="L554" s="112">
        <v>1</v>
      </c>
      <c r="M554" s="113"/>
      <c r="N554" s="107" t="s">
        <v>123</v>
      </c>
      <c r="O554" s="108"/>
      <c r="P554" s="82">
        <v>8803.5673839184601</v>
      </c>
      <c r="Q554" s="117"/>
      <c r="R554" s="110">
        <v>116.97</v>
      </c>
      <c r="S554" s="81"/>
      <c r="T554" s="81" t="s">
        <v>98</v>
      </c>
    </row>
    <row r="555" spans="1:20" ht="38.25" customHeight="1" x14ac:dyDescent="0.15">
      <c r="A555" s="65"/>
      <c r="B555" s="55" t="s">
        <v>1005</v>
      </c>
      <c r="C555" s="99">
        <v>550</v>
      </c>
      <c r="D555" s="98" t="s">
        <v>1169</v>
      </c>
      <c r="E555" s="81" t="s">
        <v>200</v>
      </c>
      <c r="F555" s="100" t="s">
        <v>1170</v>
      </c>
      <c r="G555" s="111" t="s">
        <v>172</v>
      </c>
      <c r="H555" s="112">
        <v>1981</v>
      </c>
      <c r="I555" s="114">
        <v>1981</v>
      </c>
      <c r="J555" s="104">
        <v>40.15</v>
      </c>
      <c r="K555" s="105" t="s">
        <v>96</v>
      </c>
      <c r="L555" s="112">
        <v>1</v>
      </c>
      <c r="M555" s="113"/>
      <c r="N555" s="107" t="s">
        <v>123</v>
      </c>
      <c r="O555" s="108"/>
      <c r="P555" s="82">
        <v>6122.6650062266499</v>
      </c>
      <c r="Q555" s="117"/>
      <c r="R555" s="110">
        <v>0</v>
      </c>
      <c r="S555" s="81"/>
      <c r="T555" s="81" t="s">
        <v>98</v>
      </c>
    </row>
    <row r="556" spans="1:20" ht="38.25" customHeight="1" x14ac:dyDescent="0.15">
      <c r="A556" s="65"/>
      <c r="B556" s="55" t="s">
        <v>1005</v>
      </c>
      <c r="C556" s="99">
        <v>551</v>
      </c>
      <c r="D556" s="98" t="s">
        <v>1171</v>
      </c>
      <c r="E556" s="81" t="s">
        <v>200</v>
      </c>
      <c r="F556" s="100" t="s">
        <v>1172</v>
      </c>
      <c r="G556" s="111" t="s">
        <v>510</v>
      </c>
      <c r="H556" s="112">
        <v>1977</v>
      </c>
      <c r="I556" s="114">
        <v>1977</v>
      </c>
      <c r="J556" s="104">
        <v>41.46</v>
      </c>
      <c r="K556" s="105" t="s">
        <v>96</v>
      </c>
      <c r="L556" s="112">
        <v>1</v>
      </c>
      <c r="M556" s="113"/>
      <c r="N556" s="107" t="s">
        <v>123</v>
      </c>
      <c r="O556" s="108"/>
      <c r="P556" s="82">
        <v>8154.8962855764594</v>
      </c>
      <c r="Q556" s="117"/>
      <c r="R556" s="110">
        <v>0</v>
      </c>
      <c r="S556" s="81"/>
      <c r="T556" s="81" t="s">
        <v>98</v>
      </c>
    </row>
    <row r="557" spans="1:20" ht="38.25" customHeight="1" x14ac:dyDescent="0.15">
      <c r="A557" s="65"/>
      <c r="B557" s="55" t="s">
        <v>1005</v>
      </c>
      <c r="C557" s="99">
        <v>552</v>
      </c>
      <c r="D557" s="98" t="s">
        <v>1173</v>
      </c>
      <c r="E557" s="81" t="s">
        <v>200</v>
      </c>
      <c r="F557" s="100" t="s">
        <v>1174</v>
      </c>
      <c r="G557" s="111" t="s">
        <v>122</v>
      </c>
      <c r="H557" s="112">
        <v>1978</v>
      </c>
      <c r="I557" s="114">
        <v>1978</v>
      </c>
      <c r="J557" s="104">
        <v>35.32</v>
      </c>
      <c r="K557" s="105" t="s">
        <v>96</v>
      </c>
      <c r="L557" s="112">
        <v>1</v>
      </c>
      <c r="M557" s="113"/>
      <c r="N557" s="107" t="s">
        <v>123</v>
      </c>
      <c r="O557" s="108"/>
      <c r="P557" s="82">
        <v>8960.9003397508495</v>
      </c>
      <c r="Q557" s="117"/>
      <c r="R557" s="110">
        <v>0</v>
      </c>
      <c r="S557" s="81"/>
      <c r="T557" s="81" t="s">
        <v>98</v>
      </c>
    </row>
    <row r="558" spans="1:20" ht="38.25" customHeight="1" x14ac:dyDescent="0.15">
      <c r="A558" s="65"/>
      <c r="B558" s="55" t="s">
        <v>1005</v>
      </c>
      <c r="C558" s="99">
        <v>553</v>
      </c>
      <c r="D558" s="98" t="s">
        <v>1175</v>
      </c>
      <c r="E558" s="81" t="s">
        <v>141</v>
      </c>
      <c r="F558" s="100" t="s">
        <v>1176</v>
      </c>
      <c r="G558" s="111" t="s">
        <v>122</v>
      </c>
      <c r="H558" s="112">
        <v>1964</v>
      </c>
      <c r="I558" s="114">
        <v>1964</v>
      </c>
      <c r="J558" s="104">
        <v>9.93</v>
      </c>
      <c r="K558" s="105" t="s">
        <v>96</v>
      </c>
      <c r="L558" s="112">
        <v>1</v>
      </c>
      <c r="M558" s="113"/>
      <c r="N558" s="107" t="s">
        <v>123</v>
      </c>
      <c r="O558" s="108"/>
      <c r="P558" s="82">
        <v>5620.2416918429008</v>
      </c>
      <c r="Q558" s="117"/>
      <c r="R558" s="110">
        <v>49.43</v>
      </c>
      <c r="S558" s="81"/>
      <c r="T558" s="81" t="s">
        <v>98</v>
      </c>
    </row>
    <row r="559" spans="1:20" ht="38.25" customHeight="1" x14ac:dyDescent="0.15">
      <c r="A559" s="65"/>
      <c r="B559" s="55" t="s">
        <v>1005</v>
      </c>
      <c r="C559" s="99">
        <v>554</v>
      </c>
      <c r="D559" s="98" t="s">
        <v>1177</v>
      </c>
      <c r="E559" s="81" t="s">
        <v>141</v>
      </c>
      <c r="F559" s="100" t="s">
        <v>1178</v>
      </c>
      <c r="G559" s="111" t="s">
        <v>105</v>
      </c>
      <c r="H559" s="112">
        <v>1975</v>
      </c>
      <c r="I559" s="114">
        <v>1975</v>
      </c>
      <c r="J559" s="104">
        <v>138.6</v>
      </c>
      <c r="K559" s="105" t="s">
        <v>96</v>
      </c>
      <c r="L559" s="112">
        <v>2</v>
      </c>
      <c r="M559" s="113"/>
      <c r="N559" s="107" t="s">
        <v>123</v>
      </c>
      <c r="O559" s="108"/>
      <c r="P559" s="82">
        <v>7730.9451659451661</v>
      </c>
      <c r="Q559" s="117"/>
      <c r="R559" s="110">
        <v>160.94999999999999</v>
      </c>
      <c r="S559" s="81"/>
      <c r="T559" s="81" t="s">
        <v>98</v>
      </c>
    </row>
    <row r="560" spans="1:20" ht="38.25" customHeight="1" x14ac:dyDescent="0.15">
      <c r="A560" s="65"/>
      <c r="B560" s="55" t="s">
        <v>1005</v>
      </c>
      <c r="C560" s="99">
        <v>555</v>
      </c>
      <c r="D560" s="98" t="s">
        <v>1179</v>
      </c>
      <c r="E560" s="81" t="s">
        <v>141</v>
      </c>
      <c r="F560" s="100" t="s">
        <v>1180</v>
      </c>
      <c r="G560" s="111" t="s">
        <v>122</v>
      </c>
      <c r="H560" s="112">
        <v>1993</v>
      </c>
      <c r="I560" s="114">
        <v>1993</v>
      </c>
      <c r="J560" s="104">
        <v>153.61000000000001</v>
      </c>
      <c r="K560" s="105" t="s">
        <v>96</v>
      </c>
      <c r="L560" s="112">
        <v>2</v>
      </c>
      <c r="M560" s="113"/>
      <c r="N560" s="107" t="s">
        <v>123</v>
      </c>
      <c r="O560" s="108"/>
      <c r="P560" s="82">
        <v>9248.7077664214557</v>
      </c>
      <c r="Q560" s="117"/>
      <c r="R560" s="110">
        <v>849.58999999999992</v>
      </c>
      <c r="S560" s="81"/>
      <c r="T560" s="81" t="s">
        <v>98</v>
      </c>
    </row>
    <row r="561" spans="1:20" ht="57.75" customHeight="1" x14ac:dyDescent="0.15">
      <c r="A561" s="65"/>
      <c r="B561" s="55" t="s">
        <v>1005</v>
      </c>
      <c r="C561" s="99">
        <v>556</v>
      </c>
      <c r="D561" s="98" t="s">
        <v>1667</v>
      </c>
      <c r="E561" s="81" t="s">
        <v>141</v>
      </c>
      <c r="F561" s="100" t="s">
        <v>142</v>
      </c>
      <c r="G561" s="111" t="s">
        <v>95</v>
      </c>
      <c r="H561" s="112">
        <v>1988</v>
      </c>
      <c r="I561" s="103">
        <v>1988</v>
      </c>
      <c r="J561" s="104">
        <v>74.5</v>
      </c>
      <c r="K561" s="105" t="s">
        <v>96</v>
      </c>
      <c r="L561" s="112">
        <v>2</v>
      </c>
      <c r="M561" s="113"/>
      <c r="N561" s="107" t="s">
        <v>97</v>
      </c>
      <c r="O561" s="108" t="s">
        <v>97</v>
      </c>
      <c r="P561" s="82">
        <v>13254.375838926175</v>
      </c>
      <c r="Q561" s="117"/>
      <c r="R561" s="110"/>
      <c r="S561" s="81" t="s">
        <v>1776</v>
      </c>
      <c r="T561" s="81" t="s">
        <v>1181</v>
      </c>
    </row>
    <row r="562" spans="1:20" ht="38.25" customHeight="1" x14ac:dyDescent="0.15">
      <c r="A562" s="65"/>
      <c r="B562" s="55" t="s">
        <v>1005</v>
      </c>
      <c r="C562" s="99">
        <v>557</v>
      </c>
      <c r="D562" s="98" t="s">
        <v>1182</v>
      </c>
      <c r="E562" s="81" t="s">
        <v>141</v>
      </c>
      <c r="F562" s="100" t="s">
        <v>1183</v>
      </c>
      <c r="G562" s="111" t="s">
        <v>122</v>
      </c>
      <c r="H562" s="112">
        <v>1990</v>
      </c>
      <c r="I562" s="114">
        <v>1990</v>
      </c>
      <c r="J562" s="104">
        <v>73.7</v>
      </c>
      <c r="K562" s="105" t="s">
        <v>96</v>
      </c>
      <c r="L562" s="112">
        <v>1</v>
      </c>
      <c r="M562" s="113"/>
      <c r="N562" s="107" t="s">
        <v>123</v>
      </c>
      <c r="O562" s="108"/>
      <c r="P562" s="82">
        <v>9595.1560379918592</v>
      </c>
      <c r="Q562" s="117"/>
      <c r="R562" s="110">
        <v>309.87</v>
      </c>
      <c r="S562" s="81"/>
      <c r="T562" s="81" t="s">
        <v>98</v>
      </c>
    </row>
    <row r="563" spans="1:20" ht="38.25" customHeight="1" x14ac:dyDescent="0.15">
      <c r="A563" s="65"/>
      <c r="B563" s="55" t="s">
        <v>1005</v>
      </c>
      <c r="C563" s="99">
        <v>558</v>
      </c>
      <c r="D563" s="98" t="s">
        <v>1184</v>
      </c>
      <c r="E563" s="81" t="s">
        <v>141</v>
      </c>
      <c r="F563" s="100" t="s">
        <v>1185</v>
      </c>
      <c r="G563" s="111" t="s">
        <v>122</v>
      </c>
      <c r="H563" s="112">
        <v>1950</v>
      </c>
      <c r="I563" s="114">
        <v>1950</v>
      </c>
      <c r="J563" s="104">
        <v>13.24</v>
      </c>
      <c r="K563" s="105" t="s">
        <v>96</v>
      </c>
      <c r="L563" s="112">
        <v>1</v>
      </c>
      <c r="M563" s="113"/>
      <c r="N563" s="107" t="s">
        <v>123</v>
      </c>
      <c r="O563" s="108"/>
      <c r="P563" s="82">
        <v>9925.3776435045311</v>
      </c>
      <c r="Q563" s="117"/>
      <c r="R563" s="110">
        <v>29.75</v>
      </c>
      <c r="S563" s="81"/>
      <c r="T563" s="81" t="s">
        <v>98</v>
      </c>
    </row>
    <row r="564" spans="1:20" ht="38.25" customHeight="1" x14ac:dyDescent="0.15">
      <c r="A564" s="65"/>
      <c r="B564" s="55" t="s">
        <v>1005</v>
      </c>
      <c r="C564" s="99">
        <v>559</v>
      </c>
      <c r="D564" s="98" t="s">
        <v>1186</v>
      </c>
      <c r="E564" s="81" t="s">
        <v>137</v>
      </c>
      <c r="F564" s="100" t="s">
        <v>1187</v>
      </c>
      <c r="G564" s="111" t="s">
        <v>172</v>
      </c>
      <c r="H564" s="112">
        <v>1981</v>
      </c>
      <c r="I564" s="114">
        <v>1981</v>
      </c>
      <c r="J564" s="104">
        <v>40.15</v>
      </c>
      <c r="K564" s="105" t="s">
        <v>96</v>
      </c>
      <c r="L564" s="112">
        <v>1</v>
      </c>
      <c r="M564" s="113"/>
      <c r="N564" s="107" t="s">
        <v>123</v>
      </c>
      <c r="O564" s="108"/>
      <c r="P564" s="82">
        <v>6293.374844333749</v>
      </c>
      <c r="Q564" s="117"/>
      <c r="R564" s="110">
        <v>122</v>
      </c>
      <c r="S564" s="81"/>
      <c r="T564" s="81" t="s">
        <v>98</v>
      </c>
    </row>
    <row r="565" spans="1:20" ht="38.25" customHeight="1" x14ac:dyDescent="0.15">
      <c r="A565" s="65"/>
      <c r="B565" s="55" t="s">
        <v>1005</v>
      </c>
      <c r="C565" s="99">
        <v>560</v>
      </c>
      <c r="D565" s="98" t="s">
        <v>1188</v>
      </c>
      <c r="E565" s="81" t="s">
        <v>137</v>
      </c>
      <c r="F565" s="100" t="s">
        <v>1189</v>
      </c>
      <c r="G565" s="111" t="s">
        <v>122</v>
      </c>
      <c r="H565" s="112">
        <v>1994</v>
      </c>
      <c r="I565" s="114">
        <v>1977</v>
      </c>
      <c r="J565" s="104">
        <v>70.150000000000006</v>
      </c>
      <c r="K565" s="105" t="s">
        <v>96</v>
      </c>
      <c r="L565" s="112">
        <v>1</v>
      </c>
      <c r="M565" s="113"/>
      <c r="N565" s="107" t="s">
        <v>123</v>
      </c>
      <c r="O565" s="108"/>
      <c r="P565" s="82">
        <v>8013.2573057733425</v>
      </c>
      <c r="Q565" s="117"/>
      <c r="R565" s="110">
        <v>0</v>
      </c>
      <c r="S565" s="81"/>
      <c r="T565" s="81" t="s">
        <v>98</v>
      </c>
    </row>
    <row r="566" spans="1:20" ht="38.25" customHeight="1" x14ac:dyDescent="0.15">
      <c r="A566" s="65"/>
      <c r="B566" s="55" t="s">
        <v>1005</v>
      </c>
      <c r="C566" s="99">
        <v>561</v>
      </c>
      <c r="D566" s="98" t="s">
        <v>1190</v>
      </c>
      <c r="E566" s="81" t="s">
        <v>137</v>
      </c>
      <c r="F566" s="100" t="s">
        <v>1191</v>
      </c>
      <c r="G566" s="111" t="s">
        <v>122</v>
      </c>
      <c r="H566" s="112">
        <v>1979</v>
      </c>
      <c r="I566" s="114">
        <v>1979</v>
      </c>
      <c r="J566" s="104">
        <v>35.32</v>
      </c>
      <c r="K566" s="105" t="s">
        <v>96</v>
      </c>
      <c r="L566" s="112">
        <v>1</v>
      </c>
      <c r="M566" s="113"/>
      <c r="N566" s="107" t="s">
        <v>123</v>
      </c>
      <c r="O566" s="108"/>
      <c r="P566" s="82">
        <v>8791.0249150622876</v>
      </c>
      <c r="Q566" s="117"/>
      <c r="R566" s="110">
        <v>116</v>
      </c>
      <c r="S566" s="81"/>
      <c r="T566" s="81" t="s">
        <v>98</v>
      </c>
    </row>
    <row r="567" spans="1:20" ht="38.25" customHeight="1" x14ac:dyDescent="0.15">
      <c r="A567" s="65"/>
      <c r="B567" s="95" t="s">
        <v>1005</v>
      </c>
      <c r="C567" s="99">
        <v>562</v>
      </c>
      <c r="D567" s="98" t="s">
        <v>1829</v>
      </c>
      <c r="E567" s="81" t="s">
        <v>137</v>
      </c>
      <c r="F567" s="100" t="s">
        <v>1192</v>
      </c>
      <c r="G567" s="111" t="s">
        <v>122</v>
      </c>
      <c r="H567" s="112">
        <v>2022</v>
      </c>
      <c r="I567" s="114">
        <v>2022</v>
      </c>
      <c r="J567" s="104">
        <v>100.61</v>
      </c>
      <c r="K567" s="105" t="s">
        <v>96</v>
      </c>
      <c r="L567" s="112">
        <v>1</v>
      </c>
      <c r="M567" s="113"/>
      <c r="N567" s="107" t="s">
        <v>123</v>
      </c>
      <c r="O567" s="108"/>
      <c r="P567" s="82"/>
      <c r="Q567" s="117"/>
      <c r="R567" s="110">
        <v>528.91</v>
      </c>
      <c r="S567" s="81"/>
      <c r="T567" s="81" t="s">
        <v>98</v>
      </c>
    </row>
    <row r="568" spans="1:20" ht="38.25" customHeight="1" x14ac:dyDescent="0.15">
      <c r="A568" s="65"/>
      <c r="B568" s="55" t="s">
        <v>1005</v>
      </c>
      <c r="C568" s="99">
        <v>563</v>
      </c>
      <c r="D568" s="98" t="s">
        <v>1193</v>
      </c>
      <c r="E568" s="81" t="s">
        <v>137</v>
      </c>
      <c r="F568" s="100" t="s">
        <v>1194</v>
      </c>
      <c r="G568" s="111" t="s">
        <v>122</v>
      </c>
      <c r="H568" s="112">
        <v>1986</v>
      </c>
      <c r="I568" s="114">
        <v>1986</v>
      </c>
      <c r="J568" s="104">
        <v>41.31</v>
      </c>
      <c r="K568" s="105" t="s">
        <v>96</v>
      </c>
      <c r="L568" s="112">
        <v>1</v>
      </c>
      <c r="M568" s="113"/>
      <c r="N568" s="107" t="s">
        <v>123</v>
      </c>
      <c r="O568" s="108"/>
      <c r="P568" s="82">
        <v>9368.5548293391421</v>
      </c>
      <c r="Q568" s="117"/>
      <c r="R568" s="110">
        <v>0</v>
      </c>
      <c r="S568" s="81"/>
      <c r="T568" s="81" t="s">
        <v>98</v>
      </c>
    </row>
    <row r="569" spans="1:20" ht="38.25" customHeight="1" x14ac:dyDescent="0.15">
      <c r="A569" s="65"/>
      <c r="B569" s="55" t="s">
        <v>1005</v>
      </c>
      <c r="C569" s="99">
        <v>564</v>
      </c>
      <c r="D569" s="98" t="s">
        <v>1195</v>
      </c>
      <c r="E569" s="81" t="s">
        <v>137</v>
      </c>
      <c r="F569" s="100" t="s">
        <v>1196</v>
      </c>
      <c r="G569" s="111" t="s">
        <v>510</v>
      </c>
      <c r="H569" s="112">
        <v>1970</v>
      </c>
      <c r="I569" s="114">
        <v>1970</v>
      </c>
      <c r="J569" s="104">
        <v>52.5</v>
      </c>
      <c r="K569" s="105" t="s">
        <v>96</v>
      </c>
      <c r="L569" s="112">
        <v>1</v>
      </c>
      <c r="M569" s="113"/>
      <c r="N569" s="107" t="s">
        <v>123</v>
      </c>
      <c r="O569" s="108"/>
      <c r="P569" s="82">
        <v>8400.4380952380961</v>
      </c>
      <c r="Q569" s="117"/>
      <c r="R569" s="110">
        <v>0</v>
      </c>
      <c r="S569" s="81"/>
      <c r="T569" s="81" t="s">
        <v>98</v>
      </c>
    </row>
    <row r="570" spans="1:20" ht="38.25" customHeight="1" x14ac:dyDescent="0.15">
      <c r="A570" s="65"/>
      <c r="B570" s="55" t="s">
        <v>1005</v>
      </c>
      <c r="C570" s="99">
        <v>565</v>
      </c>
      <c r="D570" s="98" t="s">
        <v>1197</v>
      </c>
      <c r="E570" s="81" t="s">
        <v>137</v>
      </c>
      <c r="F570" s="100" t="s">
        <v>1198</v>
      </c>
      <c r="G570" s="111" t="s">
        <v>122</v>
      </c>
      <c r="H570" s="112">
        <v>1983</v>
      </c>
      <c r="I570" s="114">
        <v>1983</v>
      </c>
      <c r="J570" s="104">
        <v>48.42</v>
      </c>
      <c r="K570" s="105" t="s">
        <v>96</v>
      </c>
      <c r="L570" s="112">
        <v>1</v>
      </c>
      <c r="M570" s="113"/>
      <c r="N570" s="107" t="s">
        <v>123</v>
      </c>
      <c r="O570" s="108"/>
      <c r="P570" s="82">
        <v>5371.3548120611313</v>
      </c>
      <c r="Q570" s="117"/>
      <c r="R570" s="110">
        <v>171.26999999999998</v>
      </c>
      <c r="S570" s="81"/>
      <c r="T570" s="81" t="s">
        <v>98</v>
      </c>
    </row>
    <row r="571" spans="1:20" ht="38.25" customHeight="1" x14ac:dyDescent="0.15">
      <c r="A571" s="65"/>
      <c r="B571" s="55" t="s">
        <v>1005</v>
      </c>
      <c r="C571" s="99">
        <v>566</v>
      </c>
      <c r="D571" s="98" t="s">
        <v>1199</v>
      </c>
      <c r="E571" s="81" t="s">
        <v>137</v>
      </c>
      <c r="F571" s="100" t="s">
        <v>1200</v>
      </c>
      <c r="G571" s="111" t="s">
        <v>510</v>
      </c>
      <c r="H571" s="112">
        <v>1963</v>
      </c>
      <c r="I571" s="114">
        <v>1963</v>
      </c>
      <c r="J571" s="104">
        <v>9.93</v>
      </c>
      <c r="K571" s="105" t="s">
        <v>96</v>
      </c>
      <c r="L571" s="112">
        <v>1</v>
      </c>
      <c r="M571" s="113"/>
      <c r="N571" s="107" t="s">
        <v>123</v>
      </c>
      <c r="O571" s="108"/>
      <c r="P571" s="82">
        <v>9128.3987915407852</v>
      </c>
      <c r="Q571" s="117"/>
      <c r="R571" s="110">
        <v>0</v>
      </c>
      <c r="S571" s="81"/>
      <c r="T571" s="81" t="s">
        <v>98</v>
      </c>
    </row>
    <row r="572" spans="1:20" ht="38.25" customHeight="1" x14ac:dyDescent="0.15">
      <c r="A572" s="65"/>
      <c r="B572" s="55" t="s">
        <v>1005</v>
      </c>
      <c r="C572" s="99">
        <v>567</v>
      </c>
      <c r="D572" s="98" t="s">
        <v>1201</v>
      </c>
      <c r="E572" s="81" t="s">
        <v>137</v>
      </c>
      <c r="F572" s="100" t="s">
        <v>1202</v>
      </c>
      <c r="G572" s="111" t="s">
        <v>122</v>
      </c>
      <c r="H572" s="112">
        <v>1993</v>
      </c>
      <c r="I572" s="114">
        <v>1993</v>
      </c>
      <c r="J572" s="104">
        <v>48.03</v>
      </c>
      <c r="K572" s="105" t="s">
        <v>96</v>
      </c>
      <c r="L572" s="112">
        <v>1</v>
      </c>
      <c r="M572" s="113"/>
      <c r="N572" s="107" t="s">
        <v>123</v>
      </c>
      <c r="O572" s="108"/>
      <c r="P572" s="82">
        <v>6365.5423693524881</v>
      </c>
      <c r="Q572" s="117"/>
      <c r="R572" s="110">
        <v>154</v>
      </c>
      <c r="S572" s="81"/>
      <c r="T572" s="81" t="s">
        <v>98</v>
      </c>
    </row>
    <row r="573" spans="1:20" ht="38.25" customHeight="1" x14ac:dyDescent="0.15">
      <c r="A573" s="65"/>
      <c r="B573" s="55" t="s">
        <v>1005</v>
      </c>
      <c r="C573" s="99">
        <v>568</v>
      </c>
      <c r="D573" s="98" t="s">
        <v>1203</v>
      </c>
      <c r="E573" s="81" t="s">
        <v>137</v>
      </c>
      <c r="F573" s="100" t="s">
        <v>1204</v>
      </c>
      <c r="G573" s="111" t="s">
        <v>122</v>
      </c>
      <c r="H573" s="112">
        <v>1988</v>
      </c>
      <c r="I573" s="114">
        <v>1988</v>
      </c>
      <c r="J573" s="104">
        <v>130</v>
      </c>
      <c r="K573" s="105" t="s">
        <v>96</v>
      </c>
      <c r="L573" s="112">
        <v>2</v>
      </c>
      <c r="M573" s="113"/>
      <c r="N573" s="107" t="s">
        <v>123</v>
      </c>
      <c r="O573" s="108"/>
      <c r="P573" s="82">
        <v>7166.4153846153849</v>
      </c>
      <c r="Q573" s="117"/>
      <c r="R573" s="110">
        <v>260.54000000000002</v>
      </c>
      <c r="S573" s="81"/>
      <c r="T573" s="81" t="s">
        <v>98</v>
      </c>
    </row>
    <row r="574" spans="1:20" ht="38.25" customHeight="1" x14ac:dyDescent="0.15">
      <c r="A574" s="65"/>
      <c r="B574" s="55" t="s">
        <v>1005</v>
      </c>
      <c r="C574" s="99">
        <v>569</v>
      </c>
      <c r="D574" s="98" t="s">
        <v>1205</v>
      </c>
      <c r="E574" s="81" t="s">
        <v>137</v>
      </c>
      <c r="F574" s="100" t="s">
        <v>1206</v>
      </c>
      <c r="G574" s="111" t="s">
        <v>510</v>
      </c>
      <c r="H574" s="112">
        <v>1972</v>
      </c>
      <c r="I574" s="114">
        <v>1972</v>
      </c>
      <c r="J574" s="104">
        <v>15.78</v>
      </c>
      <c r="K574" s="105" t="s">
        <v>96</v>
      </c>
      <c r="L574" s="112">
        <v>1</v>
      </c>
      <c r="M574" s="113"/>
      <c r="N574" s="107" t="s">
        <v>123</v>
      </c>
      <c r="O574" s="108"/>
      <c r="P574" s="82">
        <v>12319.328263624842</v>
      </c>
      <c r="Q574" s="117"/>
      <c r="R574" s="110">
        <v>0</v>
      </c>
      <c r="S574" s="81"/>
      <c r="T574" s="81" t="s">
        <v>98</v>
      </c>
    </row>
    <row r="575" spans="1:20" ht="38.25" customHeight="1" x14ac:dyDescent="0.15">
      <c r="A575" s="65"/>
      <c r="B575" s="55" t="s">
        <v>1005</v>
      </c>
      <c r="C575" s="99">
        <v>570</v>
      </c>
      <c r="D575" s="98" t="s">
        <v>1207</v>
      </c>
      <c r="E575" s="81" t="s">
        <v>137</v>
      </c>
      <c r="F575" s="100" t="s">
        <v>1208</v>
      </c>
      <c r="G575" s="111" t="s">
        <v>122</v>
      </c>
      <c r="H575" s="112">
        <v>1992</v>
      </c>
      <c r="I575" s="114">
        <v>1992</v>
      </c>
      <c r="J575" s="104">
        <v>19.87</v>
      </c>
      <c r="K575" s="105" t="s">
        <v>96</v>
      </c>
      <c r="L575" s="112">
        <v>1</v>
      </c>
      <c r="M575" s="113"/>
      <c r="N575" s="107" t="s">
        <v>123</v>
      </c>
      <c r="O575" s="108"/>
      <c r="P575" s="82">
        <v>15755.057876195269</v>
      </c>
      <c r="Q575" s="117"/>
      <c r="R575" s="110">
        <v>104.97</v>
      </c>
      <c r="S575" s="81"/>
      <c r="T575" s="81" t="s">
        <v>98</v>
      </c>
    </row>
    <row r="576" spans="1:20" ht="38.25" customHeight="1" x14ac:dyDescent="0.15">
      <c r="A576" s="65"/>
      <c r="B576" s="55" t="s">
        <v>1005</v>
      </c>
      <c r="C576" s="99">
        <v>571</v>
      </c>
      <c r="D576" s="98" t="s">
        <v>1209</v>
      </c>
      <c r="E576" s="81" t="s">
        <v>137</v>
      </c>
      <c r="F576" s="100" t="s">
        <v>1210</v>
      </c>
      <c r="G576" s="111" t="s">
        <v>122</v>
      </c>
      <c r="H576" s="112">
        <v>1989</v>
      </c>
      <c r="I576" s="114">
        <v>1989</v>
      </c>
      <c r="J576" s="104">
        <v>105.99</v>
      </c>
      <c r="K576" s="105" t="s">
        <v>96</v>
      </c>
      <c r="L576" s="112">
        <v>1</v>
      </c>
      <c r="M576" s="113"/>
      <c r="N576" s="107" t="s">
        <v>123</v>
      </c>
      <c r="O576" s="108"/>
      <c r="P576" s="82">
        <v>5966.6383621096329</v>
      </c>
      <c r="Q576" s="117"/>
      <c r="R576" s="110">
        <v>0</v>
      </c>
      <c r="S576" s="81"/>
      <c r="T576" s="81" t="s">
        <v>98</v>
      </c>
    </row>
    <row r="577" spans="1:20" ht="38.25" customHeight="1" x14ac:dyDescent="0.15">
      <c r="A577" s="65"/>
      <c r="B577" s="55" t="s">
        <v>1005</v>
      </c>
      <c r="C577" s="99">
        <v>572</v>
      </c>
      <c r="D577" s="98" t="s">
        <v>1211</v>
      </c>
      <c r="E577" s="81" t="s">
        <v>137</v>
      </c>
      <c r="F577" s="100" t="s">
        <v>1212</v>
      </c>
      <c r="G577" s="111" t="s">
        <v>122</v>
      </c>
      <c r="H577" s="112">
        <v>1989</v>
      </c>
      <c r="I577" s="114">
        <v>1989</v>
      </c>
      <c r="J577" s="104">
        <v>52.58</v>
      </c>
      <c r="K577" s="105" t="s">
        <v>96</v>
      </c>
      <c r="L577" s="112">
        <v>1</v>
      </c>
      <c r="M577" s="113"/>
      <c r="N577" s="107" t="s">
        <v>123</v>
      </c>
      <c r="O577" s="108"/>
      <c r="P577" s="82">
        <v>7562.4381894256376</v>
      </c>
      <c r="Q577" s="117"/>
      <c r="R577" s="110">
        <v>0</v>
      </c>
      <c r="S577" s="81"/>
      <c r="T577" s="81" t="s">
        <v>98</v>
      </c>
    </row>
    <row r="578" spans="1:20" ht="38.25" customHeight="1" x14ac:dyDescent="0.15">
      <c r="A578" s="65"/>
      <c r="B578" s="55" t="s">
        <v>1005</v>
      </c>
      <c r="C578" s="99">
        <v>573</v>
      </c>
      <c r="D578" s="98" t="s">
        <v>1213</v>
      </c>
      <c r="E578" s="81" t="s">
        <v>137</v>
      </c>
      <c r="F578" s="100" t="s">
        <v>1214</v>
      </c>
      <c r="G578" s="111" t="s">
        <v>510</v>
      </c>
      <c r="H578" s="112">
        <v>1973</v>
      </c>
      <c r="I578" s="114">
        <v>1973</v>
      </c>
      <c r="J578" s="104">
        <v>73.66</v>
      </c>
      <c r="K578" s="105" t="s">
        <v>96</v>
      </c>
      <c r="L578" s="112">
        <v>1</v>
      </c>
      <c r="M578" s="113"/>
      <c r="N578" s="107" t="s">
        <v>123</v>
      </c>
      <c r="O578" s="108"/>
      <c r="P578" s="82">
        <v>7846.8503937007881</v>
      </c>
      <c r="Q578" s="117"/>
      <c r="R578" s="110">
        <v>766</v>
      </c>
      <c r="S578" s="81"/>
      <c r="T578" s="81" t="s">
        <v>98</v>
      </c>
    </row>
    <row r="579" spans="1:20" ht="38.25" customHeight="1" x14ac:dyDescent="0.15">
      <c r="A579" s="65"/>
      <c r="B579" s="55" t="s">
        <v>1005</v>
      </c>
      <c r="C579" s="99">
        <v>574</v>
      </c>
      <c r="D579" s="98" t="s">
        <v>1215</v>
      </c>
      <c r="E579" s="81" t="s">
        <v>137</v>
      </c>
      <c r="F579" s="100" t="s">
        <v>1216</v>
      </c>
      <c r="G579" s="111" t="s">
        <v>122</v>
      </c>
      <c r="H579" s="112">
        <v>1988</v>
      </c>
      <c r="I579" s="114">
        <v>1988</v>
      </c>
      <c r="J579" s="104">
        <v>55.08</v>
      </c>
      <c r="K579" s="105" t="s">
        <v>96</v>
      </c>
      <c r="L579" s="112">
        <v>1</v>
      </c>
      <c r="M579" s="113"/>
      <c r="N579" s="107" t="s">
        <v>123</v>
      </c>
      <c r="O579" s="108"/>
      <c r="P579" s="82">
        <v>6592.3928830791574</v>
      </c>
      <c r="Q579" s="117"/>
      <c r="R579" s="110">
        <v>0</v>
      </c>
      <c r="S579" s="81"/>
      <c r="T579" s="81" t="s">
        <v>98</v>
      </c>
    </row>
    <row r="580" spans="1:20" ht="38.25" customHeight="1" x14ac:dyDescent="0.15">
      <c r="A580" s="65"/>
      <c r="B580" s="55" t="s">
        <v>1005</v>
      </c>
      <c r="C580" s="99">
        <v>575</v>
      </c>
      <c r="D580" s="98" t="s">
        <v>1217</v>
      </c>
      <c r="E580" s="81" t="s">
        <v>137</v>
      </c>
      <c r="F580" s="100" t="s">
        <v>1218</v>
      </c>
      <c r="G580" s="111" t="s">
        <v>122</v>
      </c>
      <c r="H580" s="112">
        <v>1985</v>
      </c>
      <c r="I580" s="114">
        <v>1985</v>
      </c>
      <c r="J580" s="104">
        <v>42.23</v>
      </c>
      <c r="K580" s="105" t="s">
        <v>96</v>
      </c>
      <c r="L580" s="112">
        <v>1</v>
      </c>
      <c r="M580" s="113"/>
      <c r="N580" s="107" t="s">
        <v>123</v>
      </c>
      <c r="O580" s="108"/>
      <c r="P580" s="82">
        <v>6703.9071749940804</v>
      </c>
      <c r="Q580" s="117"/>
      <c r="R580" s="110">
        <v>59</v>
      </c>
      <c r="S580" s="81"/>
      <c r="T580" s="81" t="s">
        <v>98</v>
      </c>
    </row>
    <row r="581" spans="1:20" ht="38.25" customHeight="1" x14ac:dyDescent="0.15">
      <c r="A581" s="65"/>
      <c r="B581" s="55" t="s">
        <v>1005</v>
      </c>
      <c r="C581" s="99">
        <v>576</v>
      </c>
      <c r="D581" s="98" t="s">
        <v>1219</v>
      </c>
      <c r="E581" s="81" t="s">
        <v>137</v>
      </c>
      <c r="F581" s="100" t="s">
        <v>1220</v>
      </c>
      <c r="G581" s="111" t="s">
        <v>122</v>
      </c>
      <c r="H581" s="112">
        <v>1980</v>
      </c>
      <c r="I581" s="114">
        <v>1980</v>
      </c>
      <c r="J581" s="104">
        <v>33.1</v>
      </c>
      <c r="K581" s="105" t="s">
        <v>96</v>
      </c>
      <c r="L581" s="112">
        <v>1</v>
      </c>
      <c r="M581" s="113"/>
      <c r="N581" s="107" t="s">
        <v>123</v>
      </c>
      <c r="O581" s="108"/>
      <c r="P581" s="82">
        <v>7382.2658610271901</v>
      </c>
      <c r="Q581" s="117"/>
      <c r="R581" s="110">
        <v>0</v>
      </c>
      <c r="S581" s="81"/>
      <c r="T581" s="81" t="s">
        <v>98</v>
      </c>
    </row>
    <row r="582" spans="1:20" ht="38.25" customHeight="1" x14ac:dyDescent="0.15">
      <c r="A582" s="65"/>
      <c r="B582" s="55" t="s">
        <v>1005</v>
      </c>
      <c r="C582" s="99">
        <v>577</v>
      </c>
      <c r="D582" s="98" t="s">
        <v>1668</v>
      </c>
      <c r="E582" s="81" t="s">
        <v>160</v>
      </c>
      <c r="F582" s="100" t="s">
        <v>161</v>
      </c>
      <c r="G582" s="111" t="s">
        <v>122</v>
      </c>
      <c r="H582" s="112">
        <v>1997</v>
      </c>
      <c r="I582" s="103">
        <v>1997</v>
      </c>
      <c r="J582" s="104">
        <v>65</v>
      </c>
      <c r="K582" s="105" t="s">
        <v>96</v>
      </c>
      <c r="L582" s="112">
        <v>1</v>
      </c>
      <c r="M582" s="113"/>
      <c r="N582" s="107" t="s">
        <v>123</v>
      </c>
      <c r="O582" s="108" t="s">
        <v>97</v>
      </c>
      <c r="P582" s="82">
        <v>7248.2461538461539</v>
      </c>
      <c r="Q582" s="117"/>
      <c r="R582" s="110"/>
      <c r="S582" s="81" t="s">
        <v>1680</v>
      </c>
      <c r="T582" s="81" t="s">
        <v>1221</v>
      </c>
    </row>
    <row r="583" spans="1:20" ht="38.25" customHeight="1" x14ac:dyDescent="0.15">
      <c r="A583" s="65"/>
      <c r="B583" s="55" t="s">
        <v>1005</v>
      </c>
      <c r="C583" s="99">
        <v>578</v>
      </c>
      <c r="D583" s="98" t="s">
        <v>1222</v>
      </c>
      <c r="E583" s="81" t="s">
        <v>160</v>
      </c>
      <c r="F583" s="100" t="s">
        <v>1223</v>
      </c>
      <c r="G583" s="111" t="s">
        <v>122</v>
      </c>
      <c r="H583" s="112">
        <v>1988</v>
      </c>
      <c r="I583" s="114">
        <v>1988</v>
      </c>
      <c r="J583" s="104">
        <v>42.23</v>
      </c>
      <c r="K583" s="105" t="s">
        <v>96</v>
      </c>
      <c r="L583" s="112">
        <v>1</v>
      </c>
      <c r="M583" s="113"/>
      <c r="N583" s="107" t="s">
        <v>123</v>
      </c>
      <c r="O583" s="108"/>
      <c r="P583" s="82">
        <v>6426.1188728392144</v>
      </c>
      <c r="Q583" s="117"/>
      <c r="R583" s="110">
        <v>141.35</v>
      </c>
      <c r="S583" s="81"/>
      <c r="T583" s="81" t="s">
        <v>98</v>
      </c>
    </row>
    <row r="584" spans="1:20" ht="38.25" customHeight="1" x14ac:dyDescent="0.15">
      <c r="A584" s="65"/>
      <c r="B584" s="55" t="s">
        <v>1005</v>
      </c>
      <c r="C584" s="99">
        <v>579</v>
      </c>
      <c r="D584" s="98" t="s">
        <v>1224</v>
      </c>
      <c r="E584" s="81" t="s">
        <v>160</v>
      </c>
      <c r="F584" s="100" t="s">
        <v>1225</v>
      </c>
      <c r="G584" s="111" t="s">
        <v>122</v>
      </c>
      <c r="H584" s="112">
        <v>1988</v>
      </c>
      <c r="I584" s="114">
        <v>1988</v>
      </c>
      <c r="J584" s="104">
        <v>42.23</v>
      </c>
      <c r="K584" s="105" t="s">
        <v>96</v>
      </c>
      <c r="L584" s="112">
        <v>1</v>
      </c>
      <c r="M584" s="113"/>
      <c r="N584" s="107" t="s">
        <v>123</v>
      </c>
      <c r="O584" s="108"/>
      <c r="P584" s="82">
        <v>9822.1406582997879</v>
      </c>
      <c r="Q584" s="117"/>
      <c r="R584" s="110">
        <v>0</v>
      </c>
      <c r="S584" s="81"/>
      <c r="T584" s="81" t="s">
        <v>98</v>
      </c>
    </row>
    <row r="585" spans="1:20" ht="38.25" customHeight="1" x14ac:dyDescent="0.15">
      <c r="A585" s="65"/>
      <c r="B585" s="55" t="s">
        <v>1005</v>
      </c>
      <c r="C585" s="99">
        <v>580</v>
      </c>
      <c r="D585" s="98" t="s">
        <v>1226</v>
      </c>
      <c r="E585" s="81" t="s">
        <v>160</v>
      </c>
      <c r="F585" s="100" t="s">
        <v>1227</v>
      </c>
      <c r="G585" s="111" t="s">
        <v>98</v>
      </c>
      <c r="H585" s="112" t="s">
        <v>98</v>
      </c>
      <c r="I585" s="114" t="s">
        <v>98</v>
      </c>
      <c r="J585" s="104"/>
      <c r="K585" s="105" t="s">
        <v>96</v>
      </c>
      <c r="L585" s="112" t="s">
        <v>98</v>
      </c>
      <c r="M585" s="118"/>
      <c r="N585" s="107" t="s">
        <v>123</v>
      </c>
      <c r="O585" s="119"/>
      <c r="P585" s="82"/>
      <c r="Q585" s="117"/>
      <c r="R585" s="110">
        <v>0</v>
      </c>
      <c r="S585" s="81"/>
      <c r="T585" s="81"/>
    </row>
    <row r="586" spans="1:20" ht="38.25" customHeight="1" x14ac:dyDescent="0.15">
      <c r="A586" s="65"/>
      <c r="B586" s="55" t="s">
        <v>1005</v>
      </c>
      <c r="C586" s="99">
        <v>581</v>
      </c>
      <c r="D586" s="98" t="s">
        <v>1228</v>
      </c>
      <c r="E586" s="81" t="s">
        <v>160</v>
      </c>
      <c r="F586" s="100" t="s">
        <v>1229</v>
      </c>
      <c r="G586" s="111" t="s">
        <v>122</v>
      </c>
      <c r="H586" s="112">
        <v>1984</v>
      </c>
      <c r="I586" s="114">
        <v>1984</v>
      </c>
      <c r="J586" s="104">
        <v>42.02</v>
      </c>
      <c r="K586" s="105" t="s">
        <v>96</v>
      </c>
      <c r="L586" s="112">
        <v>1</v>
      </c>
      <c r="M586" s="113"/>
      <c r="N586" s="107" t="s">
        <v>123</v>
      </c>
      <c r="O586" s="108"/>
      <c r="P586" s="82">
        <v>8955.8781532603516</v>
      </c>
      <c r="Q586" s="117"/>
      <c r="R586" s="110">
        <v>70.61</v>
      </c>
      <c r="S586" s="81"/>
      <c r="T586" s="81" t="s">
        <v>98</v>
      </c>
    </row>
    <row r="587" spans="1:20" ht="38.25" customHeight="1" x14ac:dyDescent="0.15">
      <c r="A587" s="65"/>
      <c r="B587" s="55" t="s">
        <v>1005</v>
      </c>
      <c r="C587" s="99">
        <v>582</v>
      </c>
      <c r="D587" s="98" t="s">
        <v>1230</v>
      </c>
      <c r="E587" s="81" t="s">
        <v>160</v>
      </c>
      <c r="F587" s="100" t="s">
        <v>1231</v>
      </c>
      <c r="G587" s="111" t="s">
        <v>122</v>
      </c>
      <c r="H587" s="112">
        <v>1987</v>
      </c>
      <c r="I587" s="114">
        <v>1987</v>
      </c>
      <c r="J587" s="104">
        <v>69.56</v>
      </c>
      <c r="K587" s="105" t="s">
        <v>96</v>
      </c>
      <c r="L587" s="112">
        <v>2</v>
      </c>
      <c r="M587" s="113"/>
      <c r="N587" s="107" t="s">
        <v>123</v>
      </c>
      <c r="O587" s="108"/>
      <c r="P587" s="82">
        <v>10658.826912018401</v>
      </c>
      <c r="Q587" s="117"/>
      <c r="R587" s="110">
        <v>0</v>
      </c>
      <c r="S587" s="81"/>
      <c r="T587" s="81" t="s">
        <v>98</v>
      </c>
    </row>
    <row r="588" spans="1:20" ht="38.25" customHeight="1" x14ac:dyDescent="0.15">
      <c r="A588" s="65"/>
      <c r="B588" s="55" t="s">
        <v>1005</v>
      </c>
      <c r="C588" s="99">
        <v>583</v>
      </c>
      <c r="D588" s="98" t="s">
        <v>1232</v>
      </c>
      <c r="E588" s="81" t="s">
        <v>160</v>
      </c>
      <c r="F588" s="100" t="s">
        <v>1233</v>
      </c>
      <c r="G588" s="111" t="s">
        <v>122</v>
      </c>
      <c r="H588" s="112">
        <v>1992</v>
      </c>
      <c r="I588" s="114">
        <v>1992</v>
      </c>
      <c r="J588" s="104">
        <v>26.5</v>
      </c>
      <c r="K588" s="105" t="s">
        <v>96</v>
      </c>
      <c r="L588" s="112">
        <v>1</v>
      </c>
      <c r="M588" s="113"/>
      <c r="N588" s="107" t="s">
        <v>123</v>
      </c>
      <c r="O588" s="108"/>
      <c r="P588" s="82">
        <v>5584</v>
      </c>
      <c r="Q588" s="117"/>
      <c r="R588" s="110">
        <v>0</v>
      </c>
      <c r="S588" s="81"/>
      <c r="T588" s="81" t="s">
        <v>98</v>
      </c>
    </row>
    <row r="589" spans="1:20" ht="38.25" customHeight="1" x14ac:dyDescent="0.15">
      <c r="A589" s="65"/>
      <c r="B589" s="55" t="s">
        <v>1005</v>
      </c>
      <c r="C589" s="99">
        <v>584</v>
      </c>
      <c r="D589" s="98" t="s">
        <v>1234</v>
      </c>
      <c r="E589" s="81" t="s">
        <v>160</v>
      </c>
      <c r="F589" s="100" t="s">
        <v>1235</v>
      </c>
      <c r="G589" s="111" t="s">
        <v>122</v>
      </c>
      <c r="H589" s="112">
        <v>1979</v>
      </c>
      <c r="I589" s="114">
        <v>1979</v>
      </c>
      <c r="J589" s="104">
        <v>16.54</v>
      </c>
      <c r="K589" s="105" t="s">
        <v>96</v>
      </c>
      <c r="L589" s="112">
        <v>1</v>
      </c>
      <c r="M589" s="113"/>
      <c r="N589" s="107" t="s">
        <v>123</v>
      </c>
      <c r="O589" s="108"/>
      <c r="P589" s="82">
        <v>6435.3688029020559</v>
      </c>
      <c r="Q589" s="117"/>
      <c r="R589" s="110">
        <v>0</v>
      </c>
      <c r="S589" s="81"/>
      <c r="T589" s="81" t="s">
        <v>98</v>
      </c>
    </row>
    <row r="590" spans="1:20" ht="38.25" customHeight="1" x14ac:dyDescent="0.15">
      <c r="A590" s="65"/>
      <c r="B590" s="55" t="s">
        <v>1005</v>
      </c>
      <c r="C590" s="99">
        <v>585</v>
      </c>
      <c r="D590" s="98" t="s">
        <v>1236</v>
      </c>
      <c r="E590" s="81" t="s">
        <v>160</v>
      </c>
      <c r="F590" s="100" t="s">
        <v>1237</v>
      </c>
      <c r="G590" s="111" t="s">
        <v>122</v>
      </c>
      <c r="H590" s="112">
        <v>2003</v>
      </c>
      <c r="I590" s="114">
        <v>2003</v>
      </c>
      <c r="J590" s="104">
        <v>80.19</v>
      </c>
      <c r="K590" s="105" t="s">
        <v>96</v>
      </c>
      <c r="L590" s="112">
        <v>1</v>
      </c>
      <c r="M590" s="113"/>
      <c r="N590" s="107" t="s">
        <v>123</v>
      </c>
      <c r="O590" s="108"/>
      <c r="P590" s="82">
        <v>12101.396682878165</v>
      </c>
      <c r="Q590" s="117"/>
      <c r="R590" s="110">
        <v>397</v>
      </c>
      <c r="S590" s="81"/>
      <c r="T590" s="81" t="s">
        <v>98</v>
      </c>
    </row>
    <row r="591" spans="1:20" ht="38.25" customHeight="1" x14ac:dyDescent="0.15">
      <c r="A591" s="65"/>
      <c r="B591" s="55" t="s">
        <v>1005</v>
      </c>
      <c r="C591" s="99">
        <v>586</v>
      </c>
      <c r="D591" s="98" t="s">
        <v>1238</v>
      </c>
      <c r="E591" s="81" t="s">
        <v>160</v>
      </c>
      <c r="F591" s="100" t="s">
        <v>1239</v>
      </c>
      <c r="G591" s="111" t="s">
        <v>122</v>
      </c>
      <c r="H591" s="112">
        <v>1987</v>
      </c>
      <c r="I591" s="114">
        <v>1987</v>
      </c>
      <c r="J591" s="104">
        <v>69.56</v>
      </c>
      <c r="K591" s="105" t="s">
        <v>96</v>
      </c>
      <c r="L591" s="112">
        <v>2</v>
      </c>
      <c r="M591" s="113"/>
      <c r="N591" s="107" t="s">
        <v>123</v>
      </c>
      <c r="O591" s="108"/>
      <c r="P591" s="82">
        <v>7038.9016676250712</v>
      </c>
      <c r="Q591" s="117"/>
      <c r="R591" s="110">
        <v>54</v>
      </c>
      <c r="S591" s="81"/>
      <c r="T591" s="81" t="s">
        <v>98</v>
      </c>
    </row>
    <row r="592" spans="1:20" ht="38.25" customHeight="1" x14ac:dyDescent="0.15">
      <c r="A592" s="65"/>
      <c r="B592" s="55" t="s">
        <v>1005</v>
      </c>
      <c r="C592" s="99">
        <v>587</v>
      </c>
      <c r="D592" s="98" t="s">
        <v>1240</v>
      </c>
      <c r="E592" s="81" t="s">
        <v>160</v>
      </c>
      <c r="F592" s="100" t="s">
        <v>1241</v>
      </c>
      <c r="G592" s="111" t="s">
        <v>122</v>
      </c>
      <c r="H592" s="112">
        <v>1997</v>
      </c>
      <c r="I592" s="114">
        <v>1997</v>
      </c>
      <c r="J592" s="104">
        <v>60.86</v>
      </c>
      <c r="K592" s="105" t="s">
        <v>96</v>
      </c>
      <c r="L592" s="112">
        <v>1</v>
      </c>
      <c r="M592" s="113"/>
      <c r="N592" s="107" t="s">
        <v>123</v>
      </c>
      <c r="O592" s="108"/>
      <c r="P592" s="82">
        <v>8743.1975024646727</v>
      </c>
      <c r="Q592" s="117"/>
      <c r="R592" s="110">
        <v>188.9</v>
      </c>
      <c r="S592" s="81"/>
      <c r="T592" s="81" t="s">
        <v>98</v>
      </c>
    </row>
    <row r="593" spans="1:20" ht="38.25" customHeight="1" x14ac:dyDescent="0.15">
      <c r="A593" s="65"/>
      <c r="B593" s="55" t="s">
        <v>1005</v>
      </c>
      <c r="C593" s="99">
        <v>588</v>
      </c>
      <c r="D593" s="98" t="s">
        <v>1242</v>
      </c>
      <c r="E593" s="81" t="s">
        <v>160</v>
      </c>
      <c r="F593" s="100" t="s">
        <v>338</v>
      </c>
      <c r="G593" s="111" t="s">
        <v>510</v>
      </c>
      <c r="H593" s="112">
        <v>1970</v>
      </c>
      <c r="I593" s="114">
        <v>1970</v>
      </c>
      <c r="J593" s="104">
        <v>35</v>
      </c>
      <c r="K593" s="105" t="s">
        <v>96</v>
      </c>
      <c r="L593" s="112">
        <v>1</v>
      </c>
      <c r="M593" s="113"/>
      <c r="N593" s="107" t="s">
        <v>123</v>
      </c>
      <c r="O593" s="108"/>
      <c r="P593" s="82">
        <v>6234.0571428571429</v>
      </c>
      <c r="Q593" s="117"/>
      <c r="R593" s="110">
        <v>167.37</v>
      </c>
      <c r="S593" s="81"/>
      <c r="T593" s="81" t="s">
        <v>98</v>
      </c>
    </row>
    <row r="594" spans="1:20" ht="38.25" customHeight="1" x14ac:dyDescent="0.15">
      <c r="A594" s="65"/>
      <c r="B594" s="55" t="s">
        <v>1005</v>
      </c>
      <c r="C594" s="99">
        <v>589</v>
      </c>
      <c r="D594" s="98" t="s">
        <v>1243</v>
      </c>
      <c r="E594" s="81" t="s">
        <v>160</v>
      </c>
      <c r="F594" s="100" t="s">
        <v>1244</v>
      </c>
      <c r="G594" s="111" t="s">
        <v>172</v>
      </c>
      <c r="H594" s="112">
        <v>1982</v>
      </c>
      <c r="I594" s="114">
        <v>1982</v>
      </c>
      <c r="J594" s="104">
        <v>40.15</v>
      </c>
      <c r="K594" s="105" t="s">
        <v>96</v>
      </c>
      <c r="L594" s="112">
        <v>1</v>
      </c>
      <c r="M594" s="113"/>
      <c r="N594" s="107" t="s">
        <v>123</v>
      </c>
      <c r="O594" s="108"/>
      <c r="P594" s="82">
        <v>8222.5653798256535</v>
      </c>
      <c r="Q594" s="117"/>
      <c r="R594" s="110">
        <v>110.33</v>
      </c>
      <c r="S594" s="81"/>
      <c r="T594" s="81" t="s">
        <v>98</v>
      </c>
    </row>
    <row r="595" spans="1:20" ht="38.25" customHeight="1" x14ac:dyDescent="0.15">
      <c r="A595" s="65"/>
      <c r="B595" s="55" t="s">
        <v>1005</v>
      </c>
      <c r="C595" s="99">
        <v>590</v>
      </c>
      <c r="D595" s="98" t="s">
        <v>1245</v>
      </c>
      <c r="E595" s="81" t="s">
        <v>160</v>
      </c>
      <c r="F595" s="100" t="s">
        <v>1246</v>
      </c>
      <c r="G595" s="111" t="s">
        <v>122</v>
      </c>
      <c r="H595" s="112">
        <v>1980</v>
      </c>
      <c r="I595" s="114">
        <v>1980</v>
      </c>
      <c r="J595" s="104">
        <v>33.1</v>
      </c>
      <c r="K595" s="105" t="s">
        <v>96</v>
      </c>
      <c r="L595" s="112">
        <v>1</v>
      </c>
      <c r="M595" s="113"/>
      <c r="N595" s="107" t="s">
        <v>123</v>
      </c>
      <c r="O595" s="108"/>
      <c r="P595" s="82">
        <v>12479.909365558911</v>
      </c>
      <c r="Q595" s="117"/>
      <c r="R595" s="110">
        <v>168.44</v>
      </c>
      <c r="S595" s="81"/>
      <c r="T595" s="81" t="s">
        <v>98</v>
      </c>
    </row>
    <row r="596" spans="1:20" ht="38.25" customHeight="1" x14ac:dyDescent="0.15">
      <c r="A596" s="65"/>
      <c r="B596" s="55" t="s">
        <v>1005</v>
      </c>
      <c r="C596" s="99">
        <v>591</v>
      </c>
      <c r="D596" s="98" t="s">
        <v>1247</v>
      </c>
      <c r="E596" s="81" t="s">
        <v>160</v>
      </c>
      <c r="F596" s="100" t="s">
        <v>1248</v>
      </c>
      <c r="G596" s="111" t="s">
        <v>122</v>
      </c>
      <c r="H596" s="112">
        <v>1986</v>
      </c>
      <c r="I596" s="114">
        <v>1986</v>
      </c>
      <c r="J596" s="104">
        <v>49.68</v>
      </c>
      <c r="K596" s="105" t="s">
        <v>96</v>
      </c>
      <c r="L596" s="112">
        <v>2</v>
      </c>
      <c r="M596" s="113"/>
      <c r="N596" s="107" t="s">
        <v>123</v>
      </c>
      <c r="O596" s="108"/>
      <c r="P596" s="82">
        <v>6719.9476650563611</v>
      </c>
      <c r="Q596" s="117"/>
      <c r="R596" s="110">
        <v>13</v>
      </c>
      <c r="S596" s="81"/>
      <c r="T596" s="81" t="s">
        <v>98</v>
      </c>
    </row>
    <row r="597" spans="1:20" ht="38.25" customHeight="1" x14ac:dyDescent="0.15">
      <c r="A597" s="65"/>
      <c r="B597" s="55" t="s">
        <v>1005</v>
      </c>
      <c r="C597" s="99">
        <v>592</v>
      </c>
      <c r="D597" s="98" t="s">
        <v>1249</v>
      </c>
      <c r="E597" s="81" t="s">
        <v>160</v>
      </c>
      <c r="F597" s="100" t="s">
        <v>1250</v>
      </c>
      <c r="G597" s="111" t="s">
        <v>122</v>
      </c>
      <c r="H597" s="112">
        <v>1978</v>
      </c>
      <c r="I597" s="114">
        <v>1978</v>
      </c>
      <c r="J597" s="104">
        <v>35.32</v>
      </c>
      <c r="K597" s="105" t="s">
        <v>96</v>
      </c>
      <c r="L597" s="112">
        <v>1</v>
      </c>
      <c r="M597" s="113"/>
      <c r="N597" s="107" t="s">
        <v>123</v>
      </c>
      <c r="O597" s="108"/>
      <c r="P597" s="82">
        <v>6357.6160815402036</v>
      </c>
      <c r="Q597" s="117"/>
      <c r="R597" s="110">
        <v>201</v>
      </c>
      <c r="S597" s="81"/>
      <c r="T597" s="81" t="s">
        <v>98</v>
      </c>
    </row>
    <row r="598" spans="1:20" ht="38.25" customHeight="1" x14ac:dyDescent="0.15">
      <c r="A598" s="65"/>
      <c r="B598" s="55" t="s">
        <v>1005</v>
      </c>
      <c r="C598" s="99">
        <v>593</v>
      </c>
      <c r="D598" s="98" t="s">
        <v>1251</v>
      </c>
      <c r="E598" s="81" t="s">
        <v>160</v>
      </c>
      <c r="F598" s="100" t="s">
        <v>1252</v>
      </c>
      <c r="G598" s="111" t="s">
        <v>122</v>
      </c>
      <c r="H598" s="112">
        <v>1998</v>
      </c>
      <c r="I598" s="114">
        <v>1998</v>
      </c>
      <c r="J598" s="104">
        <v>63.35</v>
      </c>
      <c r="K598" s="105" t="s">
        <v>96</v>
      </c>
      <c r="L598" s="112">
        <v>2</v>
      </c>
      <c r="M598" s="113"/>
      <c r="N598" s="107" t="s">
        <v>123</v>
      </c>
      <c r="O598" s="108"/>
      <c r="P598" s="82">
        <v>8183.2675611681134</v>
      </c>
      <c r="Q598" s="117"/>
      <c r="R598" s="110">
        <v>169</v>
      </c>
      <c r="S598" s="81"/>
      <c r="T598" s="81" t="s">
        <v>98</v>
      </c>
    </row>
    <row r="599" spans="1:20" ht="38.25" customHeight="1" x14ac:dyDescent="0.15">
      <c r="A599" s="65"/>
      <c r="B599" s="55" t="s">
        <v>1005</v>
      </c>
      <c r="C599" s="99">
        <v>594</v>
      </c>
      <c r="D599" s="98" t="s">
        <v>1253</v>
      </c>
      <c r="E599" s="81" t="s">
        <v>195</v>
      </c>
      <c r="F599" s="100" t="s">
        <v>1254</v>
      </c>
      <c r="G599" s="111" t="s">
        <v>122</v>
      </c>
      <c r="H599" s="112">
        <v>1978</v>
      </c>
      <c r="I599" s="114">
        <v>1978</v>
      </c>
      <c r="J599" s="104">
        <v>45.1</v>
      </c>
      <c r="K599" s="105" t="s">
        <v>96</v>
      </c>
      <c r="L599" s="112">
        <v>1</v>
      </c>
      <c r="M599" s="113"/>
      <c r="N599" s="107" t="s">
        <v>123</v>
      </c>
      <c r="O599" s="108"/>
      <c r="P599" s="82">
        <v>8571.1529933481143</v>
      </c>
      <c r="Q599" s="117"/>
      <c r="R599" s="110">
        <v>0</v>
      </c>
      <c r="S599" s="81"/>
      <c r="T599" s="81" t="s">
        <v>98</v>
      </c>
    </row>
    <row r="600" spans="1:20" ht="38.25" customHeight="1" x14ac:dyDescent="0.15">
      <c r="A600" s="65"/>
      <c r="B600" s="55" t="s">
        <v>1005</v>
      </c>
      <c r="C600" s="99">
        <v>595</v>
      </c>
      <c r="D600" s="98" t="s">
        <v>1255</v>
      </c>
      <c r="E600" s="81" t="s">
        <v>195</v>
      </c>
      <c r="F600" s="100" t="s">
        <v>1256</v>
      </c>
      <c r="G600" s="111" t="s">
        <v>510</v>
      </c>
      <c r="H600" s="112">
        <v>1972</v>
      </c>
      <c r="I600" s="114">
        <v>1972</v>
      </c>
      <c r="J600" s="104">
        <v>35.700000000000003</v>
      </c>
      <c r="K600" s="105" t="s">
        <v>96</v>
      </c>
      <c r="L600" s="112">
        <v>1</v>
      </c>
      <c r="M600" s="113"/>
      <c r="N600" s="107" t="s">
        <v>123</v>
      </c>
      <c r="O600" s="108"/>
      <c r="P600" s="82">
        <v>9042.5490196078426</v>
      </c>
      <c r="Q600" s="117"/>
      <c r="R600" s="110">
        <v>0</v>
      </c>
      <c r="S600" s="81"/>
      <c r="T600" s="81" t="s">
        <v>98</v>
      </c>
    </row>
    <row r="601" spans="1:20" ht="38.25" customHeight="1" x14ac:dyDescent="0.15">
      <c r="A601" s="65"/>
      <c r="B601" s="55" t="s">
        <v>1005</v>
      </c>
      <c r="C601" s="99">
        <v>596</v>
      </c>
      <c r="D601" s="98" t="s">
        <v>1257</v>
      </c>
      <c r="E601" s="81" t="s">
        <v>195</v>
      </c>
      <c r="F601" s="100" t="s">
        <v>1258</v>
      </c>
      <c r="G601" s="111" t="s">
        <v>122</v>
      </c>
      <c r="H601" s="112">
        <v>1980</v>
      </c>
      <c r="I601" s="114">
        <v>1980</v>
      </c>
      <c r="J601" s="104">
        <v>35.32</v>
      </c>
      <c r="K601" s="105" t="s">
        <v>96</v>
      </c>
      <c r="L601" s="112">
        <v>1</v>
      </c>
      <c r="M601" s="113"/>
      <c r="N601" s="107" t="s">
        <v>123</v>
      </c>
      <c r="O601" s="108"/>
      <c r="P601" s="82">
        <v>9457.5028312570776</v>
      </c>
      <c r="Q601" s="117"/>
      <c r="R601" s="110">
        <v>0</v>
      </c>
      <c r="S601" s="81"/>
      <c r="T601" s="81" t="s">
        <v>98</v>
      </c>
    </row>
    <row r="602" spans="1:20" ht="38.25" customHeight="1" x14ac:dyDescent="0.15">
      <c r="A602" s="65"/>
      <c r="B602" s="55" t="s">
        <v>1005</v>
      </c>
      <c r="C602" s="99">
        <v>597</v>
      </c>
      <c r="D602" s="98" t="s">
        <v>1259</v>
      </c>
      <c r="E602" s="81" t="s">
        <v>195</v>
      </c>
      <c r="F602" s="100" t="s">
        <v>1260</v>
      </c>
      <c r="G602" s="111" t="s">
        <v>122</v>
      </c>
      <c r="H602" s="112">
        <v>1991</v>
      </c>
      <c r="I602" s="114">
        <v>1991</v>
      </c>
      <c r="J602" s="104">
        <v>48.03</v>
      </c>
      <c r="K602" s="105" t="s">
        <v>96</v>
      </c>
      <c r="L602" s="112">
        <v>1</v>
      </c>
      <c r="M602" s="113"/>
      <c r="N602" s="107" t="s">
        <v>123</v>
      </c>
      <c r="O602" s="108"/>
      <c r="P602" s="82">
        <v>10376.556318967312</v>
      </c>
      <c r="Q602" s="117"/>
      <c r="R602" s="110">
        <v>0</v>
      </c>
      <c r="S602" s="81"/>
      <c r="T602" s="81" t="s">
        <v>98</v>
      </c>
    </row>
    <row r="603" spans="1:20" ht="38.25" customHeight="1" x14ac:dyDescent="0.15">
      <c r="A603" s="65"/>
      <c r="B603" s="55" t="s">
        <v>1005</v>
      </c>
      <c r="C603" s="99">
        <v>598</v>
      </c>
      <c r="D603" s="98" t="s">
        <v>1261</v>
      </c>
      <c r="E603" s="81" t="s">
        <v>195</v>
      </c>
      <c r="F603" s="100" t="s">
        <v>1262</v>
      </c>
      <c r="G603" s="111" t="s">
        <v>122</v>
      </c>
      <c r="H603" s="112">
        <v>1979</v>
      </c>
      <c r="I603" s="114">
        <v>1979</v>
      </c>
      <c r="J603" s="104">
        <v>46.37</v>
      </c>
      <c r="K603" s="105" t="s">
        <v>96</v>
      </c>
      <c r="L603" s="112">
        <v>1</v>
      </c>
      <c r="M603" s="113"/>
      <c r="N603" s="107" t="s">
        <v>123</v>
      </c>
      <c r="O603" s="108"/>
      <c r="P603" s="82">
        <v>9652.3830062540437</v>
      </c>
      <c r="Q603" s="117"/>
      <c r="R603" s="110">
        <v>81</v>
      </c>
      <c r="S603" s="81"/>
      <c r="T603" s="81" t="s">
        <v>98</v>
      </c>
    </row>
    <row r="604" spans="1:20" ht="38.25" customHeight="1" x14ac:dyDescent="0.15">
      <c r="A604" s="65"/>
      <c r="B604" s="55" t="s">
        <v>1005</v>
      </c>
      <c r="C604" s="99">
        <v>599</v>
      </c>
      <c r="D604" s="98" t="s">
        <v>1263</v>
      </c>
      <c r="E604" s="81" t="s">
        <v>195</v>
      </c>
      <c r="F604" s="100" t="s">
        <v>1264</v>
      </c>
      <c r="G604" s="111" t="s">
        <v>122</v>
      </c>
      <c r="H604" s="112">
        <v>1994</v>
      </c>
      <c r="I604" s="114">
        <v>1973</v>
      </c>
      <c r="J604" s="104">
        <v>151.42000000000002</v>
      </c>
      <c r="K604" s="105" t="s">
        <v>96</v>
      </c>
      <c r="L604" s="112">
        <v>2</v>
      </c>
      <c r="M604" s="113"/>
      <c r="N604" s="107" t="s">
        <v>123</v>
      </c>
      <c r="O604" s="108"/>
      <c r="P604" s="82">
        <v>7409.6552635054804</v>
      </c>
      <c r="Q604" s="117"/>
      <c r="R604" s="110">
        <v>259.52999999999997</v>
      </c>
      <c r="S604" s="81"/>
      <c r="T604" s="81" t="s">
        <v>98</v>
      </c>
    </row>
    <row r="605" spans="1:20" ht="38.25" customHeight="1" x14ac:dyDescent="0.15">
      <c r="A605" s="65"/>
      <c r="B605" s="55" t="s">
        <v>1005</v>
      </c>
      <c r="C605" s="99">
        <v>600</v>
      </c>
      <c r="D605" s="98" t="s">
        <v>1265</v>
      </c>
      <c r="E605" s="81" t="s">
        <v>195</v>
      </c>
      <c r="F605" s="100" t="s">
        <v>1266</v>
      </c>
      <c r="G605" s="111" t="s">
        <v>122</v>
      </c>
      <c r="H605" s="112">
        <v>1979</v>
      </c>
      <c r="I605" s="114">
        <v>1979</v>
      </c>
      <c r="J605" s="104">
        <v>35.32</v>
      </c>
      <c r="K605" s="105" t="s">
        <v>96</v>
      </c>
      <c r="L605" s="112">
        <v>1</v>
      </c>
      <c r="M605" s="113"/>
      <c r="N605" s="107" t="s">
        <v>123</v>
      </c>
      <c r="O605" s="108"/>
      <c r="P605" s="82">
        <v>9233.0124575311438</v>
      </c>
      <c r="Q605" s="117"/>
      <c r="R605" s="110">
        <v>284.72000000000003</v>
      </c>
      <c r="S605" s="81"/>
      <c r="T605" s="81" t="s">
        <v>98</v>
      </c>
    </row>
    <row r="606" spans="1:20" ht="38.25" customHeight="1" x14ac:dyDescent="0.15">
      <c r="A606" s="65"/>
      <c r="B606" s="55" t="s">
        <v>1005</v>
      </c>
      <c r="C606" s="99">
        <v>601</v>
      </c>
      <c r="D606" s="98" t="s">
        <v>1267</v>
      </c>
      <c r="E606" s="81" t="s">
        <v>195</v>
      </c>
      <c r="F606" s="100" t="s">
        <v>1268</v>
      </c>
      <c r="G606" s="111" t="s">
        <v>122</v>
      </c>
      <c r="H606" s="112">
        <v>1988</v>
      </c>
      <c r="I606" s="114">
        <v>1988</v>
      </c>
      <c r="J606" s="104">
        <v>42.23</v>
      </c>
      <c r="K606" s="105" t="s">
        <v>96</v>
      </c>
      <c r="L606" s="112">
        <v>1</v>
      </c>
      <c r="M606" s="113"/>
      <c r="N606" s="107" t="s">
        <v>123</v>
      </c>
      <c r="O606" s="108"/>
      <c r="P606" s="82">
        <v>6456.6895571868345</v>
      </c>
      <c r="Q606" s="117"/>
      <c r="R606" s="110">
        <v>0</v>
      </c>
      <c r="S606" s="81"/>
      <c r="T606" s="81" t="s">
        <v>98</v>
      </c>
    </row>
    <row r="607" spans="1:20" ht="38.25" customHeight="1" x14ac:dyDescent="0.15">
      <c r="A607" s="65"/>
      <c r="B607" s="55" t="s">
        <v>1005</v>
      </c>
      <c r="C607" s="99">
        <v>602</v>
      </c>
      <c r="D607" s="98" t="s">
        <v>1269</v>
      </c>
      <c r="E607" s="81" t="s">
        <v>195</v>
      </c>
      <c r="F607" s="100" t="s">
        <v>1270</v>
      </c>
      <c r="G607" s="111" t="s">
        <v>122</v>
      </c>
      <c r="H607" s="112">
        <v>1980</v>
      </c>
      <c r="I607" s="114">
        <v>1980</v>
      </c>
      <c r="J607" s="104">
        <v>35.32</v>
      </c>
      <c r="K607" s="105" t="s">
        <v>96</v>
      </c>
      <c r="L607" s="112">
        <v>1</v>
      </c>
      <c r="M607" s="113"/>
      <c r="N607" s="107" t="s">
        <v>123</v>
      </c>
      <c r="O607" s="108"/>
      <c r="P607" s="82">
        <v>7822.9048697621747</v>
      </c>
      <c r="Q607" s="117"/>
      <c r="R607" s="110">
        <v>238</v>
      </c>
      <c r="S607" s="81"/>
      <c r="T607" s="81" t="s">
        <v>98</v>
      </c>
    </row>
    <row r="608" spans="1:20" ht="38.25" customHeight="1" x14ac:dyDescent="0.15">
      <c r="A608" s="65"/>
      <c r="B608" s="55" t="s">
        <v>1005</v>
      </c>
      <c r="C608" s="99">
        <v>603</v>
      </c>
      <c r="D608" s="98" t="s">
        <v>1271</v>
      </c>
      <c r="E608" s="81" t="s">
        <v>195</v>
      </c>
      <c r="F608" s="100" t="s">
        <v>1272</v>
      </c>
      <c r="G608" s="111" t="s">
        <v>172</v>
      </c>
      <c r="H608" s="112">
        <v>1981</v>
      </c>
      <c r="I608" s="114">
        <v>1981</v>
      </c>
      <c r="J608" s="104">
        <v>40.15</v>
      </c>
      <c r="K608" s="105" t="s">
        <v>96</v>
      </c>
      <c r="L608" s="112">
        <v>1</v>
      </c>
      <c r="M608" s="113"/>
      <c r="N608" s="107" t="s">
        <v>123</v>
      </c>
      <c r="O608" s="108"/>
      <c r="P608" s="82">
        <v>8134.5205479452061</v>
      </c>
      <c r="Q608" s="117"/>
      <c r="R608" s="110">
        <v>0</v>
      </c>
      <c r="S608" s="81"/>
      <c r="T608" s="81" t="s">
        <v>98</v>
      </c>
    </row>
    <row r="609" spans="1:20" ht="38.25" customHeight="1" x14ac:dyDescent="0.15">
      <c r="A609" s="65"/>
      <c r="B609" s="55" t="s">
        <v>1005</v>
      </c>
      <c r="C609" s="99">
        <v>604</v>
      </c>
      <c r="D609" s="98" t="s">
        <v>1273</v>
      </c>
      <c r="E609" s="81" t="s">
        <v>195</v>
      </c>
      <c r="F609" s="100" t="s">
        <v>1274</v>
      </c>
      <c r="G609" s="111" t="s">
        <v>510</v>
      </c>
      <c r="H609" s="112">
        <v>1982</v>
      </c>
      <c r="I609" s="114">
        <v>1982</v>
      </c>
      <c r="J609" s="104">
        <v>40.15</v>
      </c>
      <c r="K609" s="105" t="s">
        <v>96</v>
      </c>
      <c r="L609" s="112">
        <v>1</v>
      </c>
      <c r="M609" s="113"/>
      <c r="N609" s="107" t="s">
        <v>123</v>
      </c>
      <c r="O609" s="108"/>
      <c r="P609" s="82">
        <v>5192.9549248747917</v>
      </c>
      <c r="Q609" s="117"/>
      <c r="R609" s="110">
        <v>0</v>
      </c>
      <c r="S609" s="81"/>
      <c r="T609" s="81" t="s">
        <v>98</v>
      </c>
    </row>
    <row r="610" spans="1:20" ht="45" customHeight="1" x14ac:dyDescent="0.15">
      <c r="A610" s="65"/>
      <c r="B610" s="55" t="s">
        <v>1005</v>
      </c>
      <c r="C610" s="99">
        <v>605</v>
      </c>
      <c r="D610" s="98" t="s">
        <v>1615</v>
      </c>
      <c r="E610" s="81" t="s">
        <v>195</v>
      </c>
      <c r="F610" s="100" t="s">
        <v>1275</v>
      </c>
      <c r="G610" s="111" t="s">
        <v>122</v>
      </c>
      <c r="H610" s="112">
        <v>1997</v>
      </c>
      <c r="I610" s="114">
        <v>1997</v>
      </c>
      <c r="J610" s="104">
        <v>49.7</v>
      </c>
      <c r="K610" s="105" t="s">
        <v>96</v>
      </c>
      <c r="L610" s="112">
        <v>1</v>
      </c>
      <c r="M610" s="113"/>
      <c r="N610" s="107" t="s">
        <v>123</v>
      </c>
      <c r="O610" s="108"/>
      <c r="P610" s="82">
        <v>5192.9549248747917</v>
      </c>
      <c r="Q610" s="117"/>
      <c r="R610" s="110">
        <v>297</v>
      </c>
      <c r="S610" s="135"/>
      <c r="T610" s="81" t="s">
        <v>98</v>
      </c>
    </row>
    <row r="611" spans="1:20" ht="38.25" customHeight="1" x14ac:dyDescent="0.15">
      <c r="A611" s="65"/>
      <c r="B611" s="55" t="s">
        <v>1005</v>
      </c>
      <c r="C611" s="99">
        <v>606</v>
      </c>
      <c r="D611" s="98" t="s">
        <v>1276</v>
      </c>
      <c r="E611" s="81" t="s">
        <v>195</v>
      </c>
      <c r="F611" s="100" t="s">
        <v>1277</v>
      </c>
      <c r="G611" s="111" t="s">
        <v>172</v>
      </c>
      <c r="H611" s="112">
        <v>1981</v>
      </c>
      <c r="I611" s="114">
        <v>1981</v>
      </c>
      <c r="J611" s="104">
        <v>40.15</v>
      </c>
      <c r="K611" s="105" t="s">
        <v>96</v>
      </c>
      <c r="L611" s="112">
        <v>1</v>
      </c>
      <c r="M611" s="113"/>
      <c r="N611" s="107" t="s">
        <v>123</v>
      </c>
      <c r="O611" s="108"/>
      <c r="P611" s="82">
        <v>8227.5217932752184</v>
      </c>
      <c r="Q611" s="117"/>
      <c r="R611" s="110">
        <v>305.52</v>
      </c>
      <c r="S611" s="81"/>
      <c r="T611" s="81" t="s">
        <v>98</v>
      </c>
    </row>
    <row r="612" spans="1:20" ht="38.25" customHeight="1" x14ac:dyDescent="0.15">
      <c r="A612" s="65"/>
      <c r="B612" s="55" t="s">
        <v>1005</v>
      </c>
      <c r="C612" s="99">
        <v>607</v>
      </c>
      <c r="D612" s="98" t="s">
        <v>1278</v>
      </c>
      <c r="E612" s="81" t="s">
        <v>195</v>
      </c>
      <c r="F612" s="100" t="s">
        <v>1279</v>
      </c>
      <c r="G612" s="111" t="s">
        <v>510</v>
      </c>
      <c r="H612" s="112">
        <v>1977</v>
      </c>
      <c r="I612" s="114">
        <v>1977</v>
      </c>
      <c r="J612" s="104">
        <v>43.55</v>
      </c>
      <c r="K612" s="105" t="s">
        <v>96</v>
      </c>
      <c r="L612" s="112">
        <v>1</v>
      </c>
      <c r="M612" s="113"/>
      <c r="N612" s="107" t="s">
        <v>123</v>
      </c>
      <c r="O612" s="108"/>
      <c r="P612" s="82">
        <v>8404.982778415615</v>
      </c>
      <c r="Q612" s="117"/>
      <c r="R612" s="110">
        <v>0</v>
      </c>
      <c r="S612" s="81"/>
      <c r="T612" s="81" t="s">
        <v>98</v>
      </c>
    </row>
    <row r="613" spans="1:20" ht="38.25" customHeight="1" x14ac:dyDescent="0.15">
      <c r="A613" s="65"/>
      <c r="B613" s="55" t="s">
        <v>1005</v>
      </c>
      <c r="C613" s="99">
        <v>608</v>
      </c>
      <c r="D613" s="98" t="s">
        <v>1280</v>
      </c>
      <c r="E613" s="81" t="s">
        <v>195</v>
      </c>
      <c r="F613" s="100" t="s">
        <v>1281</v>
      </c>
      <c r="G613" s="111" t="s">
        <v>122</v>
      </c>
      <c r="H613" s="112">
        <v>1993</v>
      </c>
      <c r="I613" s="114">
        <v>1993</v>
      </c>
      <c r="J613" s="104">
        <v>48.03</v>
      </c>
      <c r="K613" s="105" t="s">
        <v>96</v>
      </c>
      <c r="L613" s="112">
        <v>1</v>
      </c>
      <c r="M613" s="113"/>
      <c r="N613" s="107" t="s">
        <v>123</v>
      </c>
      <c r="O613" s="108"/>
      <c r="P613" s="82">
        <v>8264.5013533208403</v>
      </c>
      <c r="Q613" s="117"/>
      <c r="R613" s="110">
        <v>209.25</v>
      </c>
      <c r="S613" s="81"/>
      <c r="T613" s="81" t="s">
        <v>98</v>
      </c>
    </row>
    <row r="614" spans="1:20" s="44" customFormat="1" ht="38.25" customHeight="1" x14ac:dyDescent="0.15">
      <c r="A614" s="65"/>
      <c r="B614" s="55" t="s">
        <v>1005</v>
      </c>
      <c r="C614" s="99">
        <v>609</v>
      </c>
      <c r="D614" s="98" t="s">
        <v>1282</v>
      </c>
      <c r="E614" s="81" t="s">
        <v>195</v>
      </c>
      <c r="F614" s="100" t="s">
        <v>1283</v>
      </c>
      <c r="G614" s="111" t="s">
        <v>122</v>
      </c>
      <c r="H614" s="102">
        <v>1930</v>
      </c>
      <c r="I614" s="114">
        <v>1930</v>
      </c>
      <c r="J614" s="104">
        <v>47.19</v>
      </c>
      <c r="K614" s="105" t="s">
        <v>96</v>
      </c>
      <c r="L614" s="112">
        <v>1</v>
      </c>
      <c r="M614" s="113"/>
      <c r="N614" s="107" t="s">
        <v>123</v>
      </c>
      <c r="O614" s="108"/>
      <c r="P614" s="82">
        <v>8177.2621318075871</v>
      </c>
      <c r="Q614" s="117"/>
      <c r="R614" s="110">
        <v>307.47000000000003</v>
      </c>
      <c r="S614" s="81"/>
      <c r="T614" s="81" t="s">
        <v>98</v>
      </c>
    </row>
    <row r="615" spans="1:20" ht="38.25" customHeight="1" x14ac:dyDescent="0.15">
      <c r="A615" s="65"/>
      <c r="B615" s="55" t="s">
        <v>1005</v>
      </c>
      <c r="C615" s="99">
        <v>610</v>
      </c>
      <c r="D615" s="98" t="s">
        <v>1284</v>
      </c>
      <c r="E615" s="81" t="s">
        <v>195</v>
      </c>
      <c r="F615" s="100" t="s">
        <v>1285</v>
      </c>
      <c r="G615" s="111" t="s">
        <v>122</v>
      </c>
      <c r="H615" s="112">
        <v>2000</v>
      </c>
      <c r="I615" s="114">
        <v>2000</v>
      </c>
      <c r="J615" s="104">
        <v>72.040000000000006</v>
      </c>
      <c r="K615" s="105" t="s">
        <v>96</v>
      </c>
      <c r="L615" s="112">
        <v>1</v>
      </c>
      <c r="M615" s="113"/>
      <c r="N615" s="107" t="s">
        <v>123</v>
      </c>
      <c r="O615" s="108"/>
      <c r="P615" s="82">
        <v>19330.968906163242</v>
      </c>
      <c r="Q615" s="117"/>
      <c r="R615" s="110">
        <v>400</v>
      </c>
      <c r="S615" s="81"/>
      <c r="T615" s="81" t="s">
        <v>98</v>
      </c>
    </row>
    <row r="616" spans="1:20" ht="38.25" customHeight="1" x14ac:dyDescent="0.15">
      <c r="A616" s="65"/>
      <c r="B616" s="55" t="s">
        <v>1005</v>
      </c>
      <c r="C616" s="99">
        <v>611</v>
      </c>
      <c r="D616" s="98" t="s">
        <v>1286</v>
      </c>
      <c r="E616" s="81" t="s">
        <v>195</v>
      </c>
      <c r="F616" s="100" t="s">
        <v>1287</v>
      </c>
      <c r="G616" s="111" t="s">
        <v>122</v>
      </c>
      <c r="H616" s="112">
        <v>1985</v>
      </c>
      <c r="I616" s="114">
        <v>1985</v>
      </c>
      <c r="J616" s="104">
        <v>12.42</v>
      </c>
      <c r="K616" s="105" t="s">
        <v>96</v>
      </c>
      <c r="L616" s="112">
        <v>1</v>
      </c>
      <c r="M616" s="113"/>
      <c r="N616" s="107" t="s">
        <v>123</v>
      </c>
      <c r="O616" s="108"/>
      <c r="P616" s="82">
        <v>9085.1851851851861</v>
      </c>
      <c r="Q616" s="117"/>
      <c r="R616" s="110">
        <v>0</v>
      </c>
      <c r="S616" s="81"/>
      <c r="T616" s="81" t="s">
        <v>98</v>
      </c>
    </row>
    <row r="617" spans="1:20" ht="44.25" customHeight="1" x14ac:dyDescent="0.15">
      <c r="A617" s="65"/>
      <c r="B617" s="55" t="s">
        <v>1005</v>
      </c>
      <c r="C617" s="99">
        <v>612</v>
      </c>
      <c r="D617" s="98" t="s">
        <v>1703</v>
      </c>
      <c r="E617" s="81" t="s">
        <v>195</v>
      </c>
      <c r="F617" s="100" t="s">
        <v>1288</v>
      </c>
      <c r="G617" s="111" t="s">
        <v>122</v>
      </c>
      <c r="H617" s="112">
        <v>2009</v>
      </c>
      <c r="I617" s="114">
        <v>2009</v>
      </c>
      <c r="J617" s="104">
        <v>83.63</v>
      </c>
      <c r="K617" s="105" t="s">
        <v>96</v>
      </c>
      <c r="L617" s="112">
        <v>2</v>
      </c>
      <c r="M617" s="113"/>
      <c r="N617" s="107" t="s">
        <v>123</v>
      </c>
      <c r="O617" s="108"/>
      <c r="P617" s="82">
        <v>11194.093028817411</v>
      </c>
      <c r="Q617" s="117"/>
      <c r="R617" s="110">
        <v>435</v>
      </c>
      <c r="S617" s="81"/>
      <c r="T617" s="81" t="s">
        <v>98</v>
      </c>
    </row>
    <row r="618" spans="1:20" ht="38.25" customHeight="1" x14ac:dyDescent="0.15">
      <c r="A618" s="65"/>
      <c r="B618" s="55" t="s">
        <v>1005</v>
      </c>
      <c r="C618" s="99">
        <v>613</v>
      </c>
      <c r="D618" s="98" t="s">
        <v>1289</v>
      </c>
      <c r="E618" s="81" t="s">
        <v>195</v>
      </c>
      <c r="F618" s="100" t="s">
        <v>1290</v>
      </c>
      <c r="G618" s="111" t="s">
        <v>122</v>
      </c>
      <c r="H618" s="112">
        <v>1990</v>
      </c>
      <c r="I618" s="114">
        <v>1990</v>
      </c>
      <c r="J618" s="104">
        <v>45.55</v>
      </c>
      <c r="K618" s="105" t="s">
        <v>96</v>
      </c>
      <c r="L618" s="112">
        <v>1</v>
      </c>
      <c r="M618" s="113"/>
      <c r="N618" s="107" t="s">
        <v>123</v>
      </c>
      <c r="O618" s="108"/>
      <c r="P618" s="82">
        <v>6444.6761800219547</v>
      </c>
      <c r="Q618" s="117"/>
      <c r="R618" s="110">
        <v>0</v>
      </c>
      <c r="S618" s="81"/>
      <c r="T618" s="81" t="s">
        <v>98</v>
      </c>
    </row>
    <row r="619" spans="1:20" ht="45" customHeight="1" x14ac:dyDescent="0.15">
      <c r="A619" s="65"/>
      <c r="B619" s="55" t="s">
        <v>1005</v>
      </c>
      <c r="C619" s="99">
        <v>614</v>
      </c>
      <c r="D619" s="98" t="s">
        <v>1291</v>
      </c>
      <c r="E619" s="81" t="s">
        <v>195</v>
      </c>
      <c r="F619" s="100" t="s">
        <v>1292</v>
      </c>
      <c r="G619" s="111" t="s">
        <v>122</v>
      </c>
      <c r="H619" s="112">
        <v>1990</v>
      </c>
      <c r="I619" s="114">
        <v>1990</v>
      </c>
      <c r="J619" s="104">
        <v>46.4</v>
      </c>
      <c r="K619" s="105" t="s">
        <v>96</v>
      </c>
      <c r="L619" s="112">
        <v>1</v>
      </c>
      <c r="M619" s="113"/>
      <c r="N619" s="107" t="s">
        <v>123</v>
      </c>
      <c r="O619" s="108"/>
      <c r="P619" s="82">
        <v>6123.5775862068967</v>
      </c>
      <c r="Q619" s="117"/>
      <c r="R619" s="110">
        <v>0</v>
      </c>
      <c r="S619" s="81"/>
      <c r="T619" s="81" t="s">
        <v>98</v>
      </c>
    </row>
    <row r="620" spans="1:20" ht="45" customHeight="1" x14ac:dyDescent="0.15">
      <c r="A620" s="65"/>
      <c r="B620" s="55" t="s">
        <v>1005</v>
      </c>
      <c r="C620" s="99">
        <v>615</v>
      </c>
      <c r="D620" s="98" t="s">
        <v>1293</v>
      </c>
      <c r="E620" s="81" t="s">
        <v>195</v>
      </c>
      <c r="F620" s="100" t="s">
        <v>1294</v>
      </c>
      <c r="G620" s="111" t="s">
        <v>122</v>
      </c>
      <c r="H620" s="112">
        <v>1986</v>
      </c>
      <c r="I620" s="114">
        <v>1986</v>
      </c>
      <c r="J620" s="104">
        <v>47.199999999999996</v>
      </c>
      <c r="K620" s="105" t="s">
        <v>96</v>
      </c>
      <c r="L620" s="112">
        <v>1</v>
      </c>
      <c r="M620" s="113"/>
      <c r="N620" s="107" t="s">
        <v>123</v>
      </c>
      <c r="O620" s="108"/>
      <c r="P620" s="82">
        <v>5260.2754237288136</v>
      </c>
      <c r="Q620" s="117"/>
      <c r="R620" s="110">
        <v>0</v>
      </c>
      <c r="S620" s="81"/>
      <c r="T620" s="81" t="s">
        <v>98</v>
      </c>
    </row>
    <row r="621" spans="1:20" ht="38.25" customHeight="1" x14ac:dyDescent="0.15">
      <c r="A621" s="65"/>
      <c r="B621" s="55" t="s">
        <v>1005</v>
      </c>
      <c r="C621" s="99">
        <v>616</v>
      </c>
      <c r="D621" s="98" t="s">
        <v>1295</v>
      </c>
      <c r="E621" s="81" t="s">
        <v>195</v>
      </c>
      <c r="F621" s="100" t="s">
        <v>1296</v>
      </c>
      <c r="G621" s="111" t="s">
        <v>122</v>
      </c>
      <c r="H621" s="112">
        <v>1983</v>
      </c>
      <c r="I621" s="114">
        <v>1983</v>
      </c>
      <c r="J621" s="104">
        <v>43.06</v>
      </c>
      <c r="K621" s="105" t="s">
        <v>96</v>
      </c>
      <c r="L621" s="112">
        <v>1</v>
      </c>
      <c r="M621" s="113"/>
      <c r="N621" s="107" t="s">
        <v>123</v>
      </c>
      <c r="O621" s="108"/>
      <c r="P621" s="82">
        <v>9755.6665118439378</v>
      </c>
      <c r="Q621" s="117"/>
      <c r="R621" s="110">
        <v>52</v>
      </c>
      <c r="S621" s="81"/>
      <c r="T621" s="81" t="s">
        <v>98</v>
      </c>
    </row>
    <row r="622" spans="1:20" ht="38.25" customHeight="1" x14ac:dyDescent="0.15">
      <c r="A622" s="65"/>
      <c r="B622" s="55" t="s">
        <v>1005</v>
      </c>
      <c r="C622" s="99">
        <v>617</v>
      </c>
      <c r="D622" s="98" t="s">
        <v>1297</v>
      </c>
      <c r="E622" s="81" t="s">
        <v>195</v>
      </c>
      <c r="F622" s="100" t="s">
        <v>1298</v>
      </c>
      <c r="G622" s="111" t="s">
        <v>122</v>
      </c>
      <c r="H622" s="112">
        <v>1987</v>
      </c>
      <c r="I622" s="114">
        <v>1987</v>
      </c>
      <c r="J622" s="104">
        <v>42.23</v>
      </c>
      <c r="K622" s="105" t="s">
        <v>96</v>
      </c>
      <c r="L622" s="112">
        <v>1</v>
      </c>
      <c r="M622" s="113"/>
      <c r="N622" s="107" t="s">
        <v>123</v>
      </c>
      <c r="O622" s="108"/>
      <c r="P622" s="82">
        <v>5755.6950035519776</v>
      </c>
      <c r="Q622" s="117"/>
      <c r="R622" s="110">
        <v>0</v>
      </c>
      <c r="S622" s="81"/>
      <c r="T622" s="81" t="s">
        <v>98</v>
      </c>
    </row>
    <row r="623" spans="1:20" ht="38.25" customHeight="1" x14ac:dyDescent="0.15">
      <c r="A623" s="65"/>
      <c r="B623" s="55" t="s">
        <v>1005</v>
      </c>
      <c r="C623" s="99">
        <v>618</v>
      </c>
      <c r="D623" s="98" t="s">
        <v>1299</v>
      </c>
      <c r="E623" s="81" t="s">
        <v>195</v>
      </c>
      <c r="F623" s="100" t="s">
        <v>1300</v>
      </c>
      <c r="G623" s="111" t="s">
        <v>122</v>
      </c>
      <c r="H623" s="112">
        <v>1990</v>
      </c>
      <c r="I623" s="114">
        <v>1990</v>
      </c>
      <c r="J623" s="104">
        <v>49.7</v>
      </c>
      <c r="K623" s="105" t="s">
        <v>96</v>
      </c>
      <c r="L623" s="112">
        <v>2</v>
      </c>
      <c r="M623" s="113"/>
      <c r="N623" s="107" t="s">
        <v>123</v>
      </c>
      <c r="O623" s="108"/>
      <c r="P623" s="82">
        <v>5302.8571428571422</v>
      </c>
      <c r="Q623" s="117"/>
      <c r="R623" s="110">
        <v>0</v>
      </c>
      <c r="S623" s="81"/>
      <c r="T623" s="81" t="s">
        <v>98</v>
      </c>
    </row>
    <row r="624" spans="1:20" ht="38.25" customHeight="1" x14ac:dyDescent="0.15">
      <c r="A624" s="65"/>
      <c r="B624" s="55" t="s">
        <v>1005</v>
      </c>
      <c r="C624" s="99">
        <v>619</v>
      </c>
      <c r="D624" s="98" t="s">
        <v>1301</v>
      </c>
      <c r="E624" s="81" t="s">
        <v>195</v>
      </c>
      <c r="F624" s="100" t="s">
        <v>1302</v>
      </c>
      <c r="G624" s="111" t="s">
        <v>122</v>
      </c>
      <c r="H624" s="112">
        <v>1978</v>
      </c>
      <c r="I624" s="114">
        <v>1978</v>
      </c>
      <c r="J624" s="104">
        <v>35.32</v>
      </c>
      <c r="K624" s="105" t="s">
        <v>96</v>
      </c>
      <c r="L624" s="112">
        <v>1</v>
      </c>
      <c r="M624" s="113"/>
      <c r="N624" s="107" t="s">
        <v>123</v>
      </c>
      <c r="O624" s="108"/>
      <c r="P624" s="82">
        <v>6397.7066817667046</v>
      </c>
      <c r="Q624" s="117"/>
      <c r="R624" s="110">
        <v>0</v>
      </c>
      <c r="S624" s="81"/>
      <c r="T624" s="81" t="s">
        <v>98</v>
      </c>
    </row>
    <row r="625" spans="1:20" ht="38.25" customHeight="1" x14ac:dyDescent="0.15">
      <c r="A625" s="65"/>
      <c r="B625" s="55" t="s">
        <v>1005</v>
      </c>
      <c r="C625" s="99">
        <v>620</v>
      </c>
      <c r="D625" s="98" t="s">
        <v>1303</v>
      </c>
      <c r="E625" s="81" t="s">
        <v>118</v>
      </c>
      <c r="F625" s="100" t="s">
        <v>1304</v>
      </c>
      <c r="G625" s="111" t="s">
        <v>122</v>
      </c>
      <c r="H625" s="112">
        <v>1976</v>
      </c>
      <c r="I625" s="114">
        <v>1976</v>
      </c>
      <c r="J625" s="104">
        <v>54</v>
      </c>
      <c r="K625" s="105" t="s">
        <v>96</v>
      </c>
      <c r="L625" s="112">
        <v>1</v>
      </c>
      <c r="M625" s="113"/>
      <c r="N625" s="107" t="s">
        <v>123</v>
      </c>
      <c r="O625" s="108"/>
      <c r="P625" s="82">
        <v>11622.12962962963</v>
      </c>
      <c r="Q625" s="117"/>
      <c r="R625" s="110">
        <v>0</v>
      </c>
      <c r="S625" s="81"/>
      <c r="T625" s="81" t="s">
        <v>98</v>
      </c>
    </row>
    <row r="626" spans="1:20" ht="38.25" customHeight="1" x14ac:dyDescent="0.15">
      <c r="A626" s="65"/>
      <c r="B626" s="55" t="s">
        <v>1005</v>
      </c>
      <c r="C626" s="99">
        <v>621</v>
      </c>
      <c r="D626" s="98" t="s">
        <v>1305</v>
      </c>
      <c r="E626" s="81" t="s">
        <v>118</v>
      </c>
      <c r="F626" s="100" t="s">
        <v>1306</v>
      </c>
      <c r="G626" s="111" t="s">
        <v>510</v>
      </c>
      <c r="H626" s="112">
        <v>1973</v>
      </c>
      <c r="I626" s="114">
        <v>1973</v>
      </c>
      <c r="J626" s="104">
        <v>37.200000000000003</v>
      </c>
      <c r="K626" s="105" t="s">
        <v>96</v>
      </c>
      <c r="L626" s="112">
        <v>1</v>
      </c>
      <c r="M626" s="113"/>
      <c r="N626" s="107" t="s">
        <v>123</v>
      </c>
      <c r="O626" s="108"/>
      <c r="P626" s="82">
        <v>10945.430107526881</v>
      </c>
      <c r="Q626" s="117"/>
      <c r="R626" s="110">
        <v>84</v>
      </c>
      <c r="S626" s="81"/>
      <c r="T626" s="81" t="s">
        <v>98</v>
      </c>
    </row>
    <row r="627" spans="1:20" ht="38.25" customHeight="1" x14ac:dyDescent="0.15">
      <c r="A627" s="65"/>
      <c r="B627" s="55" t="s">
        <v>1005</v>
      </c>
      <c r="C627" s="99">
        <v>622</v>
      </c>
      <c r="D627" s="98" t="s">
        <v>1307</v>
      </c>
      <c r="E627" s="81" t="s">
        <v>118</v>
      </c>
      <c r="F627" s="100" t="s">
        <v>1308</v>
      </c>
      <c r="G627" s="111" t="s">
        <v>122</v>
      </c>
      <c r="H627" s="112">
        <v>2012</v>
      </c>
      <c r="I627" s="114">
        <v>2012</v>
      </c>
      <c r="J627" s="104">
        <v>75.349999999999994</v>
      </c>
      <c r="K627" s="105" t="s">
        <v>96</v>
      </c>
      <c r="L627" s="112">
        <v>1</v>
      </c>
      <c r="M627" s="113"/>
      <c r="N627" s="107" t="s">
        <v>123</v>
      </c>
      <c r="O627" s="108"/>
      <c r="P627" s="82">
        <v>13841.340411413405</v>
      </c>
      <c r="Q627" s="117"/>
      <c r="R627" s="110">
        <v>585.02</v>
      </c>
      <c r="S627" s="81"/>
      <c r="T627" s="81" t="s">
        <v>98</v>
      </c>
    </row>
    <row r="628" spans="1:20" ht="38.25" customHeight="1" x14ac:dyDescent="0.15">
      <c r="A628" s="65"/>
      <c r="B628" s="55" t="s">
        <v>1005</v>
      </c>
      <c r="C628" s="99">
        <v>623</v>
      </c>
      <c r="D628" s="98" t="s">
        <v>1309</v>
      </c>
      <c r="E628" s="81" t="s">
        <v>118</v>
      </c>
      <c r="F628" s="100" t="s">
        <v>1310</v>
      </c>
      <c r="G628" s="111" t="s">
        <v>122</v>
      </c>
      <c r="H628" s="112">
        <v>1991</v>
      </c>
      <c r="I628" s="114">
        <v>1991</v>
      </c>
      <c r="J628" s="104">
        <v>77.84</v>
      </c>
      <c r="K628" s="105" t="s">
        <v>96</v>
      </c>
      <c r="L628" s="112">
        <v>2</v>
      </c>
      <c r="M628" s="113"/>
      <c r="N628" s="107" t="s">
        <v>123</v>
      </c>
      <c r="O628" s="108"/>
      <c r="P628" s="82">
        <v>8160.9583761562171</v>
      </c>
      <c r="Q628" s="117"/>
      <c r="R628" s="110">
        <v>165.28</v>
      </c>
      <c r="S628" s="81"/>
      <c r="T628" s="81" t="s">
        <v>98</v>
      </c>
    </row>
    <row r="629" spans="1:20" ht="38.25" customHeight="1" x14ac:dyDescent="0.15">
      <c r="A629" s="65"/>
      <c r="B629" s="55" t="s">
        <v>1005</v>
      </c>
      <c r="C629" s="99">
        <v>624</v>
      </c>
      <c r="D629" s="98" t="s">
        <v>1311</v>
      </c>
      <c r="E629" s="81" t="s">
        <v>118</v>
      </c>
      <c r="F629" s="100" t="s">
        <v>1312</v>
      </c>
      <c r="G629" s="111" t="s">
        <v>122</v>
      </c>
      <c r="H629" s="112">
        <v>1989</v>
      </c>
      <c r="I629" s="114">
        <v>1989</v>
      </c>
      <c r="J629" s="104">
        <v>45.55</v>
      </c>
      <c r="K629" s="105" t="s">
        <v>96</v>
      </c>
      <c r="L629" s="112">
        <v>1</v>
      </c>
      <c r="M629" s="113"/>
      <c r="N629" s="107" t="s">
        <v>123</v>
      </c>
      <c r="O629" s="108"/>
      <c r="P629" s="82">
        <v>6180.3732162458837</v>
      </c>
      <c r="Q629" s="117"/>
      <c r="R629" s="110">
        <v>104</v>
      </c>
      <c r="S629" s="81"/>
      <c r="T629" s="81" t="s">
        <v>98</v>
      </c>
    </row>
    <row r="630" spans="1:20" ht="38.25" customHeight="1" x14ac:dyDescent="0.15">
      <c r="A630" s="65"/>
      <c r="B630" s="55" t="s">
        <v>1005</v>
      </c>
      <c r="C630" s="99">
        <v>625</v>
      </c>
      <c r="D630" s="98" t="s">
        <v>1669</v>
      </c>
      <c r="E630" s="81" t="s">
        <v>118</v>
      </c>
      <c r="F630" s="100" t="s">
        <v>164</v>
      </c>
      <c r="G630" s="111" t="s">
        <v>122</v>
      </c>
      <c r="H630" s="112">
        <v>1998</v>
      </c>
      <c r="I630" s="114">
        <v>1998</v>
      </c>
      <c r="J630" s="104">
        <v>50.7</v>
      </c>
      <c r="K630" s="105" t="s">
        <v>96</v>
      </c>
      <c r="L630" s="112">
        <v>1</v>
      </c>
      <c r="M630" s="113"/>
      <c r="N630" s="107" t="s">
        <v>123</v>
      </c>
      <c r="O630" s="108" t="s">
        <v>97</v>
      </c>
      <c r="P630" s="82">
        <v>10126.134122287967</v>
      </c>
      <c r="Q630" s="117"/>
      <c r="R630" s="110"/>
      <c r="S630" s="81" t="s">
        <v>1681</v>
      </c>
      <c r="T630" s="81" t="s">
        <v>1313</v>
      </c>
    </row>
    <row r="631" spans="1:20" ht="38.25" customHeight="1" x14ac:dyDescent="0.15">
      <c r="A631" s="65"/>
      <c r="B631" s="55" t="s">
        <v>1005</v>
      </c>
      <c r="C631" s="99">
        <v>626</v>
      </c>
      <c r="D631" s="98" t="s">
        <v>1314</v>
      </c>
      <c r="E631" s="81" t="s">
        <v>118</v>
      </c>
      <c r="F631" s="100" t="s">
        <v>1315</v>
      </c>
      <c r="G631" s="111" t="s">
        <v>122</v>
      </c>
      <c r="H631" s="112">
        <v>2005</v>
      </c>
      <c r="I631" s="114">
        <v>2005</v>
      </c>
      <c r="J631" s="104">
        <v>93.16</v>
      </c>
      <c r="K631" s="105" t="s">
        <v>96</v>
      </c>
      <c r="L631" s="112">
        <v>1</v>
      </c>
      <c r="M631" s="113"/>
      <c r="N631" s="107" t="s">
        <v>123</v>
      </c>
      <c r="O631" s="108"/>
      <c r="P631" s="82">
        <v>14536.292400171747</v>
      </c>
      <c r="Q631" s="117"/>
      <c r="R631" s="110">
        <v>372</v>
      </c>
      <c r="S631" s="81"/>
      <c r="T631" s="81" t="s">
        <v>98</v>
      </c>
    </row>
    <row r="632" spans="1:20" ht="38.25" customHeight="1" x14ac:dyDescent="0.15">
      <c r="A632" s="65"/>
      <c r="B632" s="55" t="s">
        <v>1005</v>
      </c>
      <c r="C632" s="99">
        <v>627</v>
      </c>
      <c r="D632" s="98" t="s">
        <v>1316</v>
      </c>
      <c r="E632" s="81" t="s">
        <v>118</v>
      </c>
      <c r="F632" s="100" t="s">
        <v>1317</v>
      </c>
      <c r="G632" s="111" t="s">
        <v>122</v>
      </c>
      <c r="H632" s="112">
        <v>1971</v>
      </c>
      <c r="I632" s="114">
        <v>1971</v>
      </c>
      <c r="J632" s="104">
        <v>82.08</v>
      </c>
      <c r="K632" s="105" t="s">
        <v>96</v>
      </c>
      <c r="L632" s="112">
        <v>1</v>
      </c>
      <c r="M632" s="113"/>
      <c r="N632" s="107" t="s">
        <v>123</v>
      </c>
      <c r="O632" s="108"/>
      <c r="P632" s="82">
        <v>7641.0940545808971</v>
      </c>
      <c r="Q632" s="117"/>
      <c r="R632" s="110">
        <v>214.43</v>
      </c>
      <c r="S632" s="81"/>
      <c r="T632" s="81" t="s">
        <v>98</v>
      </c>
    </row>
    <row r="633" spans="1:20" ht="38.25" customHeight="1" x14ac:dyDescent="0.15">
      <c r="A633" s="65"/>
      <c r="B633" s="55" t="s">
        <v>1005</v>
      </c>
      <c r="C633" s="99">
        <v>628</v>
      </c>
      <c r="D633" s="98" t="s">
        <v>1318</v>
      </c>
      <c r="E633" s="81" t="s">
        <v>118</v>
      </c>
      <c r="F633" s="100" t="s">
        <v>1319</v>
      </c>
      <c r="G633" s="111" t="s">
        <v>122</v>
      </c>
      <c r="H633" s="112">
        <v>1979</v>
      </c>
      <c r="I633" s="114">
        <v>1979</v>
      </c>
      <c r="J633" s="104">
        <v>35.32</v>
      </c>
      <c r="K633" s="105" t="s">
        <v>96</v>
      </c>
      <c r="L633" s="112">
        <v>1</v>
      </c>
      <c r="M633" s="113"/>
      <c r="N633" s="107" t="s">
        <v>123</v>
      </c>
      <c r="O633" s="108"/>
      <c r="P633" s="82">
        <v>8103.36919592299</v>
      </c>
      <c r="Q633" s="117"/>
      <c r="R633" s="110">
        <v>302.68</v>
      </c>
      <c r="S633" s="81"/>
      <c r="T633" s="81" t="s">
        <v>98</v>
      </c>
    </row>
    <row r="634" spans="1:20" ht="38.25" customHeight="1" x14ac:dyDescent="0.15">
      <c r="A634" s="65"/>
      <c r="B634" s="55" t="s">
        <v>1005</v>
      </c>
      <c r="C634" s="99">
        <v>629</v>
      </c>
      <c r="D634" s="98" t="s">
        <v>1320</v>
      </c>
      <c r="E634" s="81" t="s">
        <v>118</v>
      </c>
      <c r="F634" s="100" t="s">
        <v>1321</v>
      </c>
      <c r="G634" s="111" t="s">
        <v>122</v>
      </c>
      <c r="H634" s="112">
        <v>1990</v>
      </c>
      <c r="I634" s="114">
        <v>1990</v>
      </c>
      <c r="J634" s="104">
        <v>45.55</v>
      </c>
      <c r="K634" s="105" t="s">
        <v>96</v>
      </c>
      <c r="L634" s="112">
        <v>1</v>
      </c>
      <c r="M634" s="113"/>
      <c r="N634" s="107" t="s">
        <v>123</v>
      </c>
      <c r="O634" s="108"/>
      <c r="P634" s="82">
        <v>11290.603732162459</v>
      </c>
      <c r="Q634" s="117"/>
      <c r="R634" s="110">
        <v>596.48</v>
      </c>
      <c r="S634" s="81"/>
      <c r="T634" s="81" t="s">
        <v>98</v>
      </c>
    </row>
    <row r="635" spans="1:20" ht="38.25" customHeight="1" x14ac:dyDescent="0.15">
      <c r="A635" s="65"/>
      <c r="B635" s="55" t="s">
        <v>1005</v>
      </c>
      <c r="C635" s="99">
        <v>630</v>
      </c>
      <c r="D635" s="98" t="s">
        <v>1322</v>
      </c>
      <c r="E635" s="81" t="s">
        <v>125</v>
      </c>
      <c r="F635" s="100" t="s">
        <v>1323</v>
      </c>
      <c r="G635" s="111" t="s">
        <v>122</v>
      </c>
      <c r="H635" s="112">
        <v>1990</v>
      </c>
      <c r="I635" s="114">
        <v>1990</v>
      </c>
      <c r="J635" s="104">
        <v>78.67</v>
      </c>
      <c r="K635" s="105" t="s">
        <v>96</v>
      </c>
      <c r="L635" s="112">
        <v>2</v>
      </c>
      <c r="M635" s="113"/>
      <c r="N635" s="107" t="s">
        <v>123</v>
      </c>
      <c r="O635" s="108"/>
      <c r="P635" s="82">
        <v>6794.6866658192448</v>
      </c>
      <c r="Q635" s="117"/>
      <c r="R635" s="110">
        <v>200.19</v>
      </c>
      <c r="S635" s="81"/>
      <c r="T635" s="81" t="s">
        <v>98</v>
      </c>
    </row>
    <row r="636" spans="1:20" ht="38.25" customHeight="1" x14ac:dyDescent="0.15">
      <c r="A636" s="65"/>
      <c r="B636" s="55" t="s">
        <v>1005</v>
      </c>
      <c r="C636" s="99">
        <v>631</v>
      </c>
      <c r="D636" s="98" t="s">
        <v>1324</v>
      </c>
      <c r="E636" s="81" t="s">
        <v>125</v>
      </c>
      <c r="F636" s="100" t="s">
        <v>1325</v>
      </c>
      <c r="G636" s="111" t="s">
        <v>105</v>
      </c>
      <c r="H636" s="112">
        <v>1992</v>
      </c>
      <c r="I636" s="114">
        <v>1992</v>
      </c>
      <c r="J636" s="104">
        <v>50.8</v>
      </c>
      <c r="K636" s="105" t="s">
        <v>96</v>
      </c>
      <c r="L636" s="112">
        <v>1</v>
      </c>
      <c r="M636" s="113"/>
      <c r="N636" s="107" t="s">
        <v>123</v>
      </c>
      <c r="O636" s="108"/>
      <c r="P636" s="82">
        <v>8206.3582677165359</v>
      </c>
      <c r="Q636" s="117"/>
      <c r="R636" s="110">
        <v>0</v>
      </c>
      <c r="S636" s="81"/>
      <c r="T636" s="81" t="s">
        <v>98</v>
      </c>
    </row>
    <row r="637" spans="1:20" ht="38.25" customHeight="1" x14ac:dyDescent="0.15">
      <c r="A637" s="65"/>
      <c r="B637" s="55" t="s">
        <v>1005</v>
      </c>
      <c r="C637" s="99">
        <v>632</v>
      </c>
      <c r="D637" s="98" t="s">
        <v>1326</v>
      </c>
      <c r="E637" s="81" t="s">
        <v>125</v>
      </c>
      <c r="F637" s="100" t="s">
        <v>1327</v>
      </c>
      <c r="G637" s="111" t="s">
        <v>122</v>
      </c>
      <c r="H637" s="112">
        <v>1993</v>
      </c>
      <c r="I637" s="114">
        <v>1993</v>
      </c>
      <c r="J637" s="104">
        <v>48.03</v>
      </c>
      <c r="K637" s="105" t="s">
        <v>96</v>
      </c>
      <c r="L637" s="112">
        <v>1</v>
      </c>
      <c r="M637" s="113"/>
      <c r="N637" s="107" t="s">
        <v>123</v>
      </c>
      <c r="O637" s="108"/>
      <c r="P637" s="82">
        <v>9946.5542369352479</v>
      </c>
      <c r="Q637" s="117"/>
      <c r="R637" s="110">
        <v>119</v>
      </c>
      <c r="S637" s="81"/>
      <c r="T637" s="81" t="s">
        <v>98</v>
      </c>
    </row>
    <row r="638" spans="1:20" ht="38.25" customHeight="1" x14ac:dyDescent="0.15">
      <c r="A638" s="65"/>
      <c r="B638" s="55" t="s">
        <v>1005</v>
      </c>
      <c r="C638" s="99">
        <v>633</v>
      </c>
      <c r="D638" s="98" t="s">
        <v>1328</v>
      </c>
      <c r="E638" s="81" t="s">
        <v>125</v>
      </c>
      <c r="F638" s="100" t="s">
        <v>1329</v>
      </c>
      <c r="G638" s="111" t="s">
        <v>172</v>
      </c>
      <c r="H638" s="112">
        <v>1982</v>
      </c>
      <c r="I638" s="114">
        <v>1982</v>
      </c>
      <c r="J638" s="104">
        <v>40.15</v>
      </c>
      <c r="K638" s="105" t="s">
        <v>96</v>
      </c>
      <c r="L638" s="112">
        <v>1</v>
      </c>
      <c r="M638" s="113"/>
      <c r="N638" s="107" t="s">
        <v>123</v>
      </c>
      <c r="O638" s="108"/>
      <c r="P638" s="82">
        <v>9048.8667496886683</v>
      </c>
      <c r="Q638" s="117"/>
      <c r="R638" s="110">
        <v>102</v>
      </c>
      <c r="S638" s="81"/>
      <c r="T638" s="81" t="s">
        <v>98</v>
      </c>
    </row>
    <row r="639" spans="1:20" ht="38.25" customHeight="1" x14ac:dyDescent="0.15">
      <c r="A639" s="65"/>
      <c r="B639" s="55" t="s">
        <v>1005</v>
      </c>
      <c r="C639" s="99">
        <v>634</v>
      </c>
      <c r="D639" s="98" t="s">
        <v>1330</v>
      </c>
      <c r="E639" s="81" t="s">
        <v>125</v>
      </c>
      <c r="F639" s="100" t="s">
        <v>1331</v>
      </c>
      <c r="G639" s="111" t="s">
        <v>122</v>
      </c>
      <c r="H639" s="112">
        <v>1974</v>
      </c>
      <c r="I639" s="114">
        <v>1974</v>
      </c>
      <c r="J639" s="104">
        <v>36</v>
      </c>
      <c r="K639" s="105" t="s">
        <v>96</v>
      </c>
      <c r="L639" s="112">
        <v>1</v>
      </c>
      <c r="M639" s="113"/>
      <c r="N639" s="107" t="s">
        <v>123</v>
      </c>
      <c r="O639" s="108"/>
      <c r="P639" s="82">
        <v>6886.1111111111113</v>
      </c>
      <c r="Q639" s="117"/>
      <c r="R639" s="110">
        <v>107</v>
      </c>
      <c r="S639" s="81"/>
      <c r="T639" s="81" t="s">
        <v>98</v>
      </c>
    </row>
    <row r="640" spans="1:20" ht="38.25" customHeight="1" x14ac:dyDescent="0.15">
      <c r="A640" s="65"/>
      <c r="B640" s="55" t="s">
        <v>1005</v>
      </c>
      <c r="C640" s="99">
        <v>635</v>
      </c>
      <c r="D640" s="98" t="s">
        <v>1332</v>
      </c>
      <c r="E640" s="81" t="s">
        <v>125</v>
      </c>
      <c r="F640" s="100" t="s">
        <v>1333</v>
      </c>
      <c r="G640" s="111" t="s">
        <v>122</v>
      </c>
      <c r="H640" s="112">
        <v>1977</v>
      </c>
      <c r="I640" s="114">
        <v>1977</v>
      </c>
      <c r="J640" s="104">
        <v>45.25</v>
      </c>
      <c r="K640" s="105" t="s">
        <v>96</v>
      </c>
      <c r="L640" s="112">
        <v>1</v>
      </c>
      <c r="M640" s="113"/>
      <c r="N640" s="107" t="s">
        <v>123</v>
      </c>
      <c r="O640" s="108"/>
      <c r="P640" s="82">
        <v>6248.4861878453039</v>
      </c>
      <c r="Q640" s="117"/>
      <c r="R640" s="110">
        <v>151</v>
      </c>
      <c r="S640" s="81"/>
      <c r="T640" s="81" t="s">
        <v>98</v>
      </c>
    </row>
    <row r="641" spans="1:20" ht="38.25" customHeight="1" x14ac:dyDescent="0.15">
      <c r="A641" s="65"/>
      <c r="B641" s="55" t="s">
        <v>1005</v>
      </c>
      <c r="C641" s="99">
        <v>636</v>
      </c>
      <c r="D641" s="98" t="s">
        <v>1334</v>
      </c>
      <c r="E641" s="81" t="s">
        <v>125</v>
      </c>
      <c r="F641" s="100" t="s">
        <v>1335</v>
      </c>
      <c r="G641" s="111" t="s">
        <v>122</v>
      </c>
      <c r="H641" s="112">
        <v>1987</v>
      </c>
      <c r="I641" s="114">
        <v>1987</v>
      </c>
      <c r="J641" s="104">
        <v>42.23</v>
      </c>
      <c r="K641" s="105" t="s">
        <v>96</v>
      </c>
      <c r="L641" s="112">
        <v>1</v>
      </c>
      <c r="M641" s="113"/>
      <c r="N641" s="107" t="s">
        <v>123</v>
      </c>
      <c r="O641" s="108"/>
      <c r="P641" s="82">
        <v>7916.0786170968513</v>
      </c>
      <c r="Q641" s="117"/>
      <c r="R641" s="110">
        <v>144.87</v>
      </c>
      <c r="S641" s="81"/>
      <c r="T641" s="81" t="s">
        <v>98</v>
      </c>
    </row>
    <row r="642" spans="1:20" ht="38.25" customHeight="1" x14ac:dyDescent="0.15">
      <c r="A642" s="65"/>
      <c r="B642" s="55" t="s">
        <v>1005</v>
      </c>
      <c r="C642" s="99">
        <v>637</v>
      </c>
      <c r="D642" s="98" t="s">
        <v>1799</v>
      </c>
      <c r="E642" s="81" t="s">
        <v>125</v>
      </c>
      <c r="F642" s="100" t="s">
        <v>1737</v>
      </c>
      <c r="G642" s="100" t="s">
        <v>122</v>
      </c>
      <c r="H642" s="112">
        <v>2020</v>
      </c>
      <c r="I642" s="114">
        <v>2020</v>
      </c>
      <c r="J642" s="104">
        <v>96.88</v>
      </c>
      <c r="K642" s="105" t="s">
        <v>1734</v>
      </c>
      <c r="L642" s="112">
        <v>2</v>
      </c>
      <c r="M642" s="113"/>
      <c r="N642" s="107" t="s">
        <v>1738</v>
      </c>
      <c r="O642" s="108"/>
      <c r="P642" s="82">
        <v>15059.47563996697</v>
      </c>
      <c r="Q642" s="117"/>
      <c r="R642" s="110">
        <v>315.48</v>
      </c>
      <c r="S642" s="81"/>
      <c r="T642" s="116"/>
    </row>
    <row r="643" spans="1:20" ht="38.25" customHeight="1" x14ac:dyDescent="0.15">
      <c r="A643" s="65"/>
      <c r="B643" s="55" t="s">
        <v>1005</v>
      </c>
      <c r="C643" s="99">
        <v>638</v>
      </c>
      <c r="D643" s="98" t="s">
        <v>1689</v>
      </c>
      <c r="E643" s="81" t="s">
        <v>125</v>
      </c>
      <c r="F643" s="100" t="s">
        <v>1690</v>
      </c>
      <c r="G643" s="111" t="s">
        <v>1586</v>
      </c>
      <c r="H643" s="112">
        <v>2019</v>
      </c>
      <c r="I643" s="112">
        <v>2019</v>
      </c>
      <c r="J643" s="104">
        <v>86.11</v>
      </c>
      <c r="K643" s="105" t="s">
        <v>96</v>
      </c>
      <c r="L643" s="112">
        <v>1</v>
      </c>
      <c r="M643" s="113"/>
      <c r="N643" s="107" t="s">
        <v>123</v>
      </c>
      <c r="O643" s="108"/>
      <c r="P643" s="82">
        <v>20678.121008013008</v>
      </c>
      <c r="Q643" s="117"/>
      <c r="R643" s="110">
        <v>0</v>
      </c>
      <c r="S643" s="81"/>
      <c r="T643" s="81" t="s">
        <v>1692</v>
      </c>
    </row>
    <row r="644" spans="1:20" ht="38.25" customHeight="1" x14ac:dyDescent="0.15">
      <c r="A644" s="65"/>
      <c r="B644" s="55" t="s">
        <v>1005</v>
      </c>
      <c r="C644" s="99">
        <v>639</v>
      </c>
      <c r="D644" s="98" t="s">
        <v>1336</v>
      </c>
      <c r="E644" s="81" t="s">
        <v>125</v>
      </c>
      <c r="F644" s="100" t="s">
        <v>1337</v>
      </c>
      <c r="G644" s="111" t="s">
        <v>122</v>
      </c>
      <c r="H644" s="112">
        <v>1986</v>
      </c>
      <c r="I644" s="114">
        <v>1979</v>
      </c>
      <c r="J644" s="104">
        <v>36.409999999999997</v>
      </c>
      <c r="K644" s="105" t="s">
        <v>96</v>
      </c>
      <c r="L644" s="112">
        <v>1</v>
      </c>
      <c r="M644" s="113"/>
      <c r="N644" s="107" t="s">
        <v>123</v>
      </c>
      <c r="O644" s="108"/>
      <c r="P644" s="82">
        <v>8944.465806097227</v>
      </c>
      <c r="Q644" s="117"/>
      <c r="R644" s="110">
        <v>84</v>
      </c>
      <c r="S644" s="81"/>
      <c r="T644" s="81" t="s">
        <v>98</v>
      </c>
    </row>
    <row r="645" spans="1:20" ht="38.25" customHeight="1" x14ac:dyDescent="0.15">
      <c r="A645" s="65"/>
      <c r="B645" s="55" t="s">
        <v>1005</v>
      </c>
      <c r="C645" s="99">
        <v>640</v>
      </c>
      <c r="D645" s="98" t="s">
        <v>1338</v>
      </c>
      <c r="E645" s="81" t="s">
        <v>125</v>
      </c>
      <c r="F645" s="100" t="s">
        <v>1339</v>
      </c>
      <c r="G645" s="111" t="s">
        <v>122</v>
      </c>
      <c r="H645" s="112">
        <v>1989</v>
      </c>
      <c r="I645" s="114">
        <v>1989</v>
      </c>
      <c r="J645" s="104">
        <v>57.96</v>
      </c>
      <c r="K645" s="105" t="s">
        <v>96</v>
      </c>
      <c r="L645" s="112">
        <v>2</v>
      </c>
      <c r="M645" s="113"/>
      <c r="N645" s="107" t="s">
        <v>123</v>
      </c>
      <c r="O645" s="108"/>
      <c r="P645" s="82">
        <v>6639.0096618357484</v>
      </c>
      <c r="Q645" s="117"/>
      <c r="R645" s="110">
        <v>87.21</v>
      </c>
      <c r="S645" s="81"/>
      <c r="T645" s="81" t="s">
        <v>98</v>
      </c>
    </row>
    <row r="646" spans="1:20" ht="38.25" customHeight="1" x14ac:dyDescent="0.15">
      <c r="A646" s="65"/>
      <c r="B646" s="55" t="s">
        <v>1005</v>
      </c>
      <c r="C646" s="99">
        <v>641</v>
      </c>
      <c r="D646" s="98" t="s">
        <v>1340</v>
      </c>
      <c r="E646" s="81" t="s">
        <v>125</v>
      </c>
      <c r="F646" s="100" t="s">
        <v>1341</v>
      </c>
      <c r="G646" s="111" t="s">
        <v>122</v>
      </c>
      <c r="H646" s="112">
        <v>1987</v>
      </c>
      <c r="I646" s="114">
        <v>1987</v>
      </c>
      <c r="J646" s="104">
        <v>42.23</v>
      </c>
      <c r="K646" s="105" t="s">
        <v>96</v>
      </c>
      <c r="L646" s="112">
        <v>1</v>
      </c>
      <c r="M646" s="113"/>
      <c r="N646" s="107" t="s">
        <v>123</v>
      </c>
      <c r="O646" s="108"/>
      <c r="P646" s="82">
        <v>7858.797063698793</v>
      </c>
      <c r="Q646" s="117"/>
      <c r="R646" s="110">
        <v>152.63</v>
      </c>
      <c r="S646" s="81"/>
      <c r="T646" s="81" t="s">
        <v>98</v>
      </c>
    </row>
    <row r="647" spans="1:20" ht="30" customHeight="1" x14ac:dyDescent="0.15">
      <c r="A647" s="65"/>
      <c r="B647" s="55" t="s">
        <v>1005</v>
      </c>
      <c r="C647" s="99">
        <v>642</v>
      </c>
      <c r="D647" s="98" t="s">
        <v>1342</v>
      </c>
      <c r="E647" s="81" t="s">
        <v>107</v>
      </c>
      <c r="F647" s="100" t="s">
        <v>695</v>
      </c>
      <c r="G647" s="111" t="s">
        <v>105</v>
      </c>
      <c r="H647" s="112">
        <v>2007</v>
      </c>
      <c r="I647" s="114">
        <v>2007</v>
      </c>
      <c r="J647" s="104">
        <v>20.63</v>
      </c>
      <c r="K647" s="105" t="s">
        <v>96</v>
      </c>
      <c r="L647" s="112">
        <v>1</v>
      </c>
      <c r="M647" s="113"/>
      <c r="N647" s="107" t="s">
        <v>123</v>
      </c>
      <c r="O647" s="108"/>
      <c r="P647" s="82">
        <v>8707.0770722249163</v>
      </c>
      <c r="Q647" s="117"/>
      <c r="R647" s="110"/>
      <c r="S647" s="81"/>
      <c r="T647" s="81" t="s">
        <v>934</v>
      </c>
    </row>
    <row r="648" spans="1:20" ht="38.25" customHeight="1" x14ac:dyDescent="0.15">
      <c r="A648" s="65"/>
      <c r="B648" s="55" t="s">
        <v>1005</v>
      </c>
      <c r="C648" s="99">
        <v>643</v>
      </c>
      <c r="D648" s="98" t="s">
        <v>1343</v>
      </c>
      <c r="E648" s="81" t="s">
        <v>129</v>
      </c>
      <c r="F648" s="100" t="s">
        <v>130</v>
      </c>
      <c r="G648" s="111" t="s">
        <v>105</v>
      </c>
      <c r="H648" s="112">
        <v>2009</v>
      </c>
      <c r="I648" s="114">
        <v>2009</v>
      </c>
      <c r="J648" s="104">
        <v>70.2</v>
      </c>
      <c r="K648" s="105" t="s">
        <v>96</v>
      </c>
      <c r="L648" s="112">
        <v>1</v>
      </c>
      <c r="M648" s="113"/>
      <c r="N648" s="107" t="s">
        <v>123</v>
      </c>
      <c r="O648" s="108"/>
      <c r="P648" s="82">
        <v>14272.264957264957</v>
      </c>
      <c r="Q648" s="117"/>
      <c r="R648" s="110"/>
      <c r="S648" s="81"/>
      <c r="T648" s="81" t="s">
        <v>1344</v>
      </c>
    </row>
    <row r="649" spans="1:20" s="80" customFormat="1" ht="38.25" customHeight="1" x14ac:dyDescent="0.15">
      <c r="B649" s="55" t="s">
        <v>1005</v>
      </c>
      <c r="C649" s="99">
        <v>644</v>
      </c>
      <c r="D649" s="98" t="s">
        <v>1780</v>
      </c>
      <c r="E649" s="81" t="s">
        <v>1781</v>
      </c>
      <c r="F649" s="100" t="s">
        <v>1782</v>
      </c>
      <c r="G649" s="111" t="s">
        <v>105</v>
      </c>
      <c r="H649" s="112">
        <v>2021</v>
      </c>
      <c r="I649" s="114">
        <v>2021</v>
      </c>
      <c r="J649" s="104">
        <v>24.49</v>
      </c>
      <c r="K649" s="105" t="s">
        <v>96</v>
      </c>
      <c r="L649" s="102">
        <v>1</v>
      </c>
      <c r="M649" s="106"/>
      <c r="N649" s="108" t="s">
        <v>123</v>
      </c>
      <c r="O649" s="108"/>
      <c r="P649" s="132">
        <v>4400.8983258472845</v>
      </c>
      <c r="Q649" s="122"/>
      <c r="R649" s="110"/>
      <c r="S649" s="81"/>
      <c r="T649" s="81" t="s">
        <v>1783</v>
      </c>
    </row>
    <row r="650" spans="1:20" ht="38.25" customHeight="1" x14ac:dyDescent="0.15">
      <c r="A650" s="65"/>
      <c r="B650" s="55" t="s">
        <v>1005</v>
      </c>
      <c r="C650" s="99">
        <v>645</v>
      </c>
      <c r="D650" s="98" t="s">
        <v>1345</v>
      </c>
      <c r="E650" s="81" t="s">
        <v>141</v>
      </c>
      <c r="F650" s="100" t="s">
        <v>315</v>
      </c>
      <c r="G650" s="111" t="s">
        <v>105</v>
      </c>
      <c r="H650" s="112">
        <v>2005</v>
      </c>
      <c r="I650" s="114">
        <v>2005</v>
      </c>
      <c r="J650" s="104">
        <v>40.700000000000003</v>
      </c>
      <c r="K650" s="105" t="s">
        <v>96</v>
      </c>
      <c r="L650" s="112">
        <v>1</v>
      </c>
      <c r="M650" s="113"/>
      <c r="N650" s="107" t="s">
        <v>123</v>
      </c>
      <c r="O650" s="108"/>
      <c r="P650" s="82">
        <v>7547.2235872235869</v>
      </c>
      <c r="Q650" s="117"/>
      <c r="R650" s="110"/>
      <c r="S650" s="81"/>
      <c r="T650" s="81" t="s">
        <v>1346</v>
      </c>
    </row>
    <row r="651" spans="1:20" s="44" customFormat="1" ht="30" customHeight="1" x14ac:dyDescent="0.15">
      <c r="A651" s="65"/>
      <c r="B651" s="55" t="s">
        <v>1005</v>
      </c>
      <c r="C651" s="99">
        <v>646</v>
      </c>
      <c r="D651" s="98" t="s">
        <v>1347</v>
      </c>
      <c r="E651" s="81" t="s">
        <v>195</v>
      </c>
      <c r="F651" s="100" t="s">
        <v>1348</v>
      </c>
      <c r="G651" s="111" t="s">
        <v>105</v>
      </c>
      <c r="H651" s="112">
        <v>2005</v>
      </c>
      <c r="I651" s="114">
        <v>2005</v>
      </c>
      <c r="J651" s="104">
        <v>40.700000000000003</v>
      </c>
      <c r="K651" s="105" t="s">
        <v>96</v>
      </c>
      <c r="L651" s="112">
        <v>1</v>
      </c>
      <c r="M651" s="113"/>
      <c r="N651" s="107" t="s">
        <v>123</v>
      </c>
      <c r="O651" s="108"/>
      <c r="P651" s="82">
        <v>7479.9017199017189</v>
      </c>
      <c r="Q651" s="117"/>
      <c r="R651" s="110"/>
      <c r="S651" s="81"/>
      <c r="T651" s="81" t="s">
        <v>1349</v>
      </c>
    </row>
    <row r="652" spans="1:20" s="80" customFormat="1" ht="30" customHeight="1" x14ac:dyDescent="0.15">
      <c r="B652" s="55" t="s">
        <v>1005</v>
      </c>
      <c r="C652" s="99">
        <v>647</v>
      </c>
      <c r="D652" s="98" t="s">
        <v>1784</v>
      </c>
      <c r="E652" s="81" t="s">
        <v>107</v>
      </c>
      <c r="F652" s="100" t="s">
        <v>1793</v>
      </c>
      <c r="G652" s="111" t="s">
        <v>105</v>
      </c>
      <c r="H652" s="112">
        <v>2021</v>
      </c>
      <c r="I652" s="114">
        <v>2021</v>
      </c>
      <c r="J652" s="104">
        <v>77</v>
      </c>
      <c r="K652" s="105" t="s">
        <v>96</v>
      </c>
      <c r="L652" s="102">
        <v>1</v>
      </c>
      <c r="M652" s="106"/>
      <c r="N652" s="108" t="s">
        <v>123</v>
      </c>
      <c r="O652" s="108"/>
      <c r="P652" s="82">
        <v>5808.0259740259744</v>
      </c>
      <c r="Q652" s="117"/>
      <c r="R652" s="136">
        <v>2953.98</v>
      </c>
      <c r="S652" s="81"/>
      <c r="T652" s="81"/>
    </row>
    <row r="653" spans="1:20" ht="38.25" customHeight="1" x14ac:dyDescent="0.15">
      <c r="A653" s="65"/>
      <c r="B653" s="55" t="s">
        <v>1005</v>
      </c>
      <c r="C653" s="99">
        <v>648</v>
      </c>
      <c r="D653" s="98" t="s">
        <v>1350</v>
      </c>
      <c r="E653" s="81" t="s">
        <v>141</v>
      </c>
      <c r="F653" s="100" t="s">
        <v>1351</v>
      </c>
      <c r="G653" s="111" t="s">
        <v>95</v>
      </c>
      <c r="H653" s="112">
        <v>2001</v>
      </c>
      <c r="I653" s="114">
        <v>2001</v>
      </c>
      <c r="J653" s="104">
        <v>607.1</v>
      </c>
      <c r="K653" s="105" t="s">
        <v>173</v>
      </c>
      <c r="L653" s="112">
        <v>2</v>
      </c>
      <c r="M653" s="113"/>
      <c r="N653" s="107" t="s">
        <v>123</v>
      </c>
      <c r="O653" s="108"/>
      <c r="P653" s="82">
        <v>7329.3608960632509</v>
      </c>
      <c r="Q653" s="109">
        <v>0.50144092219020175</v>
      </c>
      <c r="R653" s="110">
        <v>0</v>
      </c>
      <c r="S653" s="81" t="s">
        <v>1610</v>
      </c>
      <c r="T653" s="81" t="s">
        <v>98</v>
      </c>
    </row>
    <row r="654" spans="1:20" ht="30" customHeight="1" x14ac:dyDescent="0.15">
      <c r="A654" s="65"/>
      <c r="B654" s="55" t="s">
        <v>1005</v>
      </c>
      <c r="C654" s="99">
        <v>649</v>
      </c>
      <c r="D654" s="98" t="s">
        <v>1352</v>
      </c>
      <c r="E654" s="81" t="s">
        <v>107</v>
      </c>
      <c r="F654" s="100" t="s">
        <v>1353</v>
      </c>
      <c r="G654" s="111" t="s">
        <v>122</v>
      </c>
      <c r="H654" s="112">
        <v>1996</v>
      </c>
      <c r="I654" s="114">
        <v>1996</v>
      </c>
      <c r="J654" s="104">
        <v>33.119999999999997</v>
      </c>
      <c r="K654" s="105" t="s">
        <v>96</v>
      </c>
      <c r="L654" s="112">
        <v>1</v>
      </c>
      <c r="M654" s="113"/>
      <c r="N654" s="107" t="s">
        <v>123</v>
      </c>
      <c r="O654" s="108"/>
      <c r="P654" s="82">
        <v>136.83574879227055</v>
      </c>
      <c r="Q654" s="117"/>
      <c r="R654" s="110">
        <v>0</v>
      </c>
      <c r="S654" s="81"/>
      <c r="T654" s="81" t="s">
        <v>98</v>
      </c>
    </row>
    <row r="655" spans="1:20" ht="30" customHeight="1" x14ac:dyDescent="0.15">
      <c r="A655" s="65"/>
      <c r="B655" s="56" t="s">
        <v>1354</v>
      </c>
      <c r="C655" s="99">
        <v>650</v>
      </c>
      <c r="D655" s="98" t="s">
        <v>1355</v>
      </c>
      <c r="E655" s="81" t="s">
        <v>107</v>
      </c>
      <c r="F655" s="100" t="s">
        <v>1356</v>
      </c>
      <c r="G655" s="111" t="s">
        <v>179</v>
      </c>
      <c r="H655" s="112">
        <v>1977</v>
      </c>
      <c r="I655" s="114">
        <v>1977</v>
      </c>
      <c r="J655" s="104">
        <v>3625.78</v>
      </c>
      <c r="K655" s="105" t="s">
        <v>96</v>
      </c>
      <c r="L655" s="112">
        <v>8</v>
      </c>
      <c r="M655" s="113" t="s">
        <v>945</v>
      </c>
      <c r="N655" s="107" t="s">
        <v>97</v>
      </c>
      <c r="O655" s="108"/>
      <c r="P655" s="82">
        <v>3987.7868976691198</v>
      </c>
      <c r="Q655" s="117"/>
      <c r="R655" s="110">
        <v>1824.3600000000001</v>
      </c>
      <c r="S655" s="81"/>
      <c r="T655" s="81" t="s">
        <v>98</v>
      </c>
    </row>
    <row r="656" spans="1:20" ht="30" customHeight="1" x14ac:dyDescent="0.15">
      <c r="A656" s="65"/>
      <c r="B656" s="56" t="s">
        <v>1354</v>
      </c>
      <c r="C656" s="99">
        <v>651</v>
      </c>
      <c r="D656" s="98" t="s">
        <v>1357</v>
      </c>
      <c r="E656" s="81" t="s">
        <v>111</v>
      </c>
      <c r="F656" s="100" t="s">
        <v>1358</v>
      </c>
      <c r="G656" s="111" t="s">
        <v>510</v>
      </c>
      <c r="H656" s="112">
        <v>1963</v>
      </c>
      <c r="I656" s="114">
        <v>1963</v>
      </c>
      <c r="J656" s="104">
        <v>1500</v>
      </c>
      <c r="K656" s="105" t="s">
        <v>96</v>
      </c>
      <c r="L656" s="112">
        <v>1</v>
      </c>
      <c r="M656" s="113"/>
      <c r="N656" s="107" t="s">
        <v>123</v>
      </c>
      <c r="O656" s="108"/>
      <c r="P656" s="82">
        <v>947.06636696951887</v>
      </c>
      <c r="Q656" s="117"/>
      <c r="R656" s="110">
        <v>8820.7099999999991</v>
      </c>
      <c r="S656" s="81"/>
      <c r="T656" s="81" t="s">
        <v>98</v>
      </c>
    </row>
    <row r="657" spans="1:20" ht="30" customHeight="1" x14ac:dyDescent="0.15">
      <c r="A657" s="65"/>
      <c r="B657" s="56" t="s">
        <v>1354</v>
      </c>
      <c r="C657" s="99">
        <v>652</v>
      </c>
      <c r="D657" s="98" t="s">
        <v>1359</v>
      </c>
      <c r="E657" s="81" t="s">
        <v>107</v>
      </c>
      <c r="F657" s="100" t="s">
        <v>1360</v>
      </c>
      <c r="G657" s="111" t="s">
        <v>122</v>
      </c>
      <c r="H657" s="112">
        <v>1959</v>
      </c>
      <c r="I657" s="114">
        <v>1957</v>
      </c>
      <c r="J657" s="104">
        <v>66646.210000000006</v>
      </c>
      <c r="K657" s="105" t="s">
        <v>96</v>
      </c>
      <c r="L657" s="112">
        <v>8</v>
      </c>
      <c r="M657" s="113" t="s">
        <v>945</v>
      </c>
      <c r="N657" s="107" t="s">
        <v>97</v>
      </c>
      <c r="O657" s="108"/>
      <c r="P657" s="82">
        <v>5732.1725704295495</v>
      </c>
      <c r="Q657" s="117"/>
      <c r="R657" s="110">
        <v>119290.23999999999</v>
      </c>
      <c r="S657" s="81"/>
      <c r="T657" s="81" t="s">
        <v>98</v>
      </c>
    </row>
    <row r="658" spans="1:20" ht="30" customHeight="1" x14ac:dyDescent="0.15">
      <c r="A658" s="65"/>
      <c r="B658" s="56" t="s">
        <v>1354</v>
      </c>
      <c r="C658" s="99">
        <v>653</v>
      </c>
      <c r="D658" s="98" t="s">
        <v>1361</v>
      </c>
      <c r="E658" s="81" t="s">
        <v>107</v>
      </c>
      <c r="F658" s="100" t="s">
        <v>1362</v>
      </c>
      <c r="G658" s="111" t="s">
        <v>179</v>
      </c>
      <c r="H658" s="112">
        <v>1990</v>
      </c>
      <c r="I658" s="114">
        <v>1990</v>
      </c>
      <c r="J658" s="104">
        <v>16689.419999999998</v>
      </c>
      <c r="K658" s="105" t="s">
        <v>96</v>
      </c>
      <c r="L658" s="112">
        <v>4</v>
      </c>
      <c r="M658" s="113"/>
      <c r="N658" s="107" t="s">
        <v>97</v>
      </c>
      <c r="O658" s="108"/>
      <c r="P658" s="82">
        <v>4827.7262093247364</v>
      </c>
      <c r="Q658" s="117"/>
      <c r="R658" s="110">
        <v>46316.75</v>
      </c>
      <c r="S658" s="81"/>
      <c r="T658" s="81" t="s">
        <v>98</v>
      </c>
    </row>
    <row r="659" spans="1:20" ht="30" customHeight="1" x14ac:dyDescent="0.15">
      <c r="A659" s="65"/>
      <c r="B659" s="56" t="s">
        <v>1354</v>
      </c>
      <c r="C659" s="99">
        <v>654</v>
      </c>
      <c r="D659" s="98" t="s">
        <v>1363</v>
      </c>
      <c r="E659" s="81" t="s">
        <v>107</v>
      </c>
      <c r="F659" s="100" t="s">
        <v>1364</v>
      </c>
      <c r="G659" s="111" t="s">
        <v>95</v>
      </c>
      <c r="H659" s="112">
        <v>2000</v>
      </c>
      <c r="I659" s="114">
        <v>2000</v>
      </c>
      <c r="J659" s="104">
        <v>9812.27</v>
      </c>
      <c r="K659" s="105" t="s">
        <v>96</v>
      </c>
      <c r="L659" s="112">
        <v>4</v>
      </c>
      <c r="M659" s="113" t="s">
        <v>945</v>
      </c>
      <c r="N659" s="107" t="s">
        <v>97</v>
      </c>
      <c r="O659" s="108"/>
      <c r="P659" s="82">
        <v>6591.5199057225282</v>
      </c>
      <c r="Q659" s="117"/>
      <c r="R659" s="110">
        <v>22404.71</v>
      </c>
      <c r="S659" s="81"/>
      <c r="T659" s="81" t="s">
        <v>98</v>
      </c>
    </row>
    <row r="660" spans="1:20" ht="30" customHeight="1" x14ac:dyDescent="0.15">
      <c r="A660" s="65"/>
      <c r="B660" s="56" t="s">
        <v>1354</v>
      </c>
      <c r="C660" s="99">
        <v>655</v>
      </c>
      <c r="D660" s="98" t="s">
        <v>1365</v>
      </c>
      <c r="E660" s="81" t="s">
        <v>107</v>
      </c>
      <c r="F660" s="100" t="s">
        <v>1366</v>
      </c>
      <c r="G660" s="111" t="s">
        <v>95</v>
      </c>
      <c r="H660" s="112">
        <v>1996</v>
      </c>
      <c r="I660" s="114">
        <v>1996</v>
      </c>
      <c r="J660" s="104">
        <v>1010.73</v>
      </c>
      <c r="K660" s="105" t="s">
        <v>96</v>
      </c>
      <c r="L660" s="112">
        <v>3</v>
      </c>
      <c r="M660" s="113"/>
      <c r="N660" s="107" t="s">
        <v>123</v>
      </c>
      <c r="O660" s="108"/>
      <c r="P660" s="82">
        <v>7145.0746434627454</v>
      </c>
      <c r="Q660" s="117"/>
      <c r="R660" s="110">
        <v>1931.05</v>
      </c>
      <c r="S660" s="81"/>
      <c r="T660" s="81" t="s">
        <v>98</v>
      </c>
    </row>
    <row r="661" spans="1:20" ht="30" customHeight="1" x14ac:dyDescent="0.15">
      <c r="A661" s="65"/>
      <c r="B661" s="56" t="s">
        <v>1354</v>
      </c>
      <c r="C661" s="99">
        <v>656</v>
      </c>
      <c r="D661" s="98" t="s">
        <v>1367</v>
      </c>
      <c r="E661" s="81" t="s">
        <v>129</v>
      </c>
      <c r="F661" s="100" t="s">
        <v>1368</v>
      </c>
      <c r="G661" s="111" t="s">
        <v>95</v>
      </c>
      <c r="H661" s="112">
        <v>1981</v>
      </c>
      <c r="I661" s="114">
        <v>1981</v>
      </c>
      <c r="J661" s="104">
        <v>1082.21</v>
      </c>
      <c r="K661" s="105" t="s">
        <v>96</v>
      </c>
      <c r="L661" s="112">
        <v>4</v>
      </c>
      <c r="M661" s="113"/>
      <c r="N661" s="107" t="s">
        <v>97</v>
      </c>
      <c r="O661" s="108"/>
      <c r="P661" s="82">
        <v>3463.3357306789649</v>
      </c>
      <c r="Q661" s="117"/>
      <c r="R661" s="110">
        <v>1765.37</v>
      </c>
      <c r="S661" s="81"/>
      <c r="T661" s="81" t="s">
        <v>98</v>
      </c>
    </row>
    <row r="662" spans="1:20" ht="30" customHeight="1" x14ac:dyDescent="0.15">
      <c r="A662" s="65"/>
      <c r="B662" s="56" t="s">
        <v>1354</v>
      </c>
      <c r="C662" s="99">
        <v>657</v>
      </c>
      <c r="D662" s="98" t="s">
        <v>1369</v>
      </c>
      <c r="E662" s="81" t="s">
        <v>129</v>
      </c>
      <c r="F662" s="100" t="s">
        <v>1370</v>
      </c>
      <c r="G662" s="111" t="s">
        <v>510</v>
      </c>
      <c r="H662" s="112">
        <v>1964</v>
      </c>
      <c r="I662" s="114">
        <v>1964</v>
      </c>
      <c r="J662" s="104">
        <v>7536.73</v>
      </c>
      <c r="K662" s="105" t="s">
        <v>96</v>
      </c>
      <c r="L662" s="112">
        <v>5</v>
      </c>
      <c r="M662" s="113"/>
      <c r="N662" s="107" t="s">
        <v>97</v>
      </c>
      <c r="O662" s="108"/>
      <c r="P662" s="82">
        <v>3294.2597472949387</v>
      </c>
      <c r="Q662" s="117"/>
      <c r="R662" s="110">
        <v>5078.45</v>
      </c>
      <c r="S662" s="81"/>
      <c r="T662" s="81" t="s">
        <v>98</v>
      </c>
    </row>
    <row r="663" spans="1:20" ht="30" customHeight="1" x14ac:dyDescent="0.15">
      <c r="A663" s="65"/>
      <c r="B663" s="56" t="s">
        <v>1354</v>
      </c>
      <c r="C663" s="99">
        <v>658</v>
      </c>
      <c r="D663" s="98" t="s">
        <v>1371</v>
      </c>
      <c r="E663" s="81" t="s">
        <v>129</v>
      </c>
      <c r="F663" s="100" t="s">
        <v>1372</v>
      </c>
      <c r="G663" s="111" t="s">
        <v>95</v>
      </c>
      <c r="H663" s="112">
        <v>1979</v>
      </c>
      <c r="I663" s="114">
        <v>1979</v>
      </c>
      <c r="J663" s="104">
        <v>15946.150000000005</v>
      </c>
      <c r="K663" s="105" t="s">
        <v>96</v>
      </c>
      <c r="L663" s="112">
        <v>4</v>
      </c>
      <c r="M663" s="113"/>
      <c r="N663" s="107" t="s">
        <v>97</v>
      </c>
      <c r="O663" s="108"/>
      <c r="P663" s="82">
        <v>4063.977969550705</v>
      </c>
      <c r="Q663" s="117"/>
      <c r="R663" s="110">
        <v>22135.519999999997</v>
      </c>
      <c r="S663" s="81"/>
      <c r="T663" s="81" t="s">
        <v>98</v>
      </c>
    </row>
    <row r="664" spans="1:20" ht="30" customHeight="1" x14ac:dyDescent="0.15">
      <c r="A664" s="65"/>
      <c r="B664" s="56" t="s">
        <v>1354</v>
      </c>
      <c r="C664" s="99">
        <v>659</v>
      </c>
      <c r="D664" s="98" t="s">
        <v>1373</v>
      </c>
      <c r="E664" s="81" t="s">
        <v>107</v>
      </c>
      <c r="F664" s="100" t="s">
        <v>1374</v>
      </c>
      <c r="G664" s="111" t="s">
        <v>510</v>
      </c>
      <c r="H664" s="112">
        <v>1965</v>
      </c>
      <c r="I664" s="114">
        <v>1965</v>
      </c>
      <c r="J664" s="104">
        <v>5101.9399999999996</v>
      </c>
      <c r="K664" s="105" t="s">
        <v>96</v>
      </c>
      <c r="L664" s="112">
        <v>4</v>
      </c>
      <c r="M664" s="113"/>
      <c r="N664" s="107" t="s">
        <v>97</v>
      </c>
      <c r="O664" s="108"/>
      <c r="P664" s="82">
        <v>1469.1125422283419</v>
      </c>
      <c r="Q664" s="117"/>
      <c r="R664" s="110">
        <v>19031.57</v>
      </c>
      <c r="S664" s="81"/>
      <c r="T664" s="81" t="s">
        <v>98</v>
      </c>
    </row>
    <row r="665" spans="1:20" ht="30" customHeight="1" x14ac:dyDescent="0.15">
      <c r="A665" s="65"/>
      <c r="B665" s="56" t="s">
        <v>1354</v>
      </c>
      <c r="C665" s="99">
        <v>660</v>
      </c>
      <c r="D665" s="98" t="s">
        <v>1375</v>
      </c>
      <c r="E665" s="81" t="s">
        <v>129</v>
      </c>
      <c r="F665" s="100" t="s">
        <v>1376</v>
      </c>
      <c r="G665" s="111" t="s">
        <v>510</v>
      </c>
      <c r="H665" s="112">
        <v>1968</v>
      </c>
      <c r="I665" s="114">
        <v>1968</v>
      </c>
      <c r="J665" s="104">
        <v>38964.660000000003</v>
      </c>
      <c r="K665" s="105" t="s">
        <v>96</v>
      </c>
      <c r="L665" s="112">
        <v>4</v>
      </c>
      <c r="M665" s="113"/>
      <c r="N665" s="107" t="s">
        <v>97</v>
      </c>
      <c r="O665" s="108"/>
      <c r="P665" s="82">
        <v>2303.0121538081567</v>
      </c>
      <c r="Q665" s="117"/>
      <c r="R665" s="110">
        <v>65952.649999999994</v>
      </c>
      <c r="S665" s="81"/>
      <c r="T665" s="81" t="s">
        <v>98</v>
      </c>
    </row>
    <row r="666" spans="1:20" s="44" customFormat="1" ht="30" customHeight="1" x14ac:dyDescent="0.15">
      <c r="A666" s="65"/>
      <c r="B666" s="56" t="s">
        <v>1354</v>
      </c>
      <c r="C666" s="99">
        <v>661</v>
      </c>
      <c r="D666" s="98" t="s">
        <v>1377</v>
      </c>
      <c r="E666" s="81" t="s">
        <v>129</v>
      </c>
      <c r="F666" s="100" t="s">
        <v>1378</v>
      </c>
      <c r="G666" s="111" t="s">
        <v>95</v>
      </c>
      <c r="H666" s="112">
        <v>1978</v>
      </c>
      <c r="I666" s="114">
        <v>1978</v>
      </c>
      <c r="J666" s="104">
        <v>8991.76</v>
      </c>
      <c r="K666" s="105" t="s">
        <v>96</v>
      </c>
      <c r="L666" s="112">
        <v>4</v>
      </c>
      <c r="M666" s="113"/>
      <c r="N666" s="107" t="s">
        <v>97</v>
      </c>
      <c r="O666" s="108"/>
      <c r="P666" s="82">
        <v>3474.8719682756032</v>
      </c>
      <c r="Q666" s="117"/>
      <c r="R666" s="110">
        <v>11400.35</v>
      </c>
      <c r="S666" s="81"/>
      <c r="T666" s="81" t="s">
        <v>98</v>
      </c>
    </row>
    <row r="667" spans="1:20" ht="30" customHeight="1" x14ac:dyDescent="0.15">
      <c r="A667" s="65"/>
      <c r="B667" s="56" t="s">
        <v>1354</v>
      </c>
      <c r="C667" s="99">
        <v>662</v>
      </c>
      <c r="D667" s="98" t="s">
        <v>1379</v>
      </c>
      <c r="E667" s="81" t="s">
        <v>129</v>
      </c>
      <c r="F667" s="100" t="s">
        <v>1380</v>
      </c>
      <c r="G667" s="111" t="s">
        <v>95</v>
      </c>
      <c r="H667" s="112">
        <v>1976</v>
      </c>
      <c r="I667" s="114">
        <v>1976</v>
      </c>
      <c r="J667" s="104">
        <v>3882.3199999999997</v>
      </c>
      <c r="K667" s="105" t="s">
        <v>96</v>
      </c>
      <c r="L667" s="112">
        <v>4</v>
      </c>
      <c r="M667" s="113"/>
      <c r="N667" s="107" t="s">
        <v>97</v>
      </c>
      <c r="O667" s="108"/>
      <c r="P667" s="82">
        <v>2560.1967774457294</v>
      </c>
      <c r="Q667" s="117"/>
      <c r="R667" s="110">
        <v>6412.54</v>
      </c>
      <c r="S667" s="81"/>
      <c r="T667" s="81" t="s">
        <v>98</v>
      </c>
    </row>
    <row r="668" spans="1:20" ht="30" customHeight="1" x14ac:dyDescent="0.15">
      <c r="A668" s="65"/>
      <c r="B668" s="56" t="s">
        <v>1354</v>
      </c>
      <c r="C668" s="99">
        <v>663</v>
      </c>
      <c r="D668" s="98" t="s">
        <v>1381</v>
      </c>
      <c r="E668" s="81" t="s">
        <v>156</v>
      </c>
      <c r="F668" s="100" t="s">
        <v>1382</v>
      </c>
      <c r="G668" s="111" t="s">
        <v>95</v>
      </c>
      <c r="H668" s="112">
        <v>1996</v>
      </c>
      <c r="I668" s="114">
        <v>1996</v>
      </c>
      <c r="J668" s="104">
        <v>2552.44</v>
      </c>
      <c r="K668" s="105" t="s">
        <v>96</v>
      </c>
      <c r="L668" s="112">
        <v>4</v>
      </c>
      <c r="M668" s="113"/>
      <c r="N668" s="107" t="s">
        <v>97</v>
      </c>
      <c r="O668" s="108"/>
      <c r="P668" s="82">
        <v>6733.9393467065538</v>
      </c>
      <c r="Q668" s="117"/>
      <c r="R668" s="110">
        <v>4152.6100000000006</v>
      </c>
      <c r="S668" s="81"/>
      <c r="T668" s="81" t="s">
        <v>98</v>
      </c>
    </row>
    <row r="669" spans="1:20" ht="38.25" customHeight="1" x14ac:dyDescent="0.15">
      <c r="A669" s="65"/>
      <c r="B669" s="56" t="s">
        <v>1354</v>
      </c>
      <c r="C669" s="99">
        <v>664</v>
      </c>
      <c r="D669" s="98" t="s">
        <v>1383</v>
      </c>
      <c r="E669" s="81" t="s">
        <v>156</v>
      </c>
      <c r="F669" s="100" t="s">
        <v>1384</v>
      </c>
      <c r="G669" s="111" t="s">
        <v>95</v>
      </c>
      <c r="H669" s="112">
        <v>1968</v>
      </c>
      <c r="I669" s="114">
        <v>1965</v>
      </c>
      <c r="J669" s="104">
        <v>11888.339999999998</v>
      </c>
      <c r="K669" s="105" t="s">
        <v>96</v>
      </c>
      <c r="L669" s="112">
        <v>4</v>
      </c>
      <c r="M669" s="113" t="s">
        <v>1621</v>
      </c>
      <c r="N669" s="107" t="s">
        <v>97</v>
      </c>
      <c r="O669" s="108"/>
      <c r="P669" s="82">
        <v>3181.1048254422744</v>
      </c>
      <c r="Q669" s="117"/>
      <c r="R669" s="110">
        <v>31674.559999999998</v>
      </c>
      <c r="S669" s="81"/>
      <c r="T669" s="81" t="s">
        <v>98</v>
      </c>
    </row>
    <row r="670" spans="1:20" s="44" customFormat="1" ht="30" customHeight="1" x14ac:dyDescent="0.15">
      <c r="A670" s="65"/>
      <c r="B670" s="56" t="s">
        <v>1354</v>
      </c>
      <c r="C670" s="99">
        <v>665</v>
      </c>
      <c r="D670" s="98" t="s">
        <v>1385</v>
      </c>
      <c r="E670" s="81" t="s">
        <v>156</v>
      </c>
      <c r="F670" s="100" t="s">
        <v>1386</v>
      </c>
      <c r="G670" s="111" t="s">
        <v>122</v>
      </c>
      <c r="H670" s="112">
        <v>1960</v>
      </c>
      <c r="I670" s="114">
        <v>1960</v>
      </c>
      <c r="J670" s="104">
        <v>416.5</v>
      </c>
      <c r="K670" s="105" t="s">
        <v>96</v>
      </c>
      <c r="L670" s="112">
        <v>1</v>
      </c>
      <c r="M670" s="113"/>
      <c r="N670" s="107" t="s">
        <v>123</v>
      </c>
      <c r="O670" s="108"/>
      <c r="P670" s="82">
        <v>914.68717129124764</v>
      </c>
      <c r="Q670" s="117"/>
      <c r="R670" s="110">
        <v>4584</v>
      </c>
      <c r="S670" s="81"/>
      <c r="T670" s="81" t="s">
        <v>98</v>
      </c>
    </row>
    <row r="671" spans="1:20" ht="30" customHeight="1" x14ac:dyDescent="0.15">
      <c r="A671" s="65"/>
      <c r="B671" s="56" t="s">
        <v>1354</v>
      </c>
      <c r="C671" s="99">
        <v>666</v>
      </c>
      <c r="D671" s="98" t="s">
        <v>1387</v>
      </c>
      <c r="E671" s="81" t="s">
        <v>156</v>
      </c>
      <c r="F671" s="100" t="s">
        <v>1388</v>
      </c>
      <c r="G671" s="111" t="s">
        <v>122</v>
      </c>
      <c r="H671" s="112">
        <v>1964</v>
      </c>
      <c r="I671" s="114">
        <v>1964</v>
      </c>
      <c r="J671" s="104">
        <v>230.84</v>
      </c>
      <c r="K671" s="105" t="s">
        <v>96</v>
      </c>
      <c r="L671" s="112">
        <v>1</v>
      </c>
      <c r="M671" s="113"/>
      <c r="N671" s="107" t="s">
        <v>123</v>
      </c>
      <c r="O671" s="108"/>
      <c r="P671" s="82">
        <v>6608.1289748364388</v>
      </c>
      <c r="Q671" s="117"/>
      <c r="R671" s="110">
        <v>0</v>
      </c>
      <c r="S671" s="81"/>
      <c r="T671" s="81" t="s">
        <v>98</v>
      </c>
    </row>
    <row r="672" spans="1:20" ht="30" customHeight="1" x14ac:dyDescent="0.15">
      <c r="A672" s="65"/>
      <c r="B672" s="56" t="s">
        <v>1354</v>
      </c>
      <c r="C672" s="99">
        <v>667</v>
      </c>
      <c r="D672" s="98" t="s">
        <v>1389</v>
      </c>
      <c r="E672" s="81" t="s">
        <v>103</v>
      </c>
      <c r="F672" s="100" t="s">
        <v>1390</v>
      </c>
      <c r="G672" s="100" t="s">
        <v>1751</v>
      </c>
      <c r="H672" s="112">
        <v>1982</v>
      </c>
      <c r="I672" s="114">
        <v>1982</v>
      </c>
      <c r="J672" s="104">
        <v>1082.21</v>
      </c>
      <c r="K672" s="105" t="s">
        <v>96</v>
      </c>
      <c r="L672" s="112">
        <v>4</v>
      </c>
      <c r="M672" s="113"/>
      <c r="N672" s="107" t="s">
        <v>97</v>
      </c>
      <c r="O672" s="108"/>
      <c r="P672" s="82">
        <v>5829.3903781133813</v>
      </c>
      <c r="Q672" s="117"/>
      <c r="R672" s="110">
        <v>2485.7399999999998</v>
      </c>
      <c r="S672" s="81"/>
      <c r="T672" s="81" t="s">
        <v>98</v>
      </c>
    </row>
    <row r="673" spans="1:20" ht="30" customHeight="1" x14ac:dyDescent="0.15">
      <c r="A673" s="65"/>
      <c r="B673" s="56" t="s">
        <v>1354</v>
      </c>
      <c r="C673" s="99">
        <v>668</v>
      </c>
      <c r="D673" s="98" t="s">
        <v>1391</v>
      </c>
      <c r="E673" s="81" t="s">
        <v>103</v>
      </c>
      <c r="F673" s="100" t="s">
        <v>1390</v>
      </c>
      <c r="G673" s="111" t="s">
        <v>95</v>
      </c>
      <c r="H673" s="112">
        <v>1982</v>
      </c>
      <c r="I673" s="114">
        <v>1982</v>
      </c>
      <c r="J673" s="104">
        <v>2745.66</v>
      </c>
      <c r="K673" s="105" t="s">
        <v>96</v>
      </c>
      <c r="L673" s="112">
        <v>4</v>
      </c>
      <c r="M673" s="113"/>
      <c r="N673" s="107" t="s">
        <v>97</v>
      </c>
      <c r="O673" s="108"/>
      <c r="P673" s="82">
        <v>5144.1512109050391</v>
      </c>
      <c r="Q673" s="117"/>
      <c r="R673" s="110">
        <v>2380.36</v>
      </c>
      <c r="S673" s="81"/>
      <c r="T673" s="81" t="s">
        <v>98</v>
      </c>
    </row>
    <row r="674" spans="1:20" ht="30" customHeight="1" x14ac:dyDescent="0.15">
      <c r="A674" s="65"/>
      <c r="B674" s="56" t="s">
        <v>1354</v>
      </c>
      <c r="C674" s="99">
        <v>669</v>
      </c>
      <c r="D674" s="98" t="s">
        <v>1392</v>
      </c>
      <c r="E674" s="81" t="s">
        <v>200</v>
      </c>
      <c r="F674" s="100" t="s">
        <v>1393</v>
      </c>
      <c r="G674" s="111" t="s">
        <v>95</v>
      </c>
      <c r="H674" s="112">
        <v>1997</v>
      </c>
      <c r="I674" s="114">
        <v>1997</v>
      </c>
      <c r="J674" s="104">
        <v>2947.44</v>
      </c>
      <c r="K674" s="105" t="s">
        <v>96</v>
      </c>
      <c r="L674" s="112">
        <v>4</v>
      </c>
      <c r="M674" s="113"/>
      <c r="N674" s="107" t="s">
        <v>97</v>
      </c>
      <c r="O674" s="108"/>
      <c r="P674" s="82">
        <v>6181.6428192128205</v>
      </c>
      <c r="Q674" s="117"/>
      <c r="R674" s="110">
        <v>4600</v>
      </c>
      <c r="S674" s="81"/>
      <c r="T674" s="81" t="s">
        <v>98</v>
      </c>
    </row>
    <row r="675" spans="1:20" ht="30" customHeight="1" x14ac:dyDescent="0.15">
      <c r="A675" s="65"/>
      <c r="B675" s="56" t="s">
        <v>1354</v>
      </c>
      <c r="C675" s="99">
        <v>670</v>
      </c>
      <c r="D675" s="98" t="s">
        <v>1394</v>
      </c>
      <c r="E675" s="81" t="s">
        <v>200</v>
      </c>
      <c r="F675" s="100" t="s">
        <v>1395</v>
      </c>
      <c r="G675" s="111" t="s">
        <v>95</v>
      </c>
      <c r="H675" s="112">
        <v>1978</v>
      </c>
      <c r="I675" s="114">
        <v>1978</v>
      </c>
      <c r="J675" s="104">
        <v>3741.6</v>
      </c>
      <c r="K675" s="105" t="s">
        <v>96</v>
      </c>
      <c r="L675" s="112">
        <v>5</v>
      </c>
      <c r="M675" s="113"/>
      <c r="N675" s="107" t="s">
        <v>97</v>
      </c>
      <c r="O675" s="108"/>
      <c r="P675" s="82">
        <v>3423.0981651307334</v>
      </c>
      <c r="Q675" s="117"/>
      <c r="R675" s="110">
        <v>672.12</v>
      </c>
      <c r="S675" s="81"/>
      <c r="T675" s="81" t="s">
        <v>98</v>
      </c>
    </row>
    <row r="676" spans="1:20" ht="30" customHeight="1" x14ac:dyDescent="0.15">
      <c r="A676" s="65"/>
      <c r="B676" s="56" t="s">
        <v>1354</v>
      </c>
      <c r="C676" s="99">
        <v>671</v>
      </c>
      <c r="D676" s="98" t="s">
        <v>1396</v>
      </c>
      <c r="E676" s="81" t="s">
        <v>200</v>
      </c>
      <c r="F676" s="100" t="s">
        <v>1397</v>
      </c>
      <c r="G676" s="111" t="s">
        <v>95</v>
      </c>
      <c r="H676" s="112">
        <v>1986</v>
      </c>
      <c r="I676" s="114">
        <v>1986</v>
      </c>
      <c r="J676" s="104">
        <v>2464.2399999999998</v>
      </c>
      <c r="K676" s="105" t="s">
        <v>96</v>
      </c>
      <c r="L676" s="112">
        <v>4</v>
      </c>
      <c r="M676" s="113"/>
      <c r="N676" s="107" t="s">
        <v>97</v>
      </c>
      <c r="O676" s="108"/>
      <c r="P676" s="82">
        <v>5097.5670756667241</v>
      </c>
      <c r="Q676" s="117"/>
      <c r="R676" s="110">
        <v>4005</v>
      </c>
      <c r="S676" s="81"/>
      <c r="T676" s="81" t="s">
        <v>98</v>
      </c>
    </row>
    <row r="677" spans="1:20" ht="30" customHeight="1" x14ac:dyDescent="0.15">
      <c r="A677" s="65"/>
      <c r="B677" s="56" t="s">
        <v>1354</v>
      </c>
      <c r="C677" s="99">
        <v>672</v>
      </c>
      <c r="D677" s="98" t="s">
        <v>1398</v>
      </c>
      <c r="E677" s="81" t="s">
        <v>200</v>
      </c>
      <c r="F677" s="100" t="s">
        <v>1399</v>
      </c>
      <c r="G677" s="111" t="s">
        <v>95</v>
      </c>
      <c r="H677" s="112">
        <v>1982</v>
      </c>
      <c r="I677" s="114">
        <v>1982</v>
      </c>
      <c r="J677" s="104">
        <v>2988.88</v>
      </c>
      <c r="K677" s="105" t="s">
        <v>96</v>
      </c>
      <c r="L677" s="112">
        <v>4</v>
      </c>
      <c r="M677" s="113"/>
      <c r="N677" s="107" t="s">
        <v>97</v>
      </c>
      <c r="O677" s="108"/>
      <c r="P677" s="82">
        <v>4084.8441890299564</v>
      </c>
      <c r="Q677" s="117"/>
      <c r="R677" s="110">
        <v>3964</v>
      </c>
      <c r="S677" s="81"/>
      <c r="T677" s="81" t="s">
        <v>98</v>
      </c>
    </row>
    <row r="678" spans="1:20" ht="38.25" customHeight="1" x14ac:dyDescent="0.15">
      <c r="A678" s="65"/>
      <c r="B678" s="56" t="s">
        <v>1354</v>
      </c>
      <c r="C678" s="99">
        <v>673</v>
      </c>
      <c r="D678" s="98" t="s">
        <v>1400</v>
      </c>
      <c r="E678" s="81" t="s">
        <v>141</v>
      </c>
      <c r="F678" s="100" t="s">
        <v>1401</v>
      </c>
      <c r="G678" s="111" t="s">
        <v>95</v>
      </c>
      <c r="H678" s="112">
        <v>1994</v>
      </c>
      <c r="I678" s="114">
        <v>1994</v>
      </c>
      <c r="J678" s="104">
        <v>3969.8399999999997</v>
      </c>
      <c r="K678" s="105" t="s">
        <v>96</v>
      </c>
      <c r="L678" s="112">
        <v>3</v>
      </c>
      <c r="M678" s="113"/>
      <c r="N678" s="107" t="s">
        <v>123</v>
      </c>
      <c r="O678" s="108"/>
      <c r="P678" s="82">
        <v>8219.9061999098903</v>
      </c>
      <c r="Q678" s="117"/>
      <c r="R678" s="110">
        <v>10025.629999999999</v>
      </c>
      <c r="S678" s="81"/>
      <c r="T678" s="81" t="s">
        <v>1402</v>
      </c>
    </row>
    <row r="679" spans="1:20" s="44" customFormat="1" ht="38.25" customHeight="1" x14ac:dyDescent="0.15">
      <c r="A679" s="65"/>
      <c r="B679" s="56" t="s">
        <v>1354</v>
      </c>
      <c r="C679" s="99">
        <v>674</v>
      </c>
      <c r="D679" s="98" t="s">
        <v>1403</v>
      </c>
      <c r="E679" s="81" t="s">
        <v>141</v>
      </c>
      <c r="F679" s="100" t="s">
        <v>1404</v>
      </c>
      <c r="G679" s="111" t="s">
        <v>95</v>
      </c>
      <c r="H679" s="112">
        <v>1993</v>
      </c>
      <c r="I679" s="114">
        <v>1993</v>
      </c>
      <c r="J679" s="104">
        <v>1942.97</v>
      </c>
      <c r="K679" s="105" t="s">
        <v>96</v>
      </c>
      <c r="L679" s="112">
        <v>3</v>
      </c>
      <c r="M679" s="113"/>
      <c r="N679" s="107" t="s">
        <v>97</v>
      </c>
      <c r="O679" s="108"/>
      <c r="P679" s="82">
        <v>5951.790707386509</v>
      </c>
      <c r="Q679" s="117"/>
      <c r="R679" s="110">
        <v>3348.52</v>
      </c>
      <c r="S679" s="81"/>
      <c r="T679" s="81" t="s">
        <v>98</v>
      </c>
    </row>
    <row r="680" spans="1:20" ht="30" customHeight="1" x14ac:dyDescent="0.15">
      <c r="A680" s="65"/>
      <c r="B680" s="56" t="s">
        <v>1354</v>
      </c>
      <c r="C680" s="99">
        <v>675</v>
      </c>
      <c r="D680" s="98" t="s">
        <v>1405</v>
      </c>
      <c r="E680" s="81" t="s">
        <v>141</v>
      </c>
      <c r="F680" s="100" t="s">
        <v>1406</v>
      </c>
      <c r="G680" s="111" t="s">
        <v>1708</v>
      </c>
      <c r="H680" s="112">
        <v>1962</v>
      </c>
      <c r="I680" s="114">
        <v>1962</v>
      </c>
      <c r="J680" s="104">
        <v>72.8</v>
      </c>
      <c r="K680" s="105" t="s">
        <v>96</v>
      </c>
      <c r="L680" s="112">
        <v>1</v>
      </c>
      <c r="M680" s="113"/>
      <c r="N680" s="107" t="s">
        <v>123</v>
      </c>
      <c r="O680" s="108"/>
      <c r="P680" s="82">
        <v>34177.052740595893</v>
      </c>
      <c r="Q680" s="117"/>
      <c r="R680" s="110">
        <v>0</v>
      </c>
      <c r="S680" s="81"/>
      <c r="T680" s="81" t="s">
        <v>98</v>
      </c>
    </row>
    <row r="681" spans="1:20" ht="30" customHeight="1" x14ac:dyDescent="0.15">
      <c r="A681" s="65"/>
      <c r="B681" s="56" t="s">
        <v>1354</v>
      </c>
      <c r="C681" s="99">
        <v>676</v>
      </c>
      <c r="D681" s="98" t="s">
        <v>1407</v>
      </c>
      <c r="E681" s="81" t="s">
        <v>141</v>
      </c>
      <c r="F681" s="100" t="s">
        <v>1408</v>
      </c>
      <c r="G681" s="111" t="s">
        <v>523</v>
      </c>
      <c r="H681" s="112">
        <v>1965</v>
      </c>
      <c r="I681" s="114">
        <v>1965</v>
      </c>
      <c r="J681" s="104">
        <v>292.16000000000003</v>
      </c>
      <c r="K681" s="105" t="s">
        <v>96</v>
      </c>
      <c r="L681" s="112">
        <v>1</v>
      </c>
      <c r="M681" s="113"/>
      <c r="N681" s="107" t="s">
        <v>123</v>
      </c>
      <c r="O681" s="108"/>
      <c r="P681" s="82">
        <v>3435.6320077143159</v>
      </c>
      <c r="Q681" s="117"/>
      <c r="R681" s="110">
        <v>0</v>
      </c>
      <c r="S681" s="81"/>
      <c r="T681" s="81" t="s">
        <v>98</v>
      </c>
    </row>
    <row r="682" spans="1:20" ht="30" customHeight="1" x14ac:dyDescent="0.15">
      <c r="A682" s="65"/>
      <c r="B682" s="56" t="s">
        <v>1354</v>
      </c>
      <c r="C682" s="99">
        <v>677</v>
      </c>
      <c r="D682" s="98" t="s">
        <v>1409</v>
      </c>
      <c r="E682" s="81" t="s">
        <v>141</v>
      </c>
      <c r="F682" s="100" t="s">
        <v>1410</v>
      </c>
      <c r="G682" s="111" t="s">
        <v>510</v>
      </c>
      <c r="H682" s="112">
        <v>1963</v>
      </c>
      <c r="I682" s="114">
        <v>1963</v>
      </c>
      <c r="J682" s="104">
        <v>1568.6</v>
      </c>
      <c r="K682" s="105" t="s">
        <v>96</v>
      </c>
      <c r="L682" s="112">
        <v>1</v>
      </c>
      <c r="M682" s="113"/>
      <c r="N682" s="107" t="s">
        <v>123</v>
      </c>
      <c r="O682" s="108"/>
      <c r="P682" s="82">
        <v>3648.7723761496795</v>
      </c>
      <c r="Q682" s="117"/>
      <c r="R682" s="110">
        <v>0</v>
      </c>
      <c r="S682" s="81"/>
      <c r="T682" s="81" t="s">
        <v>98</v>
      </c>
    </row>
    <row r="683" spans="1:20" ht="30" customHeight="1" x14ac:dyDescent="0.15">
      <c r="A683" s="65"/>
      <c r="B683" s="56" t="s">
        <v>1354</v>
      </c>
      <c r="C683" s="99">
        <v>678</v>
      </c>
      <c r="D683" s="98" t="s">
        <v>1411</v>
      </c>
      <c r="E683" s="81" t="s">
        <v>141</v>
      </c>
      <c r="F683" s="100" t="s">
        <v>1412</v>
      </c>
      <c r="G683" s="111" t="s">
        <v>95</v>
      </c>
      <c r="H683" s="112">
        <v>1994</v>
      </c>
      <c r="I683" s="114">
        <v>1994</v>
      </c>
      <c r="J683" s="104">
        <v>7336.4</v>
      </c>
      <c r="K683" s="105" t="s">
        <v>96</v>
      </c>
      <c r="L683" s="112">
        <v>4</v>
      </c>
      <c r="M683" s="113"/>
      <c r="N683" s="107" t="s">
        <v>97</v>
      </c>
      <c r="O683" s="108"/>
      <c r="P683" s="82">
        <v>6163.1989393483436</v>
      </c>
      <c r="Q683" s="117"/>
      <c r="R683" s="110">
        <v>8298.42</v>
      </c>
      <c r="S683" s="81"/>
      <c r="T683" s="81" t="s">
        <v>98</v>
      </c>
    </row>
    <row r="684" spans="1:20" ht="38.25" customHeight="1" x14ac:dyDescent="0.15">
      <c r="A684" s="65"/>
      <c r="B684" s="56" t="s">
        <v>1354</v>
      </c>
      <c r="C684" s="99">
        <v>679</v>
      </c>
      <c r="D684" s="98" t="s">
        <v>1413</v>
      </c>
      <c r="E684" s="81" t="s">
        <v>137</v>
      </c>
      <c r="F684" s="100" t="s">
        <v>1414</v>
      </c>
      <c r="G684" s="111" t="s">
        <v>122</v>
      </c>
      <c r="H684" s="112">
        <v>1961</v>
      </c>
      <c r="I684" s="114">
        <v>1961</v>
      </c>
      <c r="J684" s="104">
        <v>178.2</v>
      </c>
      <c r="K684" s="105" t="s">
        <v>96</v>
      </c>
      <c r="L684" s="112">
        <v>1</v>
      </c>
      <c r="M684" s="113"/>
      <c r="N684" s="107" t="s">
        <v>123</v>
      </c>
      <c r="O684" s="108"/>
      <c r="P684" s="82">
        <v>929.58096854078701</v>
      </c>
      <c r="Q684" s="117"/>
      <c r="R684" s="110">
        <v>2647.4</v>
      </c>
      <c r="S684" s="81"/>
      <c r="T684" s="81" t="s">
        <v>98</v>
      </c>
    </row>
    <row r="685" spans="1:20" ht="30" customHeight="1" x14ac:dyDescent="0.15">
      <c r="A685" s="65"/>
      <c r="B685" s="56" t="s">
        <v>1354</v>
      </c>
      <c r="C685" s="99">
        <v>680</v>
      </c>
      <c r="D685" s="98" t="s">
        <v>1415</v>
      </c>
      <c r="E685" s="81" t="s">
        <v>137</v>
      </c>
      <c r="F685" s="100" t="s">
        <v>1416</v>
      </c>
      <c r="G685" s="111" t="s">
        <v>122</v>
      </c>
      <c r="H685" s="112">
        <v>1962</v>
      </c>
      <c r="I685" s="114">
        <v>1960</v>
      </c>
      <c r="J685" s="104">
        <v>377.55</v>
      </c>
      <c r="K685" s="105" t="s">
        <v>96</v>
      </c>
      <c r="L685" s="112">
        <v>1</v>
      </c>
      <c r="M685" s="113"/>
      <c r="N685" s="107" t="s">
        <v>123</v>
      </c>
      <c r="O685" s="108"/>
      <c r="P685" s="82">
        <v>931.19801973074243</v>
      </c>
      <c r="Q685" s="117"/>
      <c r="R685" s="110">
        <v>3093.21</v>
      </c>
      <c r="S685" s="81"/>
      <c r="T685" s="81" t="s">
        <v>98</v>
      </c>
    </row>
    <row r="686" spans="1:20" ht="30" customHeight="1" x14ac:dyDescent="0.15">
      <c r="A686" s="65"/>
      <c r="B686" s="56" t="s">
        <v>1354</v>
      </c>
      <c r="C686" s="99">
        <v>681</v>
      </c>
      <c r="D686" s="98" t="s">
        <v>1417</v>
      </c>
      <c r="E686" s="81" t="s">
        <v>160</v>
      </c>
      <c r="F686" s="100" t="s">
        <v>1418</v>
      </c>
      <c r="G686" s="111" t="s">
        <v>95</v>
      </c>
      <c r="H686" s="112">
        <v>1975</v>
      </c>
      <c r="I686" s="114">
        <v>1975</v>
      </c>
      <c r="J686" s="104">
        <v>4007.8199999999997</v>
      </c>
      <c r="K686" s="105" t="s">
        <v>96</v>
      </c>
      <c r="L686" s="112">
        <v>4</v>
      </c>
      <c r="M686" s="113"/>
      <c r="N686" s="107" t="s">
        <v>97</v>
      </c>
      <c r="O686" s="108"/>
      <c r="P686" s="82">
        <v>6823.1196852822186</v>
      </c>
      <c r="Q686" s="117"/>
      <c r="R686" s="110">
        <v>1459</v>
      </c>
      <c r="S686" s="81"/>
      <c r="T686" s="81" t="s">
        <v>98</v>
      </c>
    </row>
    <row r="687" spans="1:20" ht="30" customHeight="1" x14ac:dyDescent="0.15">
      <c r="A687" s="65"/>
      <c r="B687" s="56" t="s">
        <v>1354</v>
      </c>
      <c r="C687" s="99">
        <v>682</v>
      </c>
      <c r="D687" s="98" t="s">
        <v>1419</v>
      </c>
      <c r="E687" s="81" t="s">
        <v>160</v>
      </c>
      <c r="F687" s="100" t="s">
        <v>1420</v>
      </c>
      <c r="G687" s="111" t="s">
        <v>122</v>
      </c>
      <c r="H687" s="112">
        <v>1963</v>
      </c>
      <c r="I687" s="114">
        <v>1963</v>
      </c>
      <c r="J687" s="104">
        <v>1113.1600000000001</v>
      </c>
      <c r="K687" s="105" t="s">
        <v>96</v>
      </c>
      <c r="L687" s="112">
        <v>4</v>
      </c>
      <c r="M687" s="113"/>
      <c r="N687" s="107" t="s">
        <v>97</v>
      </c>
      <c r="O687" s="108"/>
      <c r="P687" s="82">
        <v>7283.2688424447424</v>
      </c>
      <c r="Q687" s="117"/>
      <c r="R687" s="110">
        <v>0</v>
      </c>
      <c r="S687" s="81"/>
      <c r="T687" s="81" t="s">
        <v>98</v>
      </c>
    </row>
    <row r="688" spans="1:20" ht="30" customHeight="1" x14ac:dyDescent="0.15">
      <c r="A688" s="65"/>
      <c r="B688" s="56" t="s">
        <v>1354</v>
      </c>
      <c r="C688" s="99">
        <v>683</v>
      </c>
      <c r="D688" s="98" t="s">
        <v>1421</v>
      </c>
      <c r="E688" s="81" t="s">
        <v>195</v>
      </c>
      <c r="F688" s="100" t="s">
        <v>1422</v>
      </c>
      <c r="G688" s="111" t="s">
        <v>122</v>
      </c>
      <c r="H688" s="112">
        <v>1961</v>
      </c>
      <c r="I688" s="114">
        <v>1961</v>
      </c>
      <c r="J688" s="104">
        <v>226.03</v>
      </c>
      <c r="K688" s="105" t="s">
        <v>96</v>
      </c>
      <c r="L688" s="112">
        <v>1</v>
      </c>
      <c r="M688" s="113"/>
      <c r="N688" s="107" t="s">
        <v>123</v>
      </c>
      <c r="O688" s="108"/>
      <c r="P688" s="82">
        <v>9684.3129196395184</v>
      </c>
      <c r="Q688" s="117"/>
      <c r="R688" s="110">
        <v>0</v>
      </c>
      <c r="S688" s="81"/>
      <c r="T688" s="81" t="s">
        <v>98</v>
      </c>
    </row>
    <row r="689" spans="1:20" ht="30" customHeight="1" x14ac:dyDescent="0.15">
      <c r="A689" s="65"/>
      <c r="B689" s="56" t="s">
        <v>1354</v>
      </c>
      <c r="C689" s="99">
        <v>684</v>
      </c>
      <c r="D689" s="98" t="s">
        <v>1423</v>
      </c>
      <c r="E689" s="81" t="s">
        <v>195</v>
      </c>
      <c r="F689" s="100" t="s">
        <v>1424</v>
      </c>
      <c r="G689" s="111" t="s">
        <v>122</v>
      </c>
      <c r="H689" s="112">
        <v>1962</v>
      </c>
      <c r="I689" s="114">
        <v>1962</v>
      </c>
      <c r="J689" s="104">
        <v>355.19</v>
      </c>
      <c r="K689" s="105" t="s">
        <v>96</v>
      </c>
      <c r="L689" s="112">
        <v>1</v>
      </c>
      <c r="M689" s="113"/>
      <c r="N689" s="107" t="s">
        <v>123</v>
      </c>
      <c r="O689" s="108"/>
      <c r="P689" s="82">
        <v>5221.5243919702225</v>
      </c>
      <c r="Q689" s="117"/>
      <c r="R689" s="110">
        <v>0</v>
      </c>
      <c r="S689" s="81"/>
      <c r="T689" s="81" t="s">
        <v>98</v>
      </c>
    </row>
    <row r="690" spans="1:20" ht="30" customHeight="1" x14ac:dyDescent="0.15">
      <c r="A690" s="65"/>
      <c r="B690" s="56" t="s">
        <v>1354</v>
      </c>
      <c r="C690" s="99">
        <v>685</v>
      </c>
      <c r="D690" s="98" t="s">
        <v>1425</v>
      </c>
      <c r="E690" s="81" t="s">
        <v>125</v>
      </c>
      <c r="F690" s="100" t="s">
        <v>1426</v>
      </c>
      <c r="G690" s="111" t="s">
        <v>122</v>
      </c>
      <c r="H690" s="112">
        <v>1959</v>
      </c>
      <c r="I690" s="114">
        <v>1959</v>
      </c>
      <c r="J690" s="104">
        <v>57.96</v>
      </c>
      <c r="K690" s="105" t="s">
        <v>96</v>
      </c>
      <c r="L690" s="112">
        <v>1</v>
      </c>
      <c r="M690" s="113"/>
      <c r="N690" s="107" t="s">
        <v>123</v>
      </c>
      <c r="O690" s="108"/>
      <c r="P690" s="82">
        <v>927.98554571348029</v>
      </c>
      <c r="Q690" s="117"/>
      <c r="R690" s="110">
        <v>1909</v>
      </c>
      <c r="S690" s="81"/>
      <c r="T690" s="81" t="s">
        <v>98</v>
      </c>
    </row>
    <row r="691" spans="1:20" s="44" customFormat="1" ht="38.25" customHeight="1" x14ac:dyDescent="0.15">
      <c r="A691" s="65"/>
      <c r="B691" s="57" t="s">
        <v>1427</v>
      </c>
      <c r="C691" s="99">
        <v>686</v>
      </c>
      <c r="D691" s="98" t="s">
        <v>1428</v>
      </c>
      <c r="E691" s="81" t="s">
        <v>100</v>
      </c>
      <c r="F691" s="100" t="s">
        <v>1429</v>
      </c>
      <c r="G691" s="111" t="s">
        <v>179</v>
      </c>
      <c r="H691" s="112">
        <v>1983</v>
      </c>
      <c r="I691" s="114">
        <v>1983</v>
      </c>
      <c r="J691" s="104">
        <v>13280.14</v>
      </c>
      <c r="K691" s="105" t="s">
        <v>96</v>
      </c>
      <c r="L691" s="112">
        <v>8</v>
      </c>
      <c r="M691" s="113" t="s">
        <v>1706</v>
      </c>
      <c r="N691" s="107" t="s">
        <v>123</v>
      </c>
      <c r="O691" s="108"/>
      <c r="P691" s="82">
        <v>73708.366854566295</v>
      </c>
      <c r="Q691" s="117"/>
      <c r="R691" s="110">
        <v>70554</v>
      </c>
      <c r="S691" s="81"/>
      <c r="T691" s="81" t="s">
        <v>98</v>
      </c>
    </row>
    <row r="692" spans="1:20" ht="38.25" customHeight="1" x14ac:dyDescent="0.15">
      <c r="A692" s="65"/>
      <c r="B692" s="57" t="s">
        <v>1427</v>
      </c>
      <c r="C692" s="99">
        <v>687</v>
      </c>
      <c r="D692" s="98" t="s">
        <v>1430</v>
      </c>
      <c r="E692" s="81" t="s">
        <v>100</v>
      </c>
      <c r="F692" s="100" t="s">
        <v>1431</v>
      </c>
      <c r="G692" s="111" t="s">
        <v>105</v>
      </c>
      <c r="H692" s="112">
        <v>1997</v>
      </c>
      <c r="I692" s="114">
        <v>1983</v>
      </c>
      <c r="J692" s="104">
        <v>2208.85</v>
      </c>
      <c r="K692" s="105" t="s">
        <v>96</v>
      </c>
      <c r="L692" s="112">
        <v>2</v>
      </c>
      <c r="M692" s="113"/>
      <c r="N692" s="107" t="s">
        <v>123</v>
      </c>
      <c r="O692" s="108"/>
      <c r="P692" s="82">
        <v>60597.988093351749</v>
      </c>
      <c r="Q692" s="117"/>
      <c r="R692" s="110">
        <v>33818.06</v>
      </c>
      <c r="S692" s="81"/>
      <c r="T692" s="81" t="s">
        <v>98</v>
      </c>
    </row>
    <row r="693" spans="1:20" ht="38.25" customHeight="1" x14ac:dyDescent="0.15">
      <c r="A693" s="65"/>
      <c r="B693" s="57" t="s">
        <v>1427</v>
      </c>
      <c r="C693" s="99">
        <v>688</v>
      </c>
      <c r="D693" s="98" t="s">
        <v>1432</v>
      </c>
      <c r="E693" s="81" t="s">
        <v>141</v>
      </c>
      <c r="F693" s="100" t="s">
        <v>1433</v>
      </c>
      <c r="G693" s="111" t="s">
        <v>179</v>
      </c>
      <c r="H693" s="112">
        <v>1995</v>
      </c>
      <c r="I693" s="114">
        <v>1995</v>
      </c>
      <c r="J693" s="104">
        <v>18849.490000000002</v>
      </c>
      <c r="K693" s="105" t="s">
        <v>96</v>
      </c>
      <c r="L693" s="112">
        <v>8</v>
      </c>
      <c r="M693" s="113" t="s">
        <v>1706</v>
      </c>
      <c r="N693" s="107" t="s">
        <v>123</v>
      </c>
      <c r="O693" s="108"/>
      <c r="P693" s="82">
        <v>88508.480335542234</v>
      </c>
      <c r="Q693" s="117"/>
      <c r="R693" s="110">
        <v>40877.85</v>
      </c>
      <c r="S693" s="81"/>
      <c r="T693" s="81" t="s">
        <v>98</v>
      </c>
    </row>
    <row r="694" spans="1:20" ht="45" customHeight="1" x14ac:dyDescent="0.15">
      <c r="A694" s="65"/>
      <c r="B694" s="57" t="s">
        <v>1427</v>
      </c>
      <c r="C694" s="99">
        <v>689</v>
      </c>
      <c r="D694" s="98" t="s">
        <v>1434</v>
      </c>
      <c r="E694" s="81" t="s">
        <v>141</v>
      </c>
      <c r="F694" s="100" t="s">
        <v>1435</v>
      </c>
      <c r="G694" s="111" t="s">
        <v>95</v>
      </c>
      <c r="H694" s="112">
        <v>1979</v>
      </c>
      <c r="I694" s="114">
        <v>1979</v>
      </c>
      <c r="J694" s="104">
        <v>4405.21</v>
      </c>
      <c r="K694" s="105" t="s">
        <v>96</v>
      </c>
      <c r="L694" s="112">
        <v>3</v>
      </c>
      <c r="M694" s="113"/>
      <c r="N694" s="107" t="s">
        <v>123</v>
      </c>
      <c r="O694" s="108"/>
      <c r="P694" s="82">
        <v>92177.220836237087</v>
      </c>
      <c r="Q694" s="117"/>
      <c r="R694" s="110">
        <v>23021.14</v>
      </c>
      <c r="S694" s="81"/>
      <c r="T694" s="81" t="s">
        <v>98</v>
      </c>
    </row>
    <row r="695" spans="1:20" ht="45" customHeight="1" x14ac:dyDescent="0.15">
      <c r="A695" s="65"/>
      <c r="B695" s="57" t="s">
        <v>1427</v>
      </c>
      <c r="C695" s="99">
        <v>690</v>
      </c>
      <c r="D695" s="98" t="s">
        <v>1628</v>
      </c>
      <c r="E695" s="81" t="s">
        <v>141</v>
      </c>
      <c r="F695" s="100" t="s">
        <v>1433</v>
      </c>
      <c r="G695" s="111" t="s">
        <v>105</v>
      </c>
      <c r="H695" s="112">
        <v>1999</v>
      </c>
      <c r="I695" s="114">
        <v>1999</v>
      </c>
      <c r="J695" s="104">
        <v>4155.97</v>
      </c>
      <c r="K695" s="105" t="s">
        <v>96</v>
      </c>
      <c r="L695" s="112">
        <v>2</v>
      </c>
      <c r="M695" s="113" t="s">
        <v>1706</v>
      </c>
      <c r="N695" s="107" t="s">
        <v>1629</v>
      </c>
      <c r="O695" s="108"/>
      <c r="P695" s="82">
        <v>23817.999889315852</v>
      </c>
      <c r="Q695" s="117"/>
      <c r="R695" s="110"/>
      <c r="S695" s="81"/>
      <c r="T695" s="81" t="s">
        <v>1630</v>
      </c>
    </row>
    <row r="696" spans="1:20" ht="30" customHeight="1" x14ac:dyDescent="0.15">
      <c r="A696" s="65"/>
      <c r="B696" s="58" t="s">
        <v>1436</v>
      </c>
      <c r="C696" s="99">
        <v>691</v>
      </c>
      <c r="D696" s="98" t="s">
        <v>1437</v>
      </c>
      <c r="E696" s="81" t="s">
        <v>137</v>
      </c>
      <c r="F696" s="100" t="s">
        <v>1438</v>
      </c>
      <c r="G696" s="111" t="s">
        <v>122</v>
      </c>
      <c r="H696" s="112">
        <v>1994</v>
      </c>
      <c r="I696" s="114">
        <v>1994</v>
      </c>
      <c r="J696" s="104">
        <v>22.5</v>
      </c>
      <c r="K696" s="105" t="s">
        <v>96</v>
      </c>
      <c r="L696" s="112">
        <v>1</v>
      </c>
      <c r="M696" s="113"/>
      <c r="N696" s="107" t="s">
        <v>123</v>
      </c>
      <c r="O696" s="108"/>
      <c r="P696" s="82">
        <v>19885.922580645161</v>
      </c>
      <c r="Q696" s="117"/>
      <c r="R696" s="110">
        <v>0</v>
      </c>
      <c r="S696" s="81"/>
      <c r="T696" s="81"/>
    </row>
    <row r="697" spans="1:20" ht="30" customHeight="1" x14ac:dyDescent="0.15">
      <c r="A697" s="65"/>
      <c r="B697" s="58" t="s">
        <v>1436</v>
      </c>
      <c r="C697" s="99">
        <v>692</v>
      </c>
      <c r="D697" s="98" t="s">
        <v>1439</v>
      </c>
      <c r="E697" s="81" t="s">
        <v>125</v>
      </c>
      <c r="F697" s="100" t="s">
        <v>1440</v>
      </c>
      <c r="G697" s="111" t="s">
        <v>122</v>
      </c>
      <c r="H697" s="112">
        <v>2006</v>
      </c>
      <c r="I697" s="114">
        <v>2006</v>
      </c>
      <c r="J697" s="104">
        <v>26.65</v>
      </c>
      <c r="K697" s="105" t="s">
        <v>96</v>
      </c>
      <c r="L697" s="112">
        <v>1</v>
      </c>
      <c r="M697" s="113"/>
      <c r="N697" s="107" t="s">
        <v>123</v>
      </c>
      <c r="O697" s="108"/>
      <c r="P697" s="82">
        <v>146625.67572474733</v>
      </c>
      <c r="Q697" s="117"/>
      <c r="R697" s="110">
        <v>220.6</v>
      </c>
      <c r="S697" s="81"/>
      <c r="T697" s="81" t="s">
        <v>98</v>
      </c>
    </row>
    <row r="698" spans="1:20" ht="37.5" customHeight="1" x14ac:dyDescent="0.15">
      <c r="A698" s="65"/>
      <c r="B698" s="58" t="s">
        <v>1436</v>
      </c>
      <c r="C698" s="99">
        <v>693</v>
      </c>
      <c r="D698" s="98" t="s">
        <v>1441</v>
      </c>
      <c r="E698" s="81" t="s">
        <v>115</v>
      </c>
      <c r="F698" s="100" t="s">
        <v>1442</v>
      </c>
      <c r="G698" s="111" t="s">
        <v>122</v>
      </c>
      <c r="H698" s="112">
        <v>2013</v>
      </c>
      <c r="I698" s="114">
        <v>2013</v>
      </c>
      <c r="J698" s="104">
        <v>7.2</v>
      </c>
      <c r="K698" s="105" t="s">
        <v>96</v>
      </c>
      <c r="L698" s="112">
        <v>1</v>
      </c>
      <c r="M698" s="113"/>
      <c r="N698" s="107" t="s">
        <v>123</v>
      </c>
      <c r="O698" s="108"/>
      <c r="P698" s="82">
        <v>103417.25806451612</v>
      </c>
      <c r="Q698" s="117"/>
      <c r="R698" s="110">
        <v>2132.7799999999997</v>
      </c>
      <c r="S698" s="81"/>
      <c r="T698" s="81" t="s">
        <v>98</v>
      </c>
    </row>
    <row r="699" spans="1:20" ht="30" customHeight="1" x14ac:dyDescent="0.15">
      <c r="A699" s="65"/>
      <c r="B699" s="58" t="s">
        <v>1436</v>
      </c>
      <c r="C699" s="99">
        <v>694</v>
      </c>
      <c r="D699" s="98" t="s">
        <v>1443</v>
      </c>
      <c r="E699" s="137" t="s">
        <v>93</v>
      </c>
      <c r="F699" s="100" t="s">
        <v>1444</v>
      </c>
      <c r="G699" s="99" t="s">
        <v>510</v>
      </c>
      <c r="H699" s="112">
        <v>1979</v>
      </c>
      <c r="I699" s="114">
        <v>1979</v>
      </c>
      <c r="J699" s="104">
        <v>9.94</v>
      </c>
      <c r="K699" s="105" t="s">
        <v>96</v>
      </c>
      <c r="L699" s="112">
        <v>1</v>
      </c>
      <c r="M699" s="113"/>
      <c r="N699" s="107" t="s">
        <v>123</v>
      </c>
      <c r="O699" s="108"/>
      <c r="P699" s="82">
        <v>40158.778477315507</v>
      </c>
      <c r="Q699" s="138"/>
      <c r="R699" s="110">
        <v>0</v>
      </c>
      <c r="S699" s="137"/>
      <c r="T699" s="137" t="s">
        <v>98</v>
      </c>
    </row>
    <row r="700" spans="1:20" ht="30" customHeight="1" x14ac:dyDescent="0.15">
      <c r="A700" s="65"/>
      <c r="B700" s="58" t="s">
        <v>1436</v>
      </c>
      <c r="C700" s="99">
        <v>695</v>
      </c>
      <c r="D700" s="98" t="s">
        <v>1445</v>
      </c>
      <c r="E700" s="81" t="s">
        <v>156</v>
      </c>
      <c r="F700" s="100" t="s">
        <v>1446</v>
      </c>
      <c r="G700" s="111" t="s">
        <v>95</v>
      </c>
      <c r="H700" s="112">
        <v>2003</v>
      </c>
      <c r="I700" s="114">
        <v>2003</v>
      </c>
      <c r="J700" s="104">
        <v>16.95</v>
      </c>
      <c r="K700" s="105" t="s">
        <v>96</v>
      </c>
      <c r="L700" s="112">
        <v>1</v>
      </c>
      <c r="M700" s="113"/>
      <c r="N700" s="107" t="s">
        <v>123</v>
      </c>
      <c r="O700" s="108"/>
      <c r="P700" s="82">
        <v>38044.79398610715</v>
      </c>
      <c r="Q700" s="117"/>
      <c r="R700" s="110">
        <v>80</v>
      </c>
      <c r="S700" s="81"/>
      <c r="T700" s="81"/>
    </row>
    <row r="701" spans="1:20" ht="30" customHeight="1" x14ac:dyDescent="0.15">
      <c r="A701" s="65"/>
      <c r="B701" s="58" t="s">
        <v>1436</v>
      </c>
      <c r="C701" s="99">
        <v>696</v>
      </c>
      <c r="D701" s="98" t="s">
        <v>1447</v>
      </c>
      <c r="E701" s="81" t="s">
        <v>107</v>
      </c>
      <c r="F701" s="100" t="s">
        <v>1448</v>
      </c>
      <c r="G701" s="111" t="s">
        <v>95</v>
      </c>
      <c r="H701" s="112">
        <v>1998</v>
      </c>
      <c r="I701" s="114">
        <v>1998</v>
      </c>
      <c r="J701" s="104">
        <v>40</v>
      </c>
      <c r="K701" s="105" t="s">
        <v>96</v>
      </c>
      <c r="L701" s="112">
        <v>1</v>
      </c>
      <c r="M701" s="113"/>
      <c r="N701" s="107" t="s">
        <v>123</v>
      </c>
      <c r="O701" s="108"/>
      <c r="P701" s="82">
        <v>27462.356451612904</v>
      </c>
      <c r="Q701" s="117"/>
      <c r="R701" s="110">
        <v>139.92000000000002</v>
      </c>
      <c r="S701" s="81"/>
      <c r="T701" s="81" t="s">
        <v>98</v>
      </c>
    </row>
    <row r="702" spans="1:20" ht="30" customHeight="1" x14ac:dyDescent="0.15">
      <c r="A702" s="65"/>
      <c r="B702" s="58" t="s">
        <v>1436</v>
      </c>
      <c r="C702" s="99">
        <v>697</v>
      </c>
      <c r="D702" s="98" t="s">
        <v>1449</v>
      </c>
      <c r="E702" s="81" t="s">
        <v>137</v>
      </c>
      <c r="F702" s="100" t="s">
        <v>629</v>
      </c>
      <c r="G702" s="111" t="s">
        <v>510</v>
      </c>
      <c r="H702" s="112">
        <v>1973</v>
      </c>
      <c r="I702" s="114">
        <v>1973</v>
      </c>
      <c r="J702" s="104">
        <v>11.13</v>
      </c>
      <c r="K702" s="105" t="s">
        <v>96</v>
      </c>
      <c r="L702" s="112">
        <v>1</v>
      </c>
      <c r="M702" s="113"/>
      <c r="N702" s="107" t="s">
        <v>123</v>
      </c>
      <c r="O702" s="108"/>
      <c r="P702" s="82">
        <v>38638.477813523459</v>
      </c>
      <c r="Q702" s="117"/>
      <c r="R702" s="110">
        <v>0</v>
      </c>
      <c r="S702" s="81"/>
      <c r="T702" s="81" t="s">
        <v>98</v>
      </c>
    </row>
    <row r="703" spans="1:20" ht="30" customHeight="1" x14ac:dyDescent="0.15">
      <c r="A703" s="65"/>
      <c r="B703" s="58" t="s">
        <v>1436</v>
      </c>
      <c r="C703" s="99">
        <v>698</v>
      </c>
      <c r="D703" s="98" t="s">
        <v>1450</v>
      </c>
      <c r="E703" s="81" t="s">
        <v>137</v>
      </c>
      <c r="F703" s="100" t="s">
        <v>629</v>
      </c>
      <c r="G703" s="111" t="s">
        <v>95</v>
      </c>
      <c r="H703" s="112">
        <v>1987</v>
      </c>
      <c r="I703" s="114">
        <v>1987</v>
      </c>
      <c r="J703" s="104">
        <v>12.5</v>
      </c>
      <c r="K703" s="105" t="s">
        <v>96</v>
      </c>
      <c r="L703" s="112">
        <v>1</v>
      </c>
      <c r="M703" s="113"/>
      <c r="N703" s="107" t="s">
        <v>123</v>
      </c>
      <c r="O703" s="108"/>
      <c r="P703" s="82">
        <v>39321.700645161291</v>
      </c>
      <c r="Q703" s="117"/>
      <c r="R703" s="110">
        <v>0</v>
      </c>
      <c r="S703" s="81"/>
      <c r="T703" s="81" t="s">
        <v>98</v>
      </c>
    </row>
    <row r="704" spans="1:20" ht="30" customHeight="1" x14ac:dyDescent="0.15">
      <c r="A704" s="65"/>
      <c r="B704" s="58" t="s">
        <v>1436</v>
      </c>
      <c r="C704" s="99">
        <v>699</v>
      </c>
      <c r="D704" s="98" t="s">
        <v>1451</v>
      </c>
      <c r="E704" s="81" t="s">
        <v>107</v>
      </c>
      <c r="F704" s="100" t="s">
        <v>1452</v>
      </c>
      <c r="G704" s="111" t="s">
        <v>95</v>
      </c>
      <c r="H704" s="112">
        <v>1973</v>
      </c>
      <c r="I704" s="114">
        <v>1973</v>
      </c>
      <c r="J704" s="104">
        <v>27.56</v>
      </c>
      <c r="K704" s="105" t="s">
        <v>96</v>
      </c>
      <c r="L704" s="112">
        <v>1</v>
      </c>
      <c r="M704" s="113"/>
      <c r="N704" s="107" t="s">
        <v>123</v>
      </c>
      <c r="O704" s="108"/>
      <c r="P704" s="82">
        <v>19827.150147478817</v>
      </c>
      <c r="Q704" s="117"/>
      <c r="R704" s="110">
        <v>0</v>
      </c>
      <c r="S704" s="81"/>
      <c r="T704" s="81" t="s">
        <v>98</v>
      </c>
    </row>
    <row r="705" spans="1:20" ht="30" customHeight="1" x14ac:dyDescent="0.15">
      <c r="A705" s="65"/>
      <c r="B705" s="58" t="s">
        <v>1436</v>
      </c>
      <c r="C705" s="99">
        <v>700</v>
      </c>
      <c r="D705" s="98" t="s">
        <v>1453</v>
      </c>
      <c r="E705" s="81" t="s">
        <v>107</v>
      </c>
      <c r="F705" s="100" t="s">
        <v>1454</v>
      </c>
      <c r="G705" s="111" t="s">
        <v>510</v>
      </c>
      <c r="H705" s="112">
        <v>1981</v>
      </c>
      <c r="I705" s="114">
        <v>1981</v>
      </c>
      <c r="J705" s="104">
        <v>16.53</v>
      </c>
      <c r="K705" s="105" t="s">
        <v>96</v>
      </c>
      <c r="L705" s="112">
        <v>1</v>
      </c>
      <c r="M705" s="113"/>
      <c r="N705" s="107" t="s">
        <v>123</v>
      </c>
      <c r="O705" s="108"/>
      <c r="P705" s="82">
        <v>34923.367094042107</v>
      </c>
      <c r="Q705" s="117"/>
      <c r="R705" s="110">
        <v>0</v>
      </c>
      <c r="S705" s="81"/>
      <c r="T705" s="81" t="s">
        <v>98</v>
      </c>
    </row>
    <row r="706" spans="1:20" ht="30" customHeight="1" x14ac:dyDescent="0.15">
      <c r="A706" s="65"/>
      <c r="B706" s="58" t="s">
        <v>1436</v>
      </c>
      <c r="C706" s="99">
        <v>701</v>
      </c>
      <c r="D706" s="98" t="s">
        <v>1455</v>
      </c>
      <c r="E706" s="81" t="s">
        <v>137</v>
      </c>
      <c r="F706" s="100" t="s">
        <v>631</v>
      </c>
      <c r="G706" s="111" t="s">
        <v>122</v>
      </c>
      <c r="H706" s="112">
        <v>2017</v>
      </c>
      <c r="I706" s="114">
        <v>2017</v>
      </c>
      <c r="J706" s="104">
        <v>20.010000000000002</v>
      </c>
      <c r="K706" s="105" t="s">
        <v>96</v>
      </c>
      <c r="L706" s="112">
        <v>1</v>
      </c>
      <c r="M706" s="113"/>
      <c r="N706" s="107" t="s">
        <v>123</v>
      </c>
      <c r="O706" s="108"/>
      <c r="P706" s="82">
        <v>62081.422192129736</v>
      </c>
      <c r="Q706" s="117"/>
      <c r="R706" s="110">
        <v>0</v>
      </c>
      <c r="S706" s="81"/>
      <c r="T706" s="81" t="s">
        <v>98</v>
      </c>
    </row>
    <row r="707" spans="1:20" ht="30" customHeight="1" x14ac:dyDescent="0.15">
      <c r="A707" s="65"/>
      <c r="B707" s="58" t="s">
        <v>1436</v>
      </c>
      <c r="C707" s="99">
        <v>702</v>
      </c>
      <c r="D707" s="98" t="s">
        <v>1456</v>
      </c>
      <c r="E707" s="81" t="s">
        <v>137</v>
      </c>
      <c r="F707" s="100" t="s">
        <v>631</v>
      </c>
      <c r="G707" s="111" t="s">
        <v>95</v>
      </c>
      <c r="H707" s="112">
        <v>1984</v>
      </c>
      <c r="I707" s="114">
        <v>1984</v>
      </c>
      <c r="J707" s="104">
        <v>24.96</v>
      </c>
      <c r="K707" s="105" t="s">
        <v>96</v>
      </c>
      <c r="L707" s="112">
        <v>1</v>
      </c>
      <c r="M707" s="113"/>
      <c r="N707" s="107" t="s">
        <v>123</v>
      </c>
      <c r="O707" s="108"/>
      <c r="P707" s="82">
        <v>17668.640146815549</v>
      </c>
      <c r="Q707" s="117"/>
      <c r="R707" s="110">
        <v>0</v>
      </c>
      <c r="S707" s="81"/>
      <c r="T707" s="81" t="s">
        <v>98</v>
      </c>
    </row>
    <row r="708" spans="1:20" ht="30" customHeight="1" x14ac:dyDescent="0.15">
      <c r="A708" s="65"/>
      <c r="B708" s="58" t="s">
        <v>1436</v>
      </c>
      <c r="C708" s="99">
        <v>703</v>
      </c>
      <c r="D708" s="98" t="s">
        <v>1457</v>
      </c>
      <c r="E708" s="81" t="s">
        <v>107</v>
      </c>
      <c r="F708" s="100" t="s">
        <v>1458</v>
      </c>
      <c r="G708" s="111" t="s">
        <v>95</v>
      </c>
      <c r="H708" s="112">
        <v>1988</v>
      </c>
      <c r="I708" s="114">
        <v>1988</v>
      </c>
      <c r="J708" s="104">
        <v>23.76</v>
      </c>
      <c r="K708" s="105" t="s">
        <v>96</v>
      </c>
      <c r="L708" s="112">
        <v>1</v>
      </c>
      <c r="M708" s="113"/>
      <c r="N708" s="107" t="s">
        <v>123</v>
      </c>
      <c r="O708" s="108"/>
      <c r="P708" s="82">
        <v>39848.874497664816</v>
      </c>
      <c r="Q708" s="117"/>
      <c r="R708" s="110">
        <v>0</v>
      </c>
      <c r="S708" s="81"/>
      <c r="T708" s="81" t="s">
        <v>98</v>
      </c>
    </row>
    <row r="709" spans="1:20" ht="30" customHeight="1" x14ac:dyDescent="0.15">
      <c r="A709" s="65"/>
      <c r="B709" s="58" t="s">
        <v>1436</v>
      </c>
      <c r="C709" s="99">
        <v>704</v>
      </c>
      <c r="D709" s="98" t="s">
        <v>1459</v>
      </c>
      <c r="E709" s="81" t="s">
        <v>100</v>
      </c>
      <c r="F709" s="100" t="s">
        <v>1460</v>
      </c>
      <c r="G709" s="111" t="s">
        <v>510</v>
      </c>
      <c r="H709" s="112">
        <v>1980</v>
      </c>
      <c r="I709" s="114">
        <v>1980</v>
      </c>
      <c r="J709" s="104">
        <v>9.93</v>
      </c>
      <c r="K709" s="105" t="s">
        <v>96</v>
      </c>
      <c r="L709" s="112">
        <v>1</v>
      </c>
      <c r="M709" s="113"/>
      <c r="N709" s="107" t="s">
        <v>123</v>
      </c>
      <c r="O709" s="108"/>
      <c r="P709" s="82">
        <v>58484.618133385309</v>
      </c>
      <c r="Q709" s="117"/>
      <c r="R709" s="110">
        <v>0</v>
      </c>
      <c r="S709" s="81"/>
      <c r="T709" s="81" t="s">
        <v>98</v>
      </c>
    </row>
    <row r="710" spans="1:20" ht="30" customHeight="1" x14ac:dyDescent="0.15">
      <c r="A710" s="65"/>
      <c r="B710" s="58" t="s">
        <v>1436</v>
      </c>
      <c r="C710" s="99">
        <v>705</v>
      </c>
      <c r="D710" s="98" t="s">
        <v>1461</v>
      </c>
      <c r="E710" s="81" t="s">
        <v>137</v>
      </c>
      <c r="F710" s="100" t="s">
        <v>634</v>
      </c>
      <c r="G710" s="111" t="s">
        <v>95</v>
      </c>
      <c r="H710" s="112">
        <v>1995</v>
      </c>
      <c r="I710" s="114">
        <v>1995</v>
      </c>
      <c r="J710" s="104">
        <v>23.92</v>
      </c>
      <c r="K710" s="105" t="s">
        <v>96</v>
      </c>
      <c r="L710" s="112">
        <v>1</v>
      </c>
      <c r="M710" s="113"/>
      <c r="N710" s="107" t="s">
        <v>123</v>
      </c>
      <c r="O710" s="108"/>
      <c r="P710" s="82">
        <v>33143.739885640302</v>
      </c>
      <c r="Q710" s="117"/>
      <c r="R710" s="110">
        <v>0</v>
      </c>
      <c r="S710" s="81"/>
      <c r="T710" s="81" t="s">
        <v>98</v>
      </c>
    </row>
    <row r="711" spans="1:20" ht="30" customHeight="1" x14ac:dyDescent="0.15">
      <c r="A711" s="65"/>
      <c r="B711" s="58" t="s">
        <v>1436</v>
      </c>
      <c r="C711" s="99">
        <v>706</v>
      </c>
      <c r="D711" s="98" t="s">
        <v>1462</v>
      </c>
      <c r="E711" s="81" t="s">
        <v>137</v>
      </c>
      <c r="F711" s="100" t="s">
        <v>636</v>
      </c>
      <c r="G711" s="111" t="s">
        <v>95</v>
      </c>
      <c r="H711" s="112">
        <v>1995</v>
      </c>
      <c r="I711" s="114">
        <v>1995</v>
      </c>
      <c r="J711" s="104">
        <v>23.92</v>
      </c>
      <c r="K711" s="105" t="s">
        <v>96</v>
      </c>
      <c r="L711" s="112">
        <v>1</v>
      </c>
      <c r="M711" s="113"/>
      <c r="N711" s="107" t="s">
        <v>123</v>
      </c>
      <c r="O711" s="108"/>
      <c r="P711" s="82">
        <v>32649.467310389467</v>
      </c>
      <c r="Q711" s="117"/>
      <c r="R711" s="110">
        <v>0</v>
      </c>
      <c r="S711" s="81"/>
      <c r="T711" s="81" t="s">
        <v>98</v>
      </c>
    </row>
    <row r="712" spans="1:20" ht="30" customHeight="1" x14ac:dyDescent="0.15">
      <c r="A712" s="65"/>
      <c r="B712" s="58" t="s">
        <v>1436</v>
      </c>
      <c r="C712" s="99">
        <v>707</v>
      </c>
      <c r="D712" s="98" t="s">
        <v>1463</v>
      </c>
      <c r="E712" s="81" t="s">
        <v>137</v>
      </c>
      <c r="F712" s="100" t="s">
        <v>636</v>
      </c>
      <c r="G712" s="111" t="s">
        <v>95</v>
      </c>
      <c r="H712" s="112">
        <v>2002</v>
      </c>
      <c r="I712" s="114">
        <v>2002</v>
      </c>
      <c r="J712" s="104">
        <v>25.05</v>
      </c>
      <c r="K712" s="105" t="s">
        <v>96</v>
      </c>
      <c r="L712" s="112">
        <v>1</v>
      </c>
      <c r="M712" s="113"/>
      <c r="N712" s="107" t="s">
        <v>123</v>
      </c>
      <c r="O712" s="108"/>
      <c r="P712" s="82">
        <v>28010.5093039727</v>
      </c>
      <c r="Q712" s="117"/>
      <c r="R712" s="110">
        <v>0</v>
      </c>
      <c r="S712" s="81"/>
      <c r="T712" s="81" t="s">
        <v>98</v>
      </c>
    </row>
    <row r="713" spans="1:20" ht="30" customHeight="1" x14ac:dyDescent="0.15">
      <c r="A713" s="65"/>
      <c r="B713" s="58" t="s">
        <v>1436</v>
      </c>
      <c r="C713" s="99">
        <v>708</v>
      </c>
      <c r="D713" s="98" t="s">
        <v>1464</v>
      </c>
      <c r="E713" s="81" t="s">
        <v>137</v>
      </c>
      <c r="F713" s="100" t="s">
        <v>1465</v>
      </c>
      <c r="G713" s="111" t="s">
        <v>510</v>
      </c>
      <c r="H713" s="112">
        <v>1979</v>
      </c>
      <c r="I713" s="114">
        <v>1979</v>
      </c>
      <c r="J713" s="104">
        <v>9.94</v>
      </c>
      <c r="K713" s="105" t="s">
        <v>96</v>
      </c>
      <c r="L713" s="112">
        <v>1</v>
      </c>
      <c r="M713" s="113"/>
      <c r="N713" s="107" t="s">
        <v>123</v>
      </c>
      <c r="O713" s="108"/>
      <c r="P713" s="82">
        <v>47874.070227818527</v>
      </c>
      <c r="Q713" s="117"/>
      <c r="R713" s="110">
        <v>0</v>
      </c>
      <c r="S713" s="81"/>
      <c r="T713" s="81" t="s">
        <v>98</v>
      </c>
    </row>
    <row r="714" spans="1:20" ht="30" customHeight="1" x14ac:dyDescent="0.15">
      <c r="A714" s="65"/>
      <c r="B714" s="58" t="s">
        <v>1436</v>
      </c>
      <c r="C714" s="99">
        <v>709</v>
      </c>
      <c r="D714" s="98" t="s">
        <v>1466</v>
      </c>
      <c r="E714" s="81" t="s">
        <v>137</v>
      </c>
      <c r="F714" s="100" t="s">
        <v>1467</v>
      </c>
      <c r="G714" s="111" t="s">
        <v>510</v>
      </c>
      <c r="H714" s="112">
        <v>1978</v>
      </c>
      <c r="I714" s="114">
        <v>1978</v>
      </c>
      <c r="J714" s="104">
        <v>9.93</v>
      </c>
      <c r="K714" s="105" t="s">
        <v>96</v>
      </c>
      <c r="L714" s="112">
        <v>1</v>
      </c>
      <c r="M714" s="113"/>
      <c r="N714" s="107" t="s">
        <v>123</v>
      </c>
      <c r="O714" s="108"/>
      <c r="P714" s="82">
        <v>44272.936360978463</v>
      </c>
      <c r="Q714" s="117"/>
      <c r="R714" s="110">
        <v>44</v>
      </c>
      <c r="S714" s="81"/>
      <c r="T714" s="81" t="s">
        <v>98</v>
      </c>
    </row>
    <row r="715" spans="1:20" ht="30" customHeight="1" x14ac:dyDescent="0.15">
      <c r="A715" s="65"/>
      <c r="B715" s="58" t="s">
        <v>1436</v>
      </c>
      <c r="C715" s="99">
        <v>710</v>
      </c>
      <c r="D715" s="98" t="s">
        <v>1468</v>
      </c>
      <c r="E715" s="81" t="s">
        <v>107</v>
      </c>
      <c r="F715" s="100" t="s">
        <v>1469</v>
      </c>
      <c r="G715" s="111" t="s">
        <v>95</v>
      </c>
      <c r="H715" s="112">
        <v>1998</v>
      </c>
      <c r="I715" s="114">
        <v>1998</v>
      </c>
      <c r="J715" s="104">
        <v>10.36</v>
      </c>
      <c r="K715" s="105" t="s">
        <v>96</v>
      </c>
      <c r="L715" s="112">
        <v>1</v>
      </c>
      <c r="M715" s="113"/>
      <c r="N715" s="107" t="s">
        <v>123</v>
      </c>
      <c r="O715" s="108"/>
      <c r="P715" s="82">
        <v>86038.827998505425</v>
      </c>
      <c r="Q715" s="117"/>
      <c r="R715" s="110">
        <v>0</v>
      </c>
      <c r="S715" s="81"/>
      <c r="T715" s="81" t="s">
        <v>98</v>
      </c>
    </row>
    <row r="716" spans="1:20" ht="30" customHeight="1" x14ac:dyDescent="0.15">
      <c r="A716" s="65"/>
      <c r="B716" s="58" t="s">
        <v>1436</v>
      </c>
      <c r="C716" s="99">
        <v>711</v>
      </c>
      <c r="D716" s="98" t="s">
        <v>1470</v>
      </c>
      <c r="E716" s="81" t="s">
        <v>160</v>
      </c>
      <c r="F716" s="100" t="s">
        <v>1471</v>
      </c>
      <c r="G716" s="111" t="s">
        <v>122</v>
      </c>
      <c r="H716" s="112">
        <v>1995</v>
      </c>
      <c r="I716" s="114">
        <v>1995</v>
      </c>
      <c r="J716" s="104">
        <v>22.5</v>
      </c>
      <c r="K716" s="105" t="s">
        <v>96</v>
      </c>
      <c r="L716" s="112">
        <v>1</v>
      </c>
      <c r="M716" s="113"/>
      <c r="N716" s="107" t="s">
        <v>123</v>
      </c>
      <c r="O716" s="108"/>
      <c r="P716" s="82">
        <v>19939.878136200718</v>
      </c>
      <c r="Q716" s="117"/>
      <c r="R716" s="110">
        <v>0</v>
      </c>
      <c r="S716" s="81"/>
      <c r="T716" s="81" t="s">
        <v>98</v>
      </c>
    </row>
    <row r="717" spans="1:20" ht="30" customHeight="1" x14ac:dyDescent="0.15">
      <c r="A717" s="65"/>
      <c r="B717" s="58" t="s">
        <v>1436</v>
      </c>
      <c r="C717" s="99">
        <v>712</v>
      </c>
      <c r="D717" s="98" t="s">
        <v>1472</v>
      </c>
      <c r="E717" s="81" t="s">
        <v>125</v>
      </c>
      <c r="F717" s="100" t="s">
        <v>1473</v>
      </c>
      <c r="G717" s="111" t="s">
        <v>510</v>
      </c>
      <c r="H717" s="112">
        <v>1978</v>
      </c>
      <c r="I717" s="114">
        <v>1978</v>
      </c>
      <c r="J717" s="104">
        <v>8.7899999999999991</v>
      </c>
      <c r="K717" s="105" t="s">
        <v>96</v>
      </c>
      <c r="L717" s="112">
        <v>1</v>
      </c>
      <c r="M717" s="113"/>
      <c r="N717" s="107" t="s">
        <v>123</v>
      </c>
      <c r="O717" s="108"/>
      <c r="P717" s="82">
        <v>45412.771110866459</v>
      </c>
      <c r="Q717" s="117"/>
      <c r="R717" s="110">
        <v>0</v>
      </c>
      <c r="S717" s="81"/>
      <c r="T717" s="81" t="s">
        <v>98</v>
      </c>
    </row>
    <row r="718" spans="1:20" ht="30" customHeight="1" x14ac:dyDescent="0.15">
      <c r="A718" s="65"/>
      <c r="B718" s="58" t="s">
        <v>1436</v>
      </c>
      <c r="C718" s="99">
        <v>713</v>
      </c>
      <c r="D718" s="98" t="s">
        <v>1474</v>
      </c>
      <c r="E718" s="81" t="s">
        <v>137</v>
      </c>
      <c r="F718" s="100" t="s">
        <v>1475</v>
      </c>
      <c r="G718" s="111" t="s">
        <v>95</v>
      </c>
      <c r="H718" s="112">
        <v>1976</v>
      </c>
      <c r="I718" s="114">
        <v>1976</v>
      </c>
      <c r="J718" s="104">
        <v>12.75</v>
      </c>
      <c r="K718" s="105" t="s">
        <v>96</v>
      </c>
      <c r="L718" s="112">
        <v>1</v>
      </c>
      <c r="M718" s="113"/>
      <c r="N718" s="107" t="s">
        <v>123</v>
      </c>
      <c r="O718" s="108"/>
      <c r="P718" s="82">
        <v>35187.079063883619</v>
      </c>
      <c r="Q718" s="117"/>
      <c r="R718" s="110">
        <v>0</v>
      </c>
      <c r="S718" s="81"/>
      <c r="T718" s="81" t="s">
        <v>98</v>
      </c>
    </row>
    <row r="719" spans="1:20" ht="30" customHeight="1" x14ac:dyDescent="0.15">
      <c r="A719" s="65"/>
      <c r="B719" s="58" t="s">
        <v>1436</v>
      </c>
      <c r="C719" s="99">
        <v>714</v>
      </c>
      <c r="D719" s="98" t="s">
        <v>1476</v>
      </c>
      <c r="E719" s="81" t="s">
        <v>137</v>
      </c>
      <c r="F719" s="100" t="s">
        <v>641</v>
      </c>
      <c r="G719" s="111" t="s">
        <v>122</v>
      </c>
      <c r="H719" s="112">
        <v>2015</v>
      </c>
      <c r="I719" s="114">
        <v>2015</v>
      </c>
      <c r="J719" s="104">
        <v>18.84</v>
      </c>
      <c r="K719" s="105" t="s">
        <v>96</v>
      </c>
      <c r="L719" s="112">
        <v>1</v>
      </c>
      <c r="M719" s="113"/>
      <c r="N719" s="107" t="s">
        <v>123</v>
      </c>
      <c r="O719" s="108"/>
      <c r="P719" s="82">
        <v>74742.582699815088</v>
      </c>
      <c r="Q719" s="117"/>
      <c r="R719" s="110">
        <v>0</v>
      </c>
      <c r="S719" s="81"/>
      <c r="T719" s="81" t="s">
        <v>98</v>
      </c>
    </row>
    <row r="720" spans="1:20" ht="38.25" customHeight="1" x14ac:dyDescent="0.15">
      <c r="A720" s="65"/>
      <c r="B720" s="58" t="s">
        <v>1436</v>
      </c>
      <c r="C720" s="99">
        <v>715</v>
      </c>
      <c r="D720" s="98" t="s">
        <v>1477</v>
      </c>
      <c r="E720" s="81" t="s">
        <v>936</v>
      </c>
      <c r="F720" s="100" t="s">
        <v>1478</v>
      </c>
      <c r="G720" s="111" t="s">
        <v>1479</v>
      </c>
      <c r="H720" s="112">
        <v>1992</v>
      </c>
      <c r="I720" s="114">
        <v>1992</v>
      </c>
      <c r="J720" s="104">
        <v>8</v>
      </c>
      <c r="K720" s="105" t="s">
        <v>96</v>
      </c>
      <c r="L720" s="112">
        <v>1</v>
      </c>
      <c r="M720" s="113"/>
      <c r="N720" s="107" t="s">
        <v>123</v>
      </c>
      <c r="O720" s="108"/>
      <c r="P720" s="82">
        <v>51023.157258064515</v>
      </c>
      <c r="Q720" s="117"/>
      <c r="R720" s="110">
        <v>1583</v>
      </c>
      <c r="S720" s="81"/>
      <c r="T720" s="81" t="s">
        <v>1670</v>
      </c>
    </row>
    <row r="721" spans="1:20" ht="30" customHeight="1" x14ac:dyDescent="0.15">
      <c r="A721" s="65"/>
      <c r="B721" s="58" t="s">
        <v>1436</v>
      </c>
      <c r="C721" s="99">
        <v>716</v>
      </c>
      <c r="D721" s="98" t="s">
        <v>1480</v>
      </c>
      <c r="E721" s="81" t="s">
        <v>586</v>
      </c>
      <c r="F721" s="100" t="s">
        <v>1481</v>
      </c>
      <c r="G721" s="111"/>
      <c r="H721" s="112"/>
      <c r="I721" s="114"/>
      <c r="J721" s="104"/>
      <c r="K721" s="105" t="s">
        <v>588</v>
      </c>
      <c r="L721" s="112"/>
      <c r="M721" s="118"/>
      <c r="N721" s="107" t="s">
        <v>1587</v>
      </c>
      <c r="O721" s="119"/>
      <c r="P721" s="82"/>
      <c r="Q721" s="117"/>
      <c r="R721" s="110">
        <v>0</v>
      </c>
      <c r="S721" s="81"/>
      <c r="T721" s="81"/>
    </row>
    <row r="722" spans="1:20" ht="30" customHeight="1" x14ac:dyDescent="0.15">
      <c r="A722" s="65"/>
      <c r="B722" s="58" t="s">
        <v>1436</v>
      </c>
      <c r="C722" s="99">
        <v>717</v>
      </c>
      <c r="D722" s="98" t="s">
        <v>1482</v>
      </c>
      <c r="E722" s="81" t="s">
        <v>1483</v>
      </c>
      <c r="F722" s="100" t="s">
        <v>1484</v>
      </c>
      <c r="G722" s="111" t="s">
        <v>510</v>
      </c>
      <c r="H722" s="112">
        <v>1977</v>
      </c>
      <c r="I722" s="114">
        <v>1977</v>
      </c>
      <c r="J722" s="104">
        <v>7.28</v>
      </c>
      <c r="K722" s="105" t="s">
        <v>588</v>
      </c>
      <c r="L722" s="112">
        <v>1</v>
      </c>
      <c r="M722" s="113"/>
      <c r="N722" s="107" t="s">
        <v>123</v>
      </c>
      <c r="O722" s="108"/>
      <c r="P722" s="82">
        <v>54832.178305565401</v>
      </c>
      <c r="Q722" s="117"/>
      <c r="R722" s="110">
        <v>0</v>
      </c>
      <c r="S722" s="81"/>
      <c r="T722" s="81"/>
    </row>
    <row r="723" spans="1:20" ht="30" customHeight="1" x14ac:dyDescent="0.15">
      <c r="A723" s="65"/>
      <c r="B723" s="58" t="s">
        <v>1436</v>
      </c>
      <c r="C723" s="99">
        <v>718</v>
      </c>
      <c r="D723" s="98" t="s">
        <v>1616</v>
      </c>
      <c r="E723" s="81" t="s">
        <v>1617</v>
      </c>
      <c r="F723" s="100" t="s">
        <v>1618</v>
      </c>
      <c r="G723" s="111" t="s">
        <v>1619</v>
      </c>
      <c r="H723" s="112">
        <v>2018</v>
      </c>
      <c r="I723" s="139">
        <v>2018</v>
      </c>
      <c r="J723" s="104">
        <v>38.58</v>
      </c>
      <c r="K723" s="105" t="s">
        <v>1620</v>
      </c>
      <c r="L723" s="112">
        <v>1</v>
      </c>
      <c r="M723" s="113"/>
      <c r="N723" s="107" t="s">
        <v>1587</v>
      </c>
      <c r="O723" s="108"/>
      <c r="P723" s="82">
        <v>89312.318767872377</v>
      </c>
      <c r="Q723" s="117"/>
      <c r="R723" s="110"/>
      <c r="S723" s="81"/>
      <c r="T723" s="81"/>
    </row>
    <row r="724" spans="1:20" ht="30" customHeight="1" x14ac:dyDescent="0.15">
      <c r="A724" s="65"/>
      <c r="B724" s="58" t="s">
        <v>1436</v>
      </c>
      <c r="C724" s="99">
        <v>719</v>
      </c>
      <c r="D724" s="98" t="s">
        <v>1694</v>
      </c>
      <c r="E724" s="81" t="s">
        <v>1695</v>
      </c>
      <c r="F724" s="100" t="s">
        <v>1696</v>
      </c>
      <c r="G724" s="111" t="s">
        <v>1697</v>
      </c>
      <c r="H724" s="112">
        <v>2019</v>
      </c>
      <c r="I724" s="139">
        <v>2019</v>
      </c>
      <c r="J724" s="104">
        <v>17.39</v>
      </c>
      <c r="K724" s="105" t="s">
        <v>1698</v>
      </c>
      <c r="L724" s="112">
        <v>1</v>
      </c>
      <c r="M724" s="113"/>
      <c r="N724" s="107" t="s">
        <v>1699</v>
      </c>
      <c r="O724" s="108"/>
      <c r="P724" s="82">
        <v>68529.744569552393</v>
      </c>
      <c r="Q724" s="117"/>
      <c r="R724" s="110"/>
      <c r="S724" s="81"/>
      <c r="T724" s="81"/>
    </row>
    <row r="725" spans="1:20" ht="38.25" customHeight="1" x14ac:dyDescent="0.15">
      <c r="A725" s="65"/>
      <c r="B725" s="59" t="s">
        <v>1485</v>
      </c>
      <c r="C725" s="99">
        <v>720</v>
      </c>
      <c r="D725" s="98" t="s">
        <v>1486</v>
      </c>
      <c r="E725" s="81" t="s">
        <v>1487</v>
      </c>
      <c r="F725" s="100" t="s">
        <v>1488</v>
      </c>
      <c r="G725" s="100" t="s">
        <v>105</v>
      </c>
      <c r="H725" s="102">
        <v>2017</v>
      </c>
      <c r="I725" s="103">
        <v>2017</v>
      </c>
      <c r="J725" s="104">
        <v>876.32</v>
      </c>
      <c r="K725" s="105" t="s">
        <v>588</v>
      </c>
      <c r="L725" s="102">
        <v>2</v>
      </c>
      <c r="M725" s="106" t="s">
        <v>945</v>
      </c>
      <c r="N725" s="108" t="s">
        <v>123</v>
      </c>
      <c r="O725" s="108"/>
      <c r="P725" s="82">
        <v>82212.929067007484</v>
      </c>
      <c r="Q725" s="122"/>
      <c r="R725" s="110"/>
      <c r="S725" s="81"/>
      <c r="T725" s="81" t="s">
        <v>1718</v>
      </c>
    </row>
    <row r="726" spans="1:20" ht="38.25" customHeight="1" x14ac:dyDescent="0.15">
      <c r="A726" s="65"/>
      <c r="B726" s="59" t="s">
        <v>1485</v>
      </c>
      <c r="C726" s="99">
        <v>721</v>
      </c>
      <c r="D726" s="98" t="s">
        <v>1489</v>
      </c>
      <c r="E726" s="81" t="s">
        <v>107</v>
      </c>
      <c r="F726" s="100" t="s">
        <v>1490</v>
      </c>
      <c r="G726" s="111" t="s">
        <v>1479</v>
      </c>
      <c r="H726" s="112">
        <v>1985</v>
      </c>
      <c r="I726" s="114">
        <v>1985</v>
      </c>
      <c r="J726" s="104">
        <v>1514.12</v>
      </c>
      <c r="K726" s="105" t="s">
        <v>96</v>
      </c>
      <c r="L726" s="112">
        <v>1</v>
      </c>
      <c r="M726" s="113" t="s">
        <v>945</v>
      </c>
      <c r="N726" s="107" t="s">
        <v>123</v>
      </c>
      <c r="O726" s="108"/>
      <c r="P726" s="82">
        <v>57203.360367738358</v>
      </c>
      <c r="Q726" s="117"/>
      <c r="R726" s="110">
        <v>6542.03</v>
      </c>
      <c r="S726" s="81"/>
      <c r="T726" s="81" t="s">
        <v>1491</v>
      </c>
    </row>
    <row r="727" spans="1:20" ht="38.25" customHeight="1" x14ac:dyDescent="0.15">
      <c r="A727" s="65"/>
      <c r="B727" s="59" t="s">
        <v>1485</v>
      </c>
      <c r="C727" s="99">
        <v>722</v>
      </c>
      <c r="D727" s="98" t="s">
        <v>1492</v>
      </c>
      <c r="E727" s="81" t="s">
        <v>107</v>
      </c>
      <c r="F727" s="100" t="s">
        <v>1493</v>
      </c>
      <c r="G727" s="111" t="s">
        <v>95</v>
      </c>
      <c r="H727" s="112">
        <v>2000</v>
      </c>
      <c r="I727" s="114">
        <v>2000</v>
      </c>
      <c r="J727" s="104">
        <v>142.47999999999999</v>
      </c>
      <c r="K727" s="105" t="s">
        <v>96</v>
      </c>
      <c r="L727" s="112">
        <v>2</v>
      </c>
      <c r="M727" s="113" t="s">
        <v>945</v>
      </c>
      <c r="N727" s="107" t="s">
        <v>123</v>
      </c>
      <c r="O727" s="108"/>
      <c r="P727" s="82">
        <v>666156.80797304888</v>
      </c>
      <c r="Q727" s="117"/>
      <c r="R727" s="110">
        <v>9411</v>
      </c>
      <c r="S727" s="81"/>
      <c r="T727" s="81" t="s">
        <v>98</v>
      </c>
    </row>
    <row r="728" spans="1:20" ht="38.25" customHeight="1" x14ac:dyDescent="0.15">
      <c r="A728" s="65"/>
      <c r="B728" s="59" t="s">
        <v>1485</v>
      </c>
      <c r="C728" s="99">
        <v>723</v>
      </c>
      <c r="D728" s="98" t="s">
        <v>1494</v>
      </c>
      <c r="E728" s="81" t="s">
        <v>156</v>
      </c>
      <c r="F728" s="100" t="s">
        <v>1752</v>
      </c>
      <c r="G728" s="111" t="s">
        <v>98</v>
      </c>
      <c r="H728" s="112" t="s">
        <v>98</v>
      </c>
      <c r="I728" s="114" t="s">
        <v>98</v>
      </c>
      <c r="J728" s="104"/>
      <c r="K728" s="105" t="s">
        <v>96</v>
      </c>
      <c r="L728" s="112" t="s">
        <v>98</v>
      </c>
      <c r="M728" s="118"/>
      <c r="N728" s="107" t="s">
        <v>123</v>
      </c>
      <c r="O728" s="119"/>
      <c r="P728" s="82"/>
      <c r="Q728" s="117"/>
      <c r="R728" s="110">
        <v>2990</v>
      </c>
      <c r="S728" s="81" t="s">
        <v>98</v>
      </c>
      <c r="T728" s="81" t="s">
        <v>1496</v>
      </c>
    </row>
    <row r="729" spans="1:20" ht="38.25" customHeight="1" x14ac:dyDescent="0.15">
      <c r="A729" s="65"/>
      <c r="B729" s="59" t="s">
        <v>1485</v>
      </c>
      <c r="C729" s="99">
        <v>724</v>
      </c>
      <c r="D729" s="98" t="s">
        <v>1497</v>
      </c>
      <c r="E729" s="81" t="s">
        <v>160</v>
      </c>
      <c r="F729" s="100" t="s">
        <v>1498</v>
      </c>
      <c r="G729" s="111" t="s">
        <v>98</v>
      </c>
      <c r="H729" s="112" t="s">
        <v>98</v>
      </c>
      <c r="I729" s="114" t="s">
        <v>98</v>
      </c>
      <c r="J729" s="104"/>
      <c r="K729" s="105" t="s">
        <v>96</v>
      </c>
      <c r="L729" s="112" t="s">
        <v>98</v>
      </c>
      <c r="M729" s="118"/>
      <c r="N729" s="107" t="s">
        <v>123</v>
      </c>
      <c r="O729" s="119"/>
      <c r="P729" s="82"/>
      <c r="Q729" s="117"/>
      <c r="R729" s="110">
        <v>265.99</v>
      </c>
      <c r="S729" s="81" t="s">
        <v>98</v>
      </c>
      <c r="T729" s="81" t="s">
        <v>1499</v>
      </c>
    </row>
    <row r="730" spans="1:20" ht="38.25" customHeight="1" x14ac:dyDescent="0.15">
      <c r="A730" s="65"/>
      <c r="B730" s="59" t="s">
        <v>1485</v>
      </c>
      <c r="C730" s="99">
        <v>725</v>
      </c>
      <c r="D730" s="98" t="s">
        <v>1500</v>
      </c>
      <c r="E730" s="81" t="s">
        <v>107</v>
      </c>
      <c r="F730" s="100" t="s">
        <v>1501</v>
      </c>
      <c r="G730" s="111" t="s">
        <v>105</v>
      </c>
      <c r="H730" s="112">
        <v>2003</v>
      </c>
      <c r="I730" s="114">
        <v>2003</v>
      </c>
      <c r="J730" s="104">
        <v>688.98</v>
      </c>
      <c r="K730" s="105" t="s">
        <v>96</v>
      </c>
      <c r="L730" s="112">
        <v>2</v>
      </c>
      <c r="M730" s="113"/>
      <c r="N730" s="107" t="s">
        <v>123</v>
      </c>
      <c r="O730" s="108"/>
      <c r="P730" s="82">
        <v>657.83767308194717</v>
      </c>
      <c r="Q730" s="117"/>
      <c r="R730" s="110">
        <v>600</v>
      </c>
      <c r="S730" s="81"/>
      <c r="T730" s="81" t="s">
        <v>98</v>
      </c>
    </row>
    <row r="731" spans="1:20" ht="38.25" customHeight="1" x14ac:dyDescent="0.15">
      <c r="A731" s="65"/>
      <c r="B731" s="59" t="s">
        <v>1485</v>
      </c>
      <c r="C731" s="99">
        <v>726</v>
      </c>
      <c r="D731" s="98" t="s">
        <v>1502</v>
      </c>
      <c r="E731" s="81" t="s">
        <v>107</v>
      </c>
      <c r="F731" s="100" t="s">
        <v>1503</v>
      </c>
      <c r="G731" s="111" t="s">
        <v>105</v>
      </c>
      <c r="H731" s="112">
        <v>2004</v>
      </c>
      <c r="I731" s="114">
        <v>2004</v>
      </c>
      <c r="J731" s="104">
        <v>194.4</v>
      </c>
      <c r="K731" s="105" t="s">
        <v>96</v>
      </c>
      <c r="L731" s="112">
        <v>1</v>
      </c>
      <c r="M731" s="113"/>
      <c r="N731" s="107" t="s">
        <v>123</v>
      </c>
      <c r="O731" s="108"/>
      <c r="P731" s="82">
        <v>3033.2355967078188</v>
      </c>
      <c r="Q731" s="117"/>
      <c r="R731" s="110">
        <v>1074</v>
      </c>
      <c r="S731" s="81"/>
      <c r="T731" s="81" t="s">
        <v>98</v>
      </c>
    </row>
    <row r="732" spans="1:20" ht="38.25" customHeight="1" x14ac:dyDescent="0.15">
      <c r="A732" s="65"/>
      <c r="B732" s="59" t="s">
        <v>1485</v>
      </c>
      <c r="C732" s="99">
        <v>727</v>
      </c>
      <c r="D732" s="98" t="s">
        <v>1504</v>
      </c>
      <c r="E732" s="81" t="s">
        <v>100</v>
      </c>
      <c r="F732" s="100" t="s">
        <v>1110</v>
      </c>
      <c r="G732" s="111" t="s">
        <v>172</v>
      </c>
      <c r="H732" s="112">
        <v>1966</v>
      </c>
      <c r="I732" s="114">
        <v>1966</v>
      </c>
      <c r="J732" s="104">
        <v>21.28</v>
      </c>
      <c r="K732" s="105" t="s">
        <v>96</v>
      </c>
      <c r="L732" s="112">
        <v>1</v>
      </c>
      <c r="M732" s="113"/>
      <c r="N732" s="107" t="s">
        <v>123</v>
      </c>
      <c r="O732" s="108"/>
      <c r="P732" s="82">
        <v>3337.6409774436088</v>
      </c>
      <c r="Q732" s="117"/>
      <c r="R732" s="110">
        <v>1792</v>
      </c>
      <c r="S732" s="81"/>
      <c r="T732" s="81" t="s">
        <v>98</v>
      </c>
    </row>
    <row r="733" spans="1:20" ht="38.25" customHeight="1" x14ac:dyDescent="0.15">
      <c r="A733" s="65"/>
      <c r="B733" s="59" t="s">
        <v>1485</v>
      </c>
      <c r="C733" s="99">
        <v>728</v>
      </c>
      <c r="D733" s="98" t="s">
        <v>1505</v>
      </c>
      <c r="E733" s="81" t="s">
        <v>137</v>
      </c>
      <c r="F733" s="100" t="s">
        <v>1506</v>
      </c>
      <c r="G733" s="111" t="s">
        <v>95</v>
      </c>
      <c r="H733" s="112">
        <v>1978</v>
      </c>
      <c r="I733" s="114">
        <v>1978</v>
      </c>
      <c r="J733" s="104">
        <v>197.44</v>
      </c>
      <c r="K733" s="105" t="s">
        <v>96</v>
      </c>
      <c r="L733" s="112">
        <v>1</v>
      </c>
      <c r="M733" s="113"/>
      <c r="N733" s="107" t="s">
        <v>123</v>
      </c>
      <c r="O733" s="108"/>
      <c r="P733" s="82">
        <v>6747.6448541329009</v>
      </c>
      <c r="Q733" s="117"/>
      <c r="R733" s="110">
        <v>696</v>
      </c>
      <c r="S733" s="81"/>
      <c r="T733" s="81" t="s">
        <v>98</v>
      </c>
    </row>
    <row r="734" spans="1:20" ht="38.25" customHeight="1" x14ac:dyDescent="0.15">
      <c r="A734" s="65"/>
      <c r="B734" s="59" t="s">
        <v>1485</v>
      </c>
      <c r="C734" s="99">
        <v>729</v>
      </c>
      <c r="D734" s="98" t="s">
        <v>1507</v>
      </c>
      <c r="E734" s="81" t="s">
        <v>125</v>
      </c>
      <c r="F734" s="100" t="s">
        <v>1508</v>
      </c>
      <c r="G734" s="111" t="s">
        <v>510</v>
      </c>
      <c r="H734" s="112">
        <v>1959</v>
      </c>
      <c r="I734" s="114">
        <v>1959</v>
      </c>
      <c r="J734" s="104">
        <v>19.78</v>
      </c>
      <c r="K734" s="105" t="s">
        <v>96</v>
      </c>
      <c r="L734" s="112">
        <v>1</v>
      </c>
      <c r="M734" s="113"/>
      <c r="N734" s="107" t="s">
        <v>123</v>
      </c>
      <c r="O734" s="108"/>
      <c r="P734" s="82">
        <v>3924.9241658240644</v>
      </c>
      <c r="Q734" s="117"/>
      <c r="R734" s="110">
        <v>716.06</v>
      </c>
      <c r="S734" s="81"/>
      <c r="T734" s="81" t="s">
        <v>98</v>
      </c>
    </row>
    <row r="735" spans="1:20" ht="38.25" customHeight="1" x14ac:dyDescent="0.15">
      <c r="A735" s="65"/>
      <c r="B735" s="59" t="s">
        <v>1485</v>
      </c>
      <c r="C735" s="99">
        <v>730</v>
      </c>
      <c r="D735" s="98" t="s">
        <v>1509</v>
      </c>
      <c r="E735" s="81" t="s">
        <v>137</v>
      </c>
      <c r="F735" s="100" t="s">
        <v>1510</v>
      </c>
      <c r="G735" s="111" t="s">
        <v>105</v>
      </c>
      <c r="H735" s="112">
        <v>1995</v>
      </c>
      <c r="I735" s="114">
        <v>1995</v>
      </c>
      <c r="J735" s="104">
        <v>63</v>
      </c>
      <c r="K735" s="105" t="s">
        <v>96</v>
      </c>
      <c r="L735" s="112">
        <v>1</v>
      </c>
      <c r="M735" s="113"/>
      <c r="N735" s="107" t="s">
        <v>123</v>
      </c>
      <c r="O735" s="108"/>
      <c r="P735" s="82">
        <v>4638.6825396825398</v>
      </c>
      <c r="Q735" s="117"/>
      <c r="R735" s="110">
        <v>429.75</v>
      </c>
      <c r="S735" s="81"/>
      <c r="T735" s="81" t="s">
        <v>98</v>
      </c>
    </row>
    <row r="736" spans="1:20" ht="38.25" customHeight="1" x14ac:dyDescent="0.15">
      <c r="A736" s="65"/>
      <c r="B736" s="59" t="s">
        <v>1485</v>
      </c>
      <c r="C736" s="99">
        <v>731</v>
      </c>
      <c r="D736" s="98" t="s">
        <v>1511</v>
      </c>
      <c r="E736" s="81" t="s">
        <v>160</v>
      </c>
      <c r="F736" s="100" t="s">
        <v>625</v>
      </c>
      <c r="G736" s="111" t="s">
        <v>95</v>
      </c>
      <c r="H736" s="112">
        <v>1980</v>
      </c>
      <c r="I736" s="114">
        <v>1980</v>
      </c>
      <c r="J736" s="104">
        <v>460.3</v>
      </c>
      <c r="K736" s="105" t="s">
        <v>96</v>
      </c>
      <c r="L736" s="112">
        <v>2</v>
      </c>
      <c r="M736" s="113"/>
      <c r="N736" s="107" t="s">
        <v>123</v>
      </c>
      <c r="O736" s="108"/>
      <c r="P736" s="82">
        <v>253943.03280469257</v>
      </c>
      <c r="Q736" s="117"/>
      <c r="R736" s="110">
        <v>5068.6900000000005</v>
      </c>
      <c r="S736" s="81"/>
      <c r="T736" s="81" t="s">
        <v>1512</v>
      </c>
    </row>
    <row r="737" spans="1:20" ht="38.25" customHeight="1" x14ac:dyDescent="0.15">
      <c r="A737" s="65"/>
      <c r="B737" s="59" t="s">
        <v>1485</v>
      </c>
      <c r="C737" s="99">
        <v>732</v>
      </c>
      <c r="D737" s="98" t="s">
        <v>1513</v>
      </c>
      <c r="E737" s="81" t="s">
        <v>107</v>
      </c>
      <c r="F737" s="100" t="s">
        <v>1514</v>
      </c>
      <c r="G737" s="111" t="s">
        <v>105</v>
      </c>
      <c r="H737" s="112">
        <v>1998</v>
      </c>
      <c r="I737" s="114">
        <v>1994</v>
      </c>
      <c r="J737" s="104">
        <v>619.46</v>
      </c>
      <c r="K737" s="105" t="s">
        <v>96</v>
      </c>
      <c r="L737" s="112">
        <v>2</v>
      </c>
      <c r="M737" s="113"/>
      <c r="N737" s="107" t="s">
        <v>123</v>
      </c>
      <c r="O737" s="108"/>
      <c r="P737" s="82">
        <v>26486.147612436638</v>
      </c>
      <c r="Q737" s="117"/>
      <c r="R737" s="110">
        <v>2677.68</v>
      </c>
      <c r="S737" s="81"/>
      <c r="T737" s="81" t="s">
        <v>98</v>
      </c>
    </row>
    <row r="738" spans="1:20" ht="38.25" customHeight="1" x14ac:dyDescent="0.15">
      <c r="A738" s="65"/>
      <c r="B738" s="59" t="s">
        <v>1485</v>
      </c>
      <c r="C738" s="99">
        <v>733</v>
      </c>
      <c r="D738" s="98" t="s">
        <v>1515</v>
      </c>
      <c r="E738" s="81" t="s">
        <v>107</v>
      </c>
      <c r="F738" s="100" t="s">
        <v>1516</v>
      </c>
      <c r="G738" s="111" t="s">
        <v>105</v>
      </c>
      <c r="H738" s="112">
        <v>2000</v>
      </c>
      <c r="I738" s="114">
        <v>2000</v>
      </c>
      <c r="J738" s="104">
        <v>12.34</v>
      </c>
      <c r="K738" s="105" t="s">
        <v>96</v>
      </c>
      <c r="L738" s="112">
        <v>1</v>
      </c>
      <c r="M738" s="113"/>
      <c r="N738" s="107" t="s">
        <v>123</v>
      </c>
      <c r="O738" s="108"/>
      <c r="P738" s="82">
        <v>1856957.2563919057</v>
      </c>
      <c r="Q738" s="117"/>
      <c r="R738" s="110">
        <v>2197.98</v>
      </c>
      <c r="S738" s="81"/>
      <c r="T738" s="81" t="s">
        <v>98</v>
      </c>
    </row>
    <row r="739" spans="1:20" ht="38.25" customHeight="1" x14ac:dyDescent="0.15">
      <c r="A739" s="65"/>
      <c r="B739" s="59" t="s">
        <v>1485</v>
      </c>
      <c r="C739" s="99">
        <v>734</v>
      </c>
      <c r="D739" s="98" t="s">
        <v>1517</v>
      </c>
      <c r="E739" s="81" t="s">
        <v>107</v>
      </c>
      <c r="F739" s="100" t="s">
        <v>1518</v>
      </c>
      <c r="G739" s="111" t="s">
        <v>105</v>
      </c>
      <c r="H739" s="112" t="s">
        <v>1786</v>
      </c>
      <c r="I739" s="114">
        <v>2000</v>
      </c>
      <c r="J739" s="104">
        <v>2096.4</v>
      </c>
      <c r="K739" s="105" t="s">
        <v>96</v>
      </c>
      <c r="L739" s="112">
        <v>3</v>
      </c>
      <c r="M739" s="113"/>
      <c r="N739" s="107" t="s">
        <v>97</v>
      </c>
      <c r="O739" s="108"/>
      <c r="P739" s="82">
        <v>30730.59501681101</v>
      </c>
      <c r="Q739" s="117"/>
      <c r="R739" s="110">
        <v>1151.27</v>
      </c>
      <c r="S739" s="81"/>
      <c r="T739" s="81" t="s">
        <v>98</v>
      </c>
    </row>
    <row r="740" spans="1:20" ht="38.25" customHeight="1" x14ac:dyDescent="0.15">
      <c r="A740" s="65"/>
      <c r="B740" s="59" t="s">
        <v>1485</v>
      </c>
      <c r="C740" s="99">
        <v>735</v>
      </c>
      <c r="D740" s="98" t="s">
        <v>1519</v>
      </c>
      <c r="E740" s="81" t="s">
        <v>107</v>
      </c>
      <c r="F740" s="100" t="s">
        <v>1490</v>
      </c>
      <c r="G740" s="111" t="s">
        <v>1479</v>
      </c>
      <c r="H740" s="112">
        <v>2017</v>
      </c>
      <c r="I740" s="114">
        <v>2017</v>
      </c>
      <c r="J740" s="104">
        <v>12.15</v>
      </c>
      <c r="K740" s="105" t="s">
        <v>96</v>
      </c>
      <c r="L740" s="112">
        <v>1</v>
      </c>
      <c r="M740" s="113"/>
      <c r="N740" s="107" t="s">
        <v>123</v>
      </c>
      <c r="O740" s="108"/>
      <c r="P740" s="82">
        <v>541924.44961985818</v>
      </c>
      <c r="Q740" s="117"/>
      <c r="R740" s="110"/>
      <c r="S740" s="81" t="s">
        <v>98</v>
      </c>
      <c r="T740" s="81" t="s">
        <v>1520</v>
      </c>
    </row>
    <row r="741" spans="1:20" ht="38.25" customHeight="1" x14ac:dyDescent="0.15">
      <c r="A741" s="65"/>
      <c r="B741" s="59" t="s">
        <v>1485</v>
      </c>
      <c r="C741" s="99">
        <v>736</v>
      </c>
      <c r="D741" s="98" t="s">
        <v>1521</v>
      </c>
      <c r="E741" s="81" t="s">
        <v>107</v>
      </c>
      <c r="F741" s="100" t="s">
        <v>1522</v>
      </c>
      <c r="G741" s="111" t="s">
        <v>98</v>
      </c>
      <c r="H741" s="112" t="s">
        <v>98</v>
      </c>
      <c r="I741" s="114" t="s">
        <v>98</v>
      </c>
      <c r="J741" s="104"/>
      <c r="K741" s="105" t="s">
        <v>96</v>
      </c>
      <c r="L741" s="112" t="s">
        <v>98</v>
      </c>
      <c r="M741" s="118"/>
      <c r="N741" s="107" t="s">
        <v>123</v>
      </c>
      <c r="O741" s="119"/>
      <c r="P741" s="82"/>
      <c r="Q741" s="117"/>
      <c r="R741" s="110">
        <v>452</v>
      </c>
      <c r="S741" s="81" t="s">
        <v>98</v>
      </c>
      <c r="T741" s="81" t="s">
        <v>98</v>
      </c>
    </row>
    <row r="742" spans="1:20" ht="38.25" customHeight="1" x14ac:dyDescent="0.15">
      <c r="A742" s="65"/>
      <c r="B742" s="59" t="s">
        <v>1485</v>
      </c>
      <c r="C742" s="99">
        <v>737</v>
      </c>
      <c r="D742" s="98" t="s">
        <v>1523</v>
      </c>
      <c r="E742" s="81" t="s">
        <v>156</v>
      </c>
      <c r="F742" s="100" t="s">
        <v>1495</v>
      </c>
      <c r="G742" s="111" t="s">
        <v>98</v>
      </c>
      <c r="H742" s="112"/>
      <c r="I742" s="114" t="s">
        <v>98</v>
      </c>
      <c r="J742" s="104"/>
      <c r="K742" s="105" t="s">
        <v>96</v>
      </c>
      <c r="L742" s="112" t="s">
        <v>98</v>
      </c>
      <c r="M742" s="118"/>
      <c r="N742" s="107" t="s">
        <v>123</v>
      </c>
      <c r="O742" s="119"/>
      <c r="P742" s="82"/>
      <c r="Q742" s="117"/>
      <c r="R742" s="110">
        <v>1188.6199999999999</v>
      </c>
      <c r="S742" s="81" t="s">
        <v>98</v>
      </c>
      <c r="T742" s="81" t="s">
        <v>98</v>
      </c>
    </row>
    <row r="743" spans="1:20" ht="38.25" customHeight="1" x14ac:dyDescent="0.15">
      <c r="A743" s="65"/>
      <c r="B743" s="59" t="s">
        <v>1485</v>
      </c>
      <c r="C743" s="99">
        <v>738</v>
      </c>
      <c r="D743" s="98" t="s">
        <v>1524</v>
      </c>
      <c r="E743" s="81" t="s">
        <v>156</v>
      </c>
      <c r="F743" s="100" t="s">
        <v>1446</v>
      </c>
      <c r="G743" s="111" t="s">
        <v>98</v>
      </c>
      <c r="H743" s="112" t="s">
        <v>98</v>
      </c>
      <c r="I743" s="114" t="s">
        <v>98</v>
      </c>
      <c r="J743" s="104"/>
      <c r="K743" s="105" t="s">
        <v>96</v>
      </c>
      <c r="L743" s="112" t="s">
        <v>98</v>
      </c>
      <c r="M743" s="118"/>
      <c r="N743" s="107" t="s">
        <v>123</v>
      </c>
      <c r="O743" s="119"/>
      <c r="P743" s="82"/>
      <c r="Q743" s="117"/>
      <c r="R743" s="110">
        <v>280</v>
      </c>
      <c r="S743" s="81" t="s">
        <v>98</v>
      </c>
      <c r="T743" s="116"/>
    </row>
    <row r="744" spans="1:20" ht="38.25" customHeight="1" x14ac:dyDescent="0.15">
      <c r="A744" s="65"/>
      <c r="B744" s="59" t="s">
        <v>1485</v>
      </c>
      <c r="C744" s="99">
        <v>739</v>
      </c>
      <c r="D744" s="98" t="s">
        <v>1525</v>
      </c>
      <c r="E744" s="81" t="s">
        <v>103</v>
      </c>
      <c r="F744" s="100" t="s">
        <v>1526</v>
      </c>
      <c r="G744" s="111" t="s">
        <v>98</v>
      </c>
      <c r="H744" s="112" t="s">
        <v>98</v>
      </c>
      <c r="I744" s="114" t="s">
        <v>98</v>
      </c>
      <c r="J744" s="104"/>
      <c r="K744" s="105" t="s">
        <v>96</v>
      </c>
      <c r="L744" s="112" t="s">
        <v>98</v>
      </c>
      <c r="M744" s="118"/>
      <c r="N744" s="107" t="s">
        <v>123</v>
      </c>
      <c r="O744" s="119"/>
      <c r="P744" s="82"/>
      <c r="Q744" s="117"/>
      <c r="R744" s="110">
        <v>0</v>
      </c>
      <c r="S744" s="81" t="s">
        <v>98</v>
      </c>
      <c r="T744" s="81" t="s">
        <v>98</v>
      </c>
    </row>
    <row r="745" spans="1:20" ht="38.25" customHeight="1" x14ac:dyDescent="0.15">
      <c r="A745" s="65"/>
      <c r="B745" s="59" t="s">
        <v>1485</v>
      </c>
      <c r="C745" s="99">
        <v>740</v>
      </c>
      <c r="D745" s="98" t="s">
        <v>1527</v>
      </c>
      <c r="E745" s="81" t="s">
        <v>200</v>
      </c>
      <c r="F745" s="100" t="s">
        <v>1528</v>
      </c>
      <c r="G745" s="111" t="s">
        <v>98</v>
      </c>
      <c r="H745" s="112" t="s">
        <v>98</v>
      </c>
      <c r="I745" s="114" t="s">
        <v>98</v>
      </c>
      <c r="J745" s="104"/>
      <c r="K745" s="105" t="s">
        <v>96</v>
      </c>
      <c r="L745" s="112" t="s">
        <v>98</v>
      </c>
      <c r="M745" s="118"/>
      <c r="N745" s="107" t="s">
        <v>123</v>
      </c>
      <c r="O745" s="119"/>
      <c r="P745" s="82"/>
      <c r="Q745" s="117"/>
      <c r="R745" s="110"/>
      <c r="S745" s="81" t="s">
        <v>98</v>
      </c>
      <c r="T745" s="81" t="s">
        <v>484</v>
      </c>
    </row>
    <row r="746" spans="1:20" ht="38.25" customHeight="1" x14ac:dyDescent="0.15">
      <c r="A746" s="65"/>
      <c r="B746" s="59" t="s">
        <v>1485</v>
      </c>
      <c r="C746" s="99">
        <v>741</v>
      </c>
      <c r="D746" s="98" t="s">
        <v>1529</v>
      </c>
      <c r="E746" s="81" t="s">
        <v>160</v>
      </c>
      <c r="F746" s="100" t="s">
        <v>1498</v>
      </c>
      <c r="G746" s="111" t="s">
        <v>98</v>
      </c>
      <c r="H746" s="112" t="s">
        <v>98</v>
      </c>
      <c r="I746" s="114" t="s">
        <v>98</v>
      </c>
      <c r="J746" s="104"/>
      <c r="K746" s="105" t="s">
        <v>96</v>
      </c>
      <c r="L746" s="112" t="s">
        <v>98</v>
      </c>
      <c r="M746" s="118"/>
      <c r="N746" s="107" t="s">
        <v>123</v>
      </c>
      <c r="O746" s="119"/>
      <c r="P746" s="82"/>
      <c r="Q746" s="117"/>
      <c r="R746" s="110">
        <v>0</v>
      </c>
      <c r="S746" s="81" t="s">
        <v>98</v>
      </c>
      <c r="T746" s="81" t="s">
        <v>98</v>
      </c>
    </row>
    <row r="747" spans="1:20" ht="38.25" customHeight="1" x14ac:dyDescent="0.15">
      <c r="A747" s="65"/>
      <c r="B747" s="59" t="s">
        <v>1485</v>
      </c>
      <c r="C747" s="99">
        <v>742</v>
      </c>
      <c r="D747" s="98" t="s">
        <v>1530</v>
      </c>
      <c r="E747" s="81" t="s">
        <v>160</v>
      </c>
      <c r="F747" s="100" t="s">
        <v>1531</v>
      </c>
      <c r="G747" s="111" t="s">
        <v>98</v>
      </c>
      <c r="H747" s="112" t="s">
        <v>98</v>
      </c>
      <c r="I747" s="114" t="s">
        <v>98</v>
      </c>
      <c r="J747" s="104"/>
      <c r="K747" s="105" t="s">
        <v>96</v>
      </c>
      <c r="L747" s="112" t="s">
        <v>98</v>
      </c>
      <c r="M747" s="118"/>
      <c r="N747" s="107" t="s">
        <v>123</v>
      </c>
      <c r="O747" s="119"/>
      <c r="P747" s="82"/>
      <c r="Q747" s="117"/>
      <c r="R747" s="110">
        <v>0</v>
      </c>
      <c r="S747" s="81" t="s">
        <v>98</v>
      </c>
      <c r="T747" s="81" t="s">
        <v>98</v>
      </c>
    </row>
    <row r="748" spans="1:20" ht="38.25" customHeight="1" x14ac:dyDescent="0.15">
      <c r="A748" s="65"/>
      <c r="B748" s="59" t="s">
        <v>1485</v>
      </c>
      <c r="C748" s="99">
        <v>743</v>
      </c>
      <c r="D748" s="98" t="s">
        <v>1532</v>
      </c>
      <c r="E748" s="81" t="s">
        <v>160</v>
      </c>
      <c r="F748" s="100" t="s">
        <v>1533</v>
      </c>
      <c r="G748" s="111" t="s">
        <v>95</v>
      </c>
      <c r="H748" s="112">
        <v>1997</v>
      </c>
      <c r="I748" s="114">
        <v>1997</v>
      </c>
      <c r="J748" s="104">
        <v>15.18</v>
      </c>
      <c r="K748" s="105" t="s">
        <v>96</v>
      </c>
      <c r="L748" s="112">
        <v>1</v>
      </c>
      <c r="M748" s="113"/>
      <c r="N748" s="107" t="s">
        <v>123</v>
      </c>
      <c r="O748" s="108"/>
      <c r="P748" s="82">
        <v>5140.316205533597</v>
      </c>
      <c r="Q748" s="117"/>
      <c r="R748" s="110">
        <v>0</v>
      </c>
      <c r="S748" s="81"/>
      <c r="T748" s="81" t="s">
        <v>98</v>
      </c>
    </row>
    <row r="749" spans="1:20" ht="38.25" customHeight="1" x14ac:dyDescent="0.15">
      <c r="A749" s="65"/>
      <c r="B749" s="59" t="s">
        <v>1485</v>
      </c>
      <c r="C749" s="99">
        <v>744</v>
      </c>
      <c r="D749" s="98" t="s">
        <v>1534</v>
      </c>
      <c r="E749" s="81" t="s">
        <v>195</v>
      </c>
      <c r="F749" s="100" t="s">
        <v>1535</v>
      </c>
      <c r="G749" s="111" t="s">
        <v>98</v>
      </c>
      <c r="H749" s="112" t="s">
        <v>98</v>
      </c>
      <c r="I749" s="114" t="s">
        <v>98</v>
      </c>
      <c r="J749" s="104"/>
      <c r="K749" s="105" t="s">
        <v>96</v>
      </c>
      <c r="L749" s="112" t="s">
        <v>98</v>
      </c>
      <c r="M749" s="118"/>
      <c r="N749" s="107" t="s">
        <v>123</v>
      </c>
      <c r="O749" s="119"/>
      <c r="P749" s="82"/>
      <c r="Q749" s="117"/>
      <c r="R749" s="110">
        <v>0</v>
      </c>
      <c r="S749" s="81" t="s">
        <v>98</v>
      </c>
      <c r="T749" s="81" t="s">
        <v>98</v>
      </c>
    </row>
    <row r="750" spans="1:20" ht="38.25" customHeight="1" x14ac:dyDescent="0.15">
      <c r="A750" s="65"/>
      <c r="B750" s="59" t="s">
        <v>1485</v>
      </c>
      <c r="C750" s="99">
        <v>745</v>
      </c>
      <c r="D750" s="98" t="s">
        <v>1536</v>
      </c>
      <c r="E750" s="81" t="s">
        <v>195</v>
      </c>
      <c r="F750" s="100" t="s">
        <v>1537</v>
      </c>
      <c r="G750" s="111" t="s">
        <v>98</v>
      </c>
      <c r="H750" s="112" t="s">
        <v>98</v>
      </c>
      <c r="I750" s="114" t="s">
        <v>98</v>
      </c>
      <c r="J750" s="104"/>
      <c r="K750" s="105" t="s">
        <v>96</v>
      </c>
      <c r="L750" s="112" t="s">
        <v>98</v>
      </c>
      <c r="M750" s="118"/>
      <c r="N750" s="107" t="s">
        <v>123</v>
      </c>
      <c r="O750" s="119"/>
      <c r="P750" s="82"/>
      <c r="Q750" s="117"/>
      <c r="R750" s="110">
        <v>1180</v>
      </c>
      <c r="S750" s="81" t="s">
        <v>98</v>
      </c>
      <c r="T750" s="81" t="s">
        <v>98</v>
      </c>
    </row>
    <row r="751" spans="1:20" s="44" customFormat="1" ht="38.25" customHeight="1" x14ac:dyDescent="0.15">
      <c r="A751" s="65"/>
      <c r="B751" s="59" t="s">
        <v>1538</v>
      </c>
      <c r="C751" s="99">
        <v>746</v>
      </c>
      <c r="D751" s="98" t="s">
        <v>1719</v>
      </c>
      <c r="E751" s="81" t="s">
        <v>1539</v>
      </c>
      <c r="F751" s="100" t="s">
        <v>1720</v>
      </c>
      <c r="G751" s="100" t="s">
        <v>98</v>
      </c>
      <c r="H751" s="102" t="s">
        <v>98</v>
      </c>
      <c r="I751" s="103" t="s">
        <v>98</v>
      </c>
      <c r="J751" s="104"/>
      <c r="K751" s="105" t="s">
        <v>96</v>
      </c>
      <c r="L751" s="102" t="s">
        <v>98</v>
      </c>
      <c r="M751" s="118"/>
      <c r="N751" s="108" t="s">
        <v>123</v>
      </c>
      <c r="O751" s="119"/>
      <c r="P751" s="82"/>
      <c r="Q751" s="122"/>
      <c r="R751" s="110"/>
      <c r="S751" s="81"/>
      <c r="T751" s="81" t="s">
        <v>1718</v>
      </c>
    </row>
    <row r="752" spans="1:20" ht="38.25" customHeight="1" x14ac:dyDescent="0.15">
      <c r="A752" s="65"/>
      <c r="B752" s="59" t="s">
        <v>1485</v>
      </c>
      <c r="C752" s="99">
        <v>747</v>
      </c>
      <c r="D752" s="98" t="s">
        <v>1540</v>
      </c>
      <c r="E752" s="81" t="s">
        <v>107</v>
      </c>
      <c r="F752" s="100" t="s">
        <v>1541</v>
      </c>
      <c r="G752" s="111" t="s">
        <v>179</v>
      </c>
      <c r="H752" s="112">
        <v>1998</v>
      </c>
      <c r="I752" s="114">
        <v>1998</v>
      </c>
      <c r="J752" s="104">
        <v>13958.92</v>
      </c>
      <c r="K752" s="105" t="s">
        <v>96</v>
      </c>
      <c r="L752" s="112">
        <v>6</v>
      </c>
      <c r="M752" s="113"/>
      <c r="N752" s="107" t="s">
        <v>97</v>
      </c>
      <c r="O752" s="108"/>
      <c r="P752" s="82">
        <v>8343.7899923489786</v>
      </c>
      <c r="Q752" s="117"/>
      <c r="R752" s="110">
        <v>5333.47</v>
      </c>
      <c r="S752" s="81"/>
      <c r="T752" s="81" t="s">
        <v>98</v>
      </c>
    </row>
    <row r="753" spans="1:20" ht="38.25" customHeight="1" x14ac:dyDescent="0.15">
      <c r="A753" s="65"/>
      <c r="B753" s="59" t="s">
        <v>1485</v>
      </c>
      <c r="C753" s="99">
        <v>748</v>
      </c>
      <c r="D753" s="98" t="s">
        <v>1542</v>
      </c>
      <c r="E753" s="81" t="s">
        <v>195</v>
      </c>
      <c r="F753" s="100" t="s">
        <v>1543</v>
      </c>
      <c r="G753" s="111" t="s">
        <v>95</v>
      </c>
      <c r="H753" s="112">
        <v>1990</v>
      </c>
      <c r="I753" s="114">
        <v>1990</v>
      </c>
      <c r="J753" s="104">
        <v>3196.6</v>
      </c>
      <c r="K753" s="105" t="s">
        <v>96</v>
      </c>
      <c r="L753" s="112">
        <v>2</v>
      </c>
      <c r="M753" s="113"/>
      <c r="N753" s="107" t="s">
        <v>123</v>
      </c>
      <c r="O753" s="108"/>
      <c r="P753" s="82">
        <v>61170.150159544515</v>
      </c>
      <c r="Q753" s="117"/>
      <c r="R753" s="110">
        <v>47249</v>
      </c>
      <c r="S753" s="81"/>
      <c r="T753" s="81" t="s">
        <v>98</v>
      </c>
    </row>
    <row r="754" spans="1:20" ht="38.25" customHeight="1" x14ac:dyDescent="0.15">
      <c r="A754" s="65"/>
      <c r="B754" s="59" t="s">
        <v>1485</v>
      </c>
      <c r="C754" s="99">
        <v>749</v>
      </c>
      <c r="D754" s="98" t="s">
        <v>1544</v>
      </c>
      <c r="E754" s="81" t="s">
        <v>195</v>
      </c>
      <c r="F754" s="100" t="s">
        <v>1545</v>
      </c>
      <c r="G754" s="111" t="s">
        <v>95</v>
      </c>
      <c r="H754" s="112">
        <v>1970</v>
      </c>
      <c r="I754" s="114">
        <v>1970</v>
      </c>
      <c r="J754" s="104">
        <v>1054.01</v>
      </c>
      <c r="K754" s="105" t="s">
        <v>96</v>
      </c>
      <c r="L754" s="112">
        <v>1</v>
      </c>
      <c r="M754" s="113"/>
      <c r="N754" s="107" t="s">
        <v>123</v>
      </c>
      <c r="O754" s="108"/>
      <c r="P754" s="82">
        <v>90788.793275206117</v>
      </c>
      <c r="Q754" s="117"/>
      <c r="R754" s="110">
        <v>984692</v>
      </c>
      <c r="S754" s="81"/>
      <c r="T754" s="81" t="s">
        <v>1546</v>
      </c>
    </row>
    <row r="755" spans="1:20" ht="38.25" customHeight="1" x14ac:dyDescent="0.15">
      <c r="A755" s="65"/>
      <c r="B755" s="59" t="s">
        <v>1485</v>
      </c>
      <c r="C755" s="99">
        <v>750</v>
      </c>
      <c r="D755" s="98" t="s">
        <v>1547</v>
      </c>
      <c r="E755" s="81" t="s">
        <v>1548</v>
      </c>
      <c r="F755" s="100" t="s">
        <v>1549</v>
      </c>
      <c r="G755" s="111" t="s">
        <v>98</v>
      </c>
      <c r="H755" s="112" t="s">
        <v>98</v>
      </c>
      <c r="I755" s="114" t="s">
        <v>98</v>
      </c>
      <c r="J755" s="104"/>
      <c r="K755" s="105" t="s">
        <v>96</v>
      </c>
      <c r="L755" s="112" t="s">
        <v>98</v>
      </c>
      <c r="M755" s="118"/>
      <c r="N755" s="107" t="s">
        <v>123</v>
      </c>
      <c r="O755" s="119"/>
      <c r="P755" s="82"/>
      <c r="Q755" s="117"/>
      <c r="R755" s="110">
        <v>1348</v>
      </c>
      <c r="S755" s="81" t="s">
        <v>98</v>
      </c>
      <c r="T755" s="81" t="s">
        <v>98</v>
      </c>
    </row>
    <row r="756" spans="1:20" ht="38.25" customHeight="1" x14ac:dyDescent="0.15">
      <c r="A756" s="65"/>
      <c r="B756" s="59" t="s">
        <v>1485</v>
      </c>
      <c r="C756" s="99">
        <v>751</v>
      </c>
      <c r="D756" s="98" t="s">
        <v>1550</v>
      </c>
      <c r="E756" s="81" t="s">
        <v>107</v>
      </c>
      <c r="F756" s="100" t="s">
        <v>1551</v>
      </c>
      <c r="G756" s="111" t="s">
        <v>172</v>
      </c>
      <c r="H756" s="112">
        <v>2000</v>
      </c>
      <c r="I756" s="114">
        <v>2000</v>
      </c>
      <c r="J756" s="104">
        <v>4337.37</v>
      </c>
      <c r="K756" s="105" t="s">
        <v>173</v>
      </c>
      <c r="L756" s="113" t="s">
        <v>1587</v>
      </c>
      <c r="M756" s="113" t="s">
        <v>945</v>
      </c>
      <c r="N756" s="107" t="s">
        <v>123</v>
      </c>
      <c r="O756" s="108"/>
      <c r="P756" s="82">
        <v>89322.755725243638</v>
      </c>
      <c r="Q756" s="117"/>
      <c r="R756" s="110">
        <v>435.57</v>
      </c>
      <c r="S756" s="81"/>
      <c r="T756" s="81" t="s">
        <v>98</v>
      </c>
    </row>
    <row r="757" spans="1:20" ht="38.25" customHeight="1" x14ac:dyDescent="0.15">
      <c r="A757" s="65"/>
      <c r="B757" s="59" t="s">
        <v>1485</v>
      </c>
      <c r="C757" s="99">
        <v>752</v>
      </c>
      <c r="D757" s="98" t="s">
        <v>1552</v>
      </c>
      <c r="E757" s="81" t="s">
        <v>107</v>
      </c>
      <c r="F757" s="100" t="s">
        <v>1553</v>
      </c>
      <c r="G757" s="111" t="s">
        <v>95</v>
      </c>
      <c r="H757" s="112">
        <v>1992</v>
      </c>
      <c r="I757" s="114">
        <v>1992</v>
      </c>
      <c r="J757" s="104">
        <v>7369.5</v>
      </c>
      <c r="K757" s="105" t="s">
        <v>96</v>
      </c>
      <c r="L757" s="112">
        <v>3</v>
      </c>
      <c r="M757" s="113" t="s">
        <v>1601</v>
      </c>
      <c r="N757" s="107" t="s">
        <v>97</v>
      </c>
      <c r="O757" s="108"/>
      <c r="P757" s="82">
        <v>46547.699708257009</v>
      </c>
      <c r="Q757" s="117"/>
      <c r="R757" s="110">
        <v>38419.69</v>
      </c>
      <c r="S757" s="81"/>
      <c r="T757" s="81" t="s">
        <v>98</v>
      </c>
    </row>
    <row r="758" spans="1:20" ht="38.25" customHeight="1" x14ac:dyDescent="0.15">
      <c r="A758" s="65"/>
      <c r="B758" s="59" t="s">
        <v>1485</v>
      </c>
      <c r="C758" s="99">
        <v>753</v>
      </c>
      <c r="D758" s="98" t="s">
        <v>1554</v>
      </c>
      <c r="E758" s="81" t="s">
        <v>156</v>
      </c>
      <c r="F758" s="100" t="s">
        <v>1555</v>
      </c>
      <c r="G758" s="111" t="s">
        <v>172</v>
      </c>
      <c r="H758" s="112">
        <v>1979</v>
      </c>
      <c r="I758" s="114">
        <v>1979</v>
      </c>
      <c r="J758" s="104">
        <v>19.440000000000001</v>
      </c>
      <c r="K758" s="105" t="s">
        <v>96</v>
      </c>
      <c r="L758" s="112">
        <v>1</v>
      </c>
      <c r="M758" s="113"/>
      <c r="N758" s="107" t="s">
        <v>123</v>
      </c>
      <c r="O758" s="108"/>
      <c r="P758" s="82">
        <v>151544.13580246913</v>
      </c>
      <c r="Q758" s="117"/>
      <c r="R758" s="110"/>
      <c r="S758" s="81"/>
      <c r="T758" s="81" t="s">
        <v>1556</v>
      </c>
    </row>
    <row r="759" spans="1:20" ht="38.25" customHeight="1" x14ac:dyDescent="0.15">
      <c r="A759" s="65"/>
      <c r="B759" s="59" t="s">
        <v>1485</v>
      </c>
      <c r="C759" s="99">
        <v>754</v>
      </c>
      <c r="D759" s="98" t="s">
        <v>1557</v>
      </c>
      <c r="E759" s="81" t="s">
        <v>107</v>
      </c>
      <c r="F759" s="100" t="s">
        <v>659</v>
      </c>
      <c r="G759" s="111" t="s">
        <v>510</v>
      </c>
      <c r="H759" s="112">
        <v>1977</v>
      </c>
      <c r="I759" s="114">
        <v>1977</v>
      </c>
      <c r="J759" s="104">
        <v>20.350000000000001</v>
      </c>
      <c r="K759" s="105" t="s">
        <v>96</v>
      </c>
      <c r="L759" s="112">
        <v>1</v>
      </c>
      <c r="M759" s="113"/>
      <c r="N759" s="107" t="s">
        <v>123</v>
      </c>
      <c r="O759" s="108"/>
      <c r="P759" s="82">
        <v>151808.30466830466</v>
      </c>
      <c r="Q759" s="117"/>
      <c r="R759" s="110"/>
      <c r="S759" s="81"/>
      <c r="T759" s="81" t="s">
        <v>1558</v>
      </c>
    </row>
    <row r="760" spans="1:20" ht="38.25" customHeight="1" x14ac:dyDescent="0.15">
      <c r="A760" s="65"/>
      <c r="B760" s="59" t="s">
        <v>1485</v>
      </c>
      <c r="C760" s="99">
        <v>755</v>
      </c>
      <c r="D760" s="98" t="s">
        <v>1559</v>
      </c>
      <c r="E760" s="81" t="s">
        <v>200</v>
      </c>
      <c r="F760" s="100" t="s">
        <v>1833</v>
      </c>
      <c r="G760" s="111" t="s">
        <v>510</v>
      </c>
      <c r="H760" s="112">
        <v>1977</v>
      </c>
      <c r="I760" s="114">
        <v>1977</v>
      </c>
      <c r="J760" s="104">
        <v>20.350000000000001</v>
      </c>
      <c r="K760" s="105" t="s">
        <v>96</v>
      </c>
      <c r="L760" s="112">
        <v>1</v>
      </c>
      <c r="M760" s="113"/>
      <c r="N760" s="107" t="s">
        <v>123</v>
      </c>
      <c r="O760" s="108"/>
      <c r="P760" s="82">
        <v>144351.00737100735</v>
      </c>
      <c r="Q760" s="117"/>
      <c r="R760" s="110"/>
      <c r="S760" s="81"/>
      <c r="T760" s="81" t="s">
        <v>932</v>
      </c>
    </row>
    <row r="761" spans="1:20" ht="38.25" customHeight="1" x14ac:dyDescent="0.15">
      <c r="A761" s="65"/>
      <c r="B761" s="59" t="s">
        <v>1485</v>
      </c>
      <c r="C761" s="99">
        <v>756</v>
      </c>
      <c r="D761" s="98" t="s">
        <v>1560</v>
      </c>
      <c r="E761" s="81" t="s">
        <v>107</v>
      </c>
      <c r="F761" s="100" t="s">
        <v>1561</v>
      </c>
      <c r="G761" s="111" t="s">
        <v>510</v>
      </c>
      <c r="H761" s="112">
        <v>1977</v>
      </c>
      <c r="I761" s="114">
        <v>1977</v>
      </c>
      <c r="J761" s="104">
        <v>20.350000000000001</v>
      </c>
      <c r="K761" s="105" t="s">
        <v>96</v>
      </c>
      <c r="L761" s="112">
        <v>1</v>
      </c>
      <c r="M761" s="113"/>
      <c r="N761" s="107" t="s">
        <v>123</v>
      </c>
      <c r="O761" s="108"/>
      <c r="P761" s="82">
        <v>152955.28255528255</v>
      </c>
      <c r="Q761" s="117"/>
      <c r="R761" s="110"/>
      <c r="S761" s="81"/>
      <c r="T761" s="81" t="s">
        <v>1562</v>
      </c>
    </row>
    <row r="762" spans="1:20" ht="38.25" customHeight="1" x14ac:dyDescent="0.15">
      <c r="A762" s="65"/>
      <c r="B762" s="59" t="s">
        <v>1485</v>
      </c>
      <c r="C762" s="99">
        <v>757</v>
      </c>
      <c r="D762" s="98" t="s">
        <v>1563</v>
      </c>
      <c r="E762" s="81" t="s">
        <v>107</v>
      </c>
      <c r="F762" s="100" t="s">
        <v>1834</v>
      </c>
      <c r="G762" s="111" t="s">
        <v>98</v>
      </c>
      <c r="H762" s="112" t="s">
        <v>98</v>
      </c>
      <c r="I762" s="114" t="s">
        <v>98</v>
      </c>
      <c r="J762" s="104"/>
      <c r="K762" s="105" t="s">
        <v>96</v>
      </c>
      <c r="L762" s="112" t="s">
        <v>98</v>
      </c>
      <c r="M762" s="118"/>
      <c r="N762" s="107" t="s">
        <v>123</v>
      </c>
      <c r="O762" s="119"/>
      <c r="P762" s="82"/>
      <c r="Q762" s="117"/>
      <c r="R762" s="110"/>
      <c r="S762" s="81" t="s">
        <v>98</v>
      </c>
      <c r="T762" s="81" t="s">
        <v>1564</v>
      </c>
    </row>
    <row r="763" spans="1:20" ht="45" customHeight="1" x14ac:dyDescent="0.15">
      <c r="A763" s="65"/>
      <c r="B763" s="59" t="s">
        <v>1485</v>
      </c>
      <c r="C763" s="99">
        <v>758</v>
      </c>
      <c r="D763" s="98" t="s">
        <v>1565</v>
      </c>
      <c r="E763" s="81" t="s">
        <v>107</v>
      </c>
      <c r="F763" s="100" t="s">
        <v>178</v>
      </c>
      <c r="G763" s="111" t="s">
        <v>179</v>
      </c>
      <c r="H763" s="112">
        <v>1989</v>
      </c>
      <c r="I763" s="114">
        <v>1989</v>
      </c>
      <c r="J763" s="104">
        <v>677.1</v>
      </c>
      <c r="K763" s="105" t="s">
        <v>96</v>
      </c>
      <c r="L763" s="112">
        <v>8</v>
      </c>
      <c r="M763" s="113" t="s">
        <v>945</v>
      </c>
      <c r="N763" s="107" t="s">
        <v>97</v>
      </c>
      <c r="O763" s="108" t="s">
        <v>97</v>
      </c>
      <c r="P763" s="82">
        <v>23374.384384415833</v>
      </c>
      <c r="Q763" s="117"/>
      <c r="R763" s="110"/>
      <c r="S763" s="81" t="s">
        <v>1721</v>
      </c>
      <c r="T763" s="81" t="s">
        <v>185</v>
      </c>
    </row>
    <row r="764" spans="1:20" ht="38.25" customHeight="1" x14ac:dyDescent="0.15">
      <c r="A764" s="65"/>
      <c r="B764" s="59" t="s">
        <v>1485</v>
      </c>
      <c r="C764" s="99">
        <v>759</v>
      </c>
      <c r="D764" s="98" t="s">
        <v>1566</v>
      </c>
      <c r="E764" s="81" t="s">
        <v>141</v>
      </c>
      <c r="F764" s="100" t="s">
        <v>1401</v>
      </c>
      <c r="G764" s="111" t="s">
        <v>95</v>
      </c>
      <c r="H764" s="112">
        <v>1994</v>
      </c>
      <c r="I764" s="114">
        <v>1994</v>
      </c>
      <c r="J764" s="104">
        <v>807.52</v>
      </c>
      <c r="K764" s="105" t="s">
        <v>96</v>
      </c>
      <c r="L764" s="112">
        <v>3</v>
      </c>
      <c r="M764" s="113" t="s">
        <v>945</v>
      </c>
      <c r="N764" s="107" t="s">
        <v>123</v>
      </c>
      <c r="O764" s="108"/>
      <c r="P764" s="82">
        <v>22419.832231293785</v>
      </c>
      <c r="Q764" s="117"/>
      <c r="R764" s="110"/>
      <c r="S764" s="81"/>
      <c r="T764" s="81" t="s">
        <v>1567</v>
      </c>
    </row>
    <row r="765" spans="1:20" ht="38.25" customHeight="1" x14ac:dyDescent="0.15">
      <c r="A765" s="65"/>
      <c r="B765" s="59" t="s">
        <v>1485</v>
      </c>
      <c r="C765" s="99">
        <v>760</v>
      </c>
      <c r="D765" s="98" t="s">
        <v>1568</v>
      </c>
      <c r="E765" s="81" t="s">
        <v>137</v>
      </c>
      <c r="F765" s="100" t="s">
        <v>182</v>
      </c>
      <c r="G765" s="111" t="s">
        <v>179</v>
      </c>
      <c r="H765" s="112">
        <v>1990</v>
      </c>
      <c r="I765" s="114">
        <v>1990</v>
      </c>
      <c r="J765" s="104">
        <v>393.8</v>
      </c>
      <c r="K765" s="105" t="s">
        <v>96</v>
      </c>
      <c r="L765" s="112">
        <v>2</v>
      </c>
      <c r="M765" s="113"/>
      <c r="N765" s="107" t="s">
        <v>97</v>
      </c>
      <c r="O765" s="108" t="s">
        <v>97</v>
      </c>
      <c r="P765" s="82">
        <v>47287.372803193706</v>
      </c>
      <c r="Q765" s="117"/>
      <c r="R765" s="110"/>
      <c r="S765" s="81" t="s">
        <v>1671</v>
      </c>
      <c r="T765" s="81" t="s">
        <v>1569</v>
      </c>
    </row>
    <row r="766" spans="1:20" ht="38.25" customHeight="1" x14ac:dyDescent="0.15">
      <c r="A766" s="65"/>
      <c r="B766" s="59" t="s">
        <v>1485</v>
      </c>
      <c r="C766" s="99">
        <v>761</v>
      </c>
      <c r="D766" s="98" t="s">
        <v>1570</v>
      </c>
      <c r="E766" s="81" t="s">
        <v>107</v>
      </c>
      <c r="F766" s="100" t="s">
        <v>1571</v>
      </c>
      <c r="G766" s="111" t="s">
        <v>179</v>
      </c>
      <c r="H766" s="112">
        <v>1989</v>
      </c>
      <c r="I766" s="114">
        <v>1989</v>
      </c>
      <c r="J766" s="104">
        <v>7374.92</v>
      </c>
      <c r="K766" s="105" t="s">
        <v>96</v>
      </c>
      <c r="L766" s="112">
        <v>5</v>
      </c>
      <c r="M766" s="113" t="s">
        <v>945</v>
      </c>
      <c r="N766" s="107" t="s">
        <v>97</v>
      </c>
      <c r="O766" s="108"/>
      <c r="P766" s="82">
        <v>24955.960878219696</v>
      </c>
      <c r="Q766" s="117"/>
      <c r="R766" s="110">
        <v>5922.5399999999991</v>
      </c>
      <c r="S766" s="81"/>
      <c r="T766" s="81" t="s">
        <v>98</v>
      </c>
    </row>
    <row r="767" spans="1:20" ht="81" customHeight="1" x14ac:dyDescent="0.15">
      <c r="A767" s="65"/>
      <c r="B767" s="59" t="s">
        <v>1485</v>
      </c>
      <c r="C767" s="99">
        <v>762</v>
      </c>
      <c r="D767" s="98" t="s">
        <v>1572</v>
      </c>
      <c r="E767" s="81" t="s">
        <v>107</v>
      </c>
      <c r="F767" s="100" t="s">
        <v>171</v>
      </c>
      <c r="G767" s="111" t="s">
        <v>172</v>
      </c>
      <c r="H767" s="112">
        <v>2000</v>
      </c>
      <c r="I767" s="114">
        <v>2000</v>
      </c>
      <c r="J767" s="104">
        <v>54</v>
      </c>
      <c r="K767" s="105" t="s">
        <v>173</v>
      </c>
      <c r="L767" s="113" t="s">
        <v>1587</v>
      </c>
      <c r="M767" s="113"/>
      <c r="N767" s="107" t="s">
        <v>123</v>
      </c>
      <c r="O767" s="108" t="s">
        <v>97</v>
      </c>
      <c r="P767" s="82">
        <v>32305.666666666668</v>
      </c>
      <c r="Q767" s="117"/>
      <c r="R767" s="110"/>
      <c r="S767" s="81" t="s">
        <v>1722</v>
      </c>
      <c r="T767" s="81" t="s">
        <v>174</v>
      </c>
    </row>
    <row r="768" spans="1:20" ht="37.5" customHeight="1" x14ac:dyDescent="0.15">
      <c r="A768" s="65"/>
      <c r="B768" s="59" t="s">
        <v>1485</v>
      </c>
      <c r="C768" s="99">
        <v>763</v>
      </c>
      <c r="D768" s="98" t="s">
        <v>1573</v>
      </c>
      <c r="E768" s="81" t="s">
        <v>141</v>
      </c>
      <c r="F768" s="100" t="s">
        <v>1574</v>
      </c>
      <c r="G768" s="111" t="s">
        <v>95</v>
      </c>
      <c r="H768" s="112">
        <v>1979</v>
      </c>
      <c r="I768" s="114">
        <v>1979</v>
      </c>
      <c r="J768" s="104">
        <v>622.01</v>
      </c>
      <c r="K768" s="105" t="s">
        <v>96</v>
      </c>
      <c r="L768" s="112">
        <v>3</v>
      </c>
      <c r="M768" s="113"/>
      <c r="N768" s="107" t="s">
        <v>123</v>
      </c>
      <c r="O768" s="108"/>
      <c r="P768" s="82">
        <v>158191.30560601919</v>
      </c>
      <c r="Q768" s="117"/>
      <c r="R768" s="110">
        <v>0</v>
      </c>
      <c r="S768" s="81"/>
      <c r="T768" s="81" t="s">
        <v>98</v>
      </c>
    </row>
    <row r="769" spans="1:20" ht="37.5" customHeight="1" x14ac:dyDescent="0.15">
      <c r="A769" s="65"/>
      <c r="B769" s="59" t="s">
        <v>1485</v>
      </c>
      <c r="C769" s="99">
        <v>764</v>
      </c>
      <c r="D769" s="98" t="s">
        <v>1575</v>
      </c>
      <c r="E769" s="81" t="s">
        <v>100</v>
      </c>
      <c r="F769" s="100" t="s">
        <v>1712</v>
      </c>
      <c r="G769" s="111" t="s">
        <v>95</v>
      </c>
      <c r="H769" s="112">
        <v>1996</v>
      </c>
      <c r="I769" s="114">
        <v>1996</v>
      </c>
      <c r="J769" s="104">
        <v>3136.4500000000003</v>
      </c>
      <c r="K769" s="105" t="s">
        <v>96</v>
      </c>
      <c r="L769" s="112">
        <v>1</v>
      </c>
      <c r="M769" s="113"/>
      <c r="N769" s="107" t="s">
        <v>97</v>
      </c>
      <c r="O769" s="108" t="s">
        <v>97</v>
      </c>
      <c r="P769" s="82">
        <v>23274.394936951008</v>
      </c>
      <c r="Q769" s="117"/>
      <c r="R769" s="110">
        <v>51523.21</v>
      </c>
      <c r="S769" s="81"/>
      <c r="T769" s="81" t="s">
        <v>98</v>
      </c>
    </row>
    <row r="770" spans="1:20" ht="37.5" customHeight="1" x14ac:dyDescent="0.15">
      <c r="A770" s="65"/>
      <c r="B770" s="59" t="s">
        <v>1485</v>
      </c>
      <c r="C770" s="99">
        <v>765</v>
      </c>
      <c r="D770" s="98" t="s">
        <v>1576</v>
      </c>
      <c r="E770" s="81" t="s">
        <v>100</v>
      </c>
      <c r="F770" s="100" t="s">
        <v>1577</v>
      </c>
      <c r="G770" s="111" t="s">
        <v>105</v>
      </c>
      <c r="H770" s="112">
        <v>1993</v>
      </c>
      <c r="I770" s="114">
        <v>1993</v>
      </c>
      <c r="J770" s="104">
        <v>213.02</v>
      </c>
      <c r="K770" s="105" t="s">
        <v>96</v>
      </c>
      <c r="L770" s="112">
        <v>1</v>
      </c>
      <c r="M770" s="113"/>
      <c r="N770" s="107" t="s">
        <v>123</v>
      </c>
      <c r="O770" s="108"/>
      <c r="P770" s="82">
        <v>13994.394892498356</v>
      </c>
      <c r="Q770" s="109">
        <v>0.21126760563380281</v>
      </c>
      <c r="R770" s="110"/>
      <c r="S770" s="81"/>
      <c r="T770" s="81" t="s">
        <v>294</v>
      </c>
    </row>
    <row r="771" spans="1:20" ht="37.5" customHeight="1" x14ac:dyDescent="0.15">
      <c r="A771" s="65"/>
      <c r="B771" s="59" t="s">
        <v>1485</v>
      </c>
      <c r="C771" s="99">
        <v>766</v>
      </c>
      <c r="D771" s="98" t="s">
        <v>1578</v>
      </c>
      <c r="E771" s="81" t="s">
        <v>129</v>
      </c>
      <c r="F771" s="100" t="s">
        <v>1579</v>
      </c>
      <c r="G771" s="111" t="s">
        <v>105</v>
      </c>
      <c r="H771" s="112">
        <v>2001</v>
      </c>
      <c r="I771" s="114">
        <v>2000</v>
      </c>
      <c r="J771" s="104">
        <v>41309.120000000003</v>
      </c>
      <c r="K771" s="105" t="s">
        <v>96</v>
      </c>
      <c r="L771" s="102">
        <v>2</v>
      </c>
      <c r="M771" s="106" t="s">
        <v>945</v>
      </c>
      <c r="N771" s="107" t="s">
        <v>97</v>
      </c>
      <c r="O771" s="108" t="s">
        <v>97</v>
      </c>
      <c r="P771" s="82">
        <v>17332.543588437613</v>
      </c>
      <c r="Q771" s="117"/>
      <c r="R771" s="110">
        <v>196824.51</v>
      </c>
      <c r="S771" s="81"/>
      <c r="T771" s="81" t="s">
        <v>98</v>
      </c>
    </row>
    <row r="772" spans="1:20" ht="37.5" customHeight="1" x14ac:dyDescent="0.15">
      <c r="A772" s="65"/>
      <c r="B772" s="59" t="s">
        <v>1485</v>
      </c>
      <c r="C772" s="99">
        <v>767</v>
      </c>
      <c r="D772" s="98" t="s">
        <v>1580</v>
      </c>
      <c r="E772" s="81" t="s">
        <v>141</v>
      </c>
      <c r="F772" s="100" t="s">
        <v>1581</v>
      </c>
      <c r="G772" s="111" t="s">
        <v>95</v>
      </c>
      <c r="H772" s="112">
        <v>1972</v>
      </c>
      <c r="I772" s="114">
        <v>1972</v>
      </c>
      <c r="J772" s="104">
        <v>2222.3999999999996</v>
      </c>
      <c r="K772" s="105" t="s">
        <v>96</v>
      </c>
      <c r="L772" s="112">
        <v>2</v>
      </c>
      <c r="M772" s="113"/>
      <c r="N772" s="107" t="s">
        <v>123</v>
      </c>
      <c r="O772" s="108"/>
      <c r="P772" s="82">
        <v>97802.744780417575</v>
      </c>
      <c r="Q772" s="117"/>
      <c r="R772" s="110">
        <v>1584.25</v>
      </c>
      <c r="S772" s="81"/>
      <c r="T772" s="81" t="s">
        <v>98</v>
      </c>
    </row>
    <row r="773" spans="1:20" ht="37.5" customHeight="1" x14ac:dyDescent="0.15">
      <c r="A773" s="65"/>
      <c r="B773" s="59" t="s">
        <v>1485</v>
      </c>
      <c r="C773" s="99">
        <v>768</v>
      </c>
      <c r="D773" s="98" t="s">
        <v>1582</v>
      </c>
      <c r="E773" s="81" t="s">
        <v>93</v>
      </c>
      <c r="F773" s="100" t="s">
        <v>1583</v>
      </c>
      <c r="G773" s="111" t="s">
        <v>95</v>
      </c>
      <c r="H773" s="112">
        <v>1989</v>
      </c>
      <c r="I773" s="114">
        <v>1989</v>
      </c>
      <c r="J773" s="104">
        <v>3121.07</v>
      </c>
      <c r="K773" s="105" t="s">
        <v>96</v>
      </c>
      <c r="L773" s="112">
        <v>2</v>
      </c>
      <c r="M773" s="113"/>
      <c r="N773" s="107" t="s">
        <v>123</v>
      </c>
      <c r="O773" s="108"/>
      <c r="P773" s="82">
        <v>73416.453972515839</v>
      </c>
      <c r="Q773" s="117"/>
      <c r="R773" s="110">
        <v>11009</v>
      </c>
      <c r="S773" s="81"/>
      <c r="T773" s="81" t="s">
        <v>98</v>
      </c>
    </row>
    <row r="774" spans="1:20" ht="37.5" customHeight="1" x14ac:dyDescent="0.15">
      <c r="A774" s="65"/>
      <c r="B774" s="59" t="s">
        <v>1485</v>
      </c>
      <c r="C774" s="99">
        <v>769</v>
      </c>
      <c r="D774" s="98" t="s">
        <v>1711</v>
      </c>
      <c r="E774" s="81" t="s">
        <v>125</v>
      </c>
      <c r="F774" s="100" t="s">
        <v>1672</v>
      </c>
      <c r="G774" s="100" t="s">
        <v>95</v>
      </c>
      <c r="H774" s="102">
        <v>1982</v>
      </c>
      <c r="I774" s="103">
        <v>1969</v>
      </c>
      <c r="J774" s="104">
        <v>2476.0500000000002</v>
      </c>
      <c r="K774" s="105" t="s">
        <v>96</v>
      </c>
      <c r="L774" s="102">
        <v>3</v>
      </c>
      <c r="M774" s="106"/>
      <c r="N774" s="108" t="s">
        <v>97</v>
      </c>
      <c r="O774" s="108" t="s">
        <v>97</v>
      </c>
      <c r="P774" s="82">
        <v>112289.04949415398</v>
      </c>
      <c r="Q774" s="109">
        <v>9.7411973292536855E-2</v>
      </c>
      <c r="R774" s="110">
        <v>11913</v>
      </c>
      <c r="S774" s="81"/>
      <c r="T774" s="116"/>
    </row>
    <row r="775" spans="1:20" ht="37.5" customHeight="1" x14ac:dyDescent="0.15">
      <c r="A775" s="65"/>
      <c r="B775" s="59" t="s">
        <v>1485</v>
      </c>
      <c r="C775" s="99">
        <v>770</v>
      </c>
      <c r="D775" s="98" t="s">
        <v>1584</v>
      </c>
      <c r="E775" s="81" t="s">
        <v>107</v>
      </c>
      <c r="F775" s="100" t="s">
        <v>1585</v>
      </c>
      <c r="G775" s="111" t="s">
        <v>95</v>
      </c>
      <c r="H775" s="112">
        <v>1963</v>
      </c>
      <c r="I775" s="114">
        <v>1963</v>
      </c>
      <c r="J775" s="104">
        <v>1256.8899999999999</v>
      </c>
      <c r="K775" s="105" t="s">
        <v>96</v>
      </c>
      <c r="L775" s="112">
        <v>2</v>
      </c>
      <c r="M775" s="113"/>
      <c r="N775" s="107" t="s">
        <v>123</v>
      </c>
      <c r="O775" s="108"/>
      <c r="P775" s="82">
        <v>4213.460207337158</v>
      </c>
      <c r="Q775" s="117"/>
      <c r="R775" s="110">
        <v>1992.42</v>
      </c>
      <c r="S775" s="81"/>
      <c r="T775" s="81"/>
    </row>
    <row r="776" spans="1:20" ht="48" customHeight="1" x14ac:dyDescent="0.15">
      <c r="A776" s="65"/>
      <c r="B776" s="59" t="s">
        <v>1485</v>
      </c>
      <c r="C776" s="99">
        <v>771</v>
      </c>
      <c r="D776" s="98" t="s">
        <v>1625</v>
      </c>
      <c r="E776" s="81" t="s">
        <v>1588</v>
      </c>
      <c r="F776" s="100" t="s">
        <v>1626</v>
      </c>
      <c r="G776" s="111" t="s">
        <v>1627</v>
      </c>
      <c r="H776" s="112">
        <v>1965</v>
      </c>
      <c r="I776" s="114">
        <v>1961</v>
      </c>
      <c r="J776" s="104">
        <v>1587.62</v>
      </c>
      <c r="K776" s="105" t="s">
        <v>96</v>
      </c>
      <c r="L776" s="112">
        <v>4</v>
      </c>
      <c r="M776" s="113"/>
      <c r="N776" s="107" t="s">
        <v>123</v>
      </c>
      <c r="O776" s="108"/>
      <c r="P776" s="82">
        <v>380.03048588453157</v>
      </c>
      <c r="Q776" s="117"/>
      <c r="R776" s="110"/>
      <c r="S776" s="81" t="s">
        <v>1732</v>
      </c>
      <c r="T776" s="81" t="s">
        <v>1777</v>
      </c>
    </row>
    <row r="777" spans="1:20" ht="37.5" customHeight="1" x14ac:dyDescent="0.15">
      <c r="A777" s="65"/>
      <c r="B777" s="59" t="s">
        <v>1485</v>
      </c>
      <c r="C777" s="99">
        <v>772</v>
      </c>
      <c r="D777" s="98" t="s">
        <v>1731</v>
      </c>
      <c r="E777" s="81" t="s">
        <v>160</v>
      </c>
      <c r="F777" s="100" t="s">
        <v>1626</v>
      </c>
      <c r="G777" s="111" t="s">
        <v>105</v>
      </c>
      <c r="H777" s="112">
        <v>1965</v>
      </c>
      <c r="I777" s="114">
        <v>1961</v>
      </c>
      <c r="J777" s="104">
        <v>1136.27</v>
      </c>
      <c r="K777" s="105" t="s">
        <v>96</v>
      </c>
      <c r="L777" s="112">
        <v>4</v>
      </c>
      <c r="M777" s="113"/>
      <c r="N777" s="107" t="s">
        <v>123</v>
      </c>
      <c r="O777" s="108"/>
      <c r="P777" s="82">
        <v>701.5876508224278</v>
      </c>
      <c r="Q777" s="117"/>
      <c r="R777" s="110">
        <v>3748.33</v>
      </c>
      <c r="S777" s="81" t="s">
        <v>1732</v>
      </c>
      <c r="T777" s="81"/>
    </row>
    <row r="778" spans="1:20" s="80" customFormat="1" ht="37.5" customHeight="1" x14ac:dyDescent="0.15">
      <c r="B778" s="59" t="s">
        <v>1485</v>
      </c>
      <c r="C778" s="99">
        <v>773</v>
      </c>
      <c r="D778" s="98" t="s">
        <v>1787</v>
      </c>
      <c r="E778" s="81" t="s">
        <v>118</v>
      </c>
      <c r="F778" s="100" t="s">
        <v>883</v>
      </c>
      <c r="G778" s="111" t="s">
        <v>105</v>
      </c>
      <c r="H778" s="112">
        <v>1968</v>
      </c>
      <c r="I778" s="114">
        <v>1968</v>
      </c>
      <c r="J778" s="104">
        <v>215.56</v>
      </c>
      <c r="K778" s="105" t="s">
        <v>96</v>
      </c>
      <c r="L778" s="112">
        <v>1</v>
      </c>
      <c r="M778" s="113"/>
      <c r="N778" s="107" t="s">
        <v>123</v>
      </c>
      <c r="O778" s="108"/>
      <c r="P778" s="82">
        <v>1835.043607348302</v>
      </c>
      <c r="Q778" s="117"/>
      <c r="R778" s="110"/>
      <c r="S778" s="81"/>
      <c r="T778" s="81" t="s">
        <v>1788</v>
      </c>
    </row>
    <row r="779" spans="1:20" s="80" customFormat="1" ht="37.5" customHeight="1" x14ac:dyDescent="0.15">
      <c r="B779" s="59" t="s">
        <v>1485</v>
      </c>
      <c r="C779" s="99">
        <v>774</v>
      </c>
      <c r="D779" s="98" t="s">
        <v>1830</v>
      </c>
      <c r="E779" s="81" t="s">
        <v>1831</v>
      </c>
      <c r="F779" s="100" t="s">
        <v>1832</v>
      </c>
      <c r="G779" s="111" t="s">
        <v>105</v>
      </c>
      <c r="H779" s="112">
        <v>2022</v>
      </c>
      <c r="I779" s="114">
        <v>2022</v>
      </c>
      <c r="J779" s="104">
        <v>11482.25</v>
      </c>
      <c r="K779" s="105" t="s">
        <v>96</v>
      </c>
      <c r="L779" s="112">
        <v>5</v>
      </c>
      <c r="M779" s="106" t="s">
        <v>945</v>
      </c>
      <c r="N779" s="106" t="s">
        <v>945</v>
      </c>
      <c r="O779" s="108" t="s">
        <v>1835</v>
      </c>
      <c r="P779" s="82">
        <v>2816.1792331642318</v>
      </c>
      <c r="Q779" s="117"/>
      <c r="R779" s="110"/>
      <c r="S779" s="81"/>
      <c r="T779" s="81"/>
    </row>
  </sheetData>
  <mergeCells count="1">
    <mergeCell ref="Q12:Q13"/>
  </mergeCells>
  <phoneticPr fontId="23"/>
  <conditionalFormatting sqref="J442 N72:N90 N92:N95 N97:N173 J672 N6:N70 R426:R438 G426:L441 G568:J671 Q568:Q652 R6:R344 P6:P344 G6:L344 N175:N344 Q228:Q237 Q445:Q566 G443:L566 R440:R566 P426:P566 Q775:Q778 R744:R777 R701:R742 R568:R699 Q654:Q769 G673:J777 P568:P777 K568:L777 N568:N777 G401:J411 P367:R425 K387:L425 N401:N566">
    <cfRule type="containsBlanks" dxfId="28" priority="50" stopIfTrue="1">
      <formula>LEN(TRIM(G6))=0</formula>
    </cfRule>
  </conditionalFormatting>
  <conditionalFormatting sqref="G442:I442">
    <cfRule type="containsBlanks" dxfId="27" priority="39" stopIfTrue="1">
      <formula>LEN(TRIM(G442))=0</formula>
    </cfRule>
  </conditionalFormatting>
  <conditionalFormatting sqref="K442:L442">
    <cfRule type="containsBlanks" dxfId="26" priority="38" stopIfTrue="1">
      <formula>LEN(TRIM(K442))=0</formula>
    </cfRule>
  </conditionalFormatting>
  <conditionalFormatting sqref="G672">
    <cfRule type="containsBlanks" dxfId="25" priority="34" stopIfTrue="1">
      <formula>LEN(TRIM(G672))=0</formula>
    </cfRule>
  </conditionalFormatting>
  <conditionalFormatting sqref="H672:I672">
    <cfRule type="containsBlanks" dxfId="24" priority="33" stopIfTrue="1">
      <formula>LEN(TRIM(H672))=0</formula>
    </cfRule>
  </conditionalFormatting>
  <conditionalFormatting sqref="P778 R778 G778:L778">
    <cfRule type="containsBlanks" dxfId="23" priority="32" stopIfTrue="1">
      <formula>LEN(TRIM(G778))=0</formula>
    </cfRule>
  </conditionalFormatting>
  <conditionalFormatting sqref="N778">
    <cfRule type="containsBlanks" dxfId="22" priority="31" stopIfTrue="1">
      <formula>LEN(TRIM(N778))=0</formula>
    </cfRule>
  </conditionalFormatting>
  <conditionalFormatting sqref="Q63 Q70 Q90 Q97:Q98 Q103 Q113 Q119 Q121:Q149 Q151:Q178 Q181 Q183 Q188 Q190 Q224:Q226 Q242:Q344 Q427:Q432 Q434:Q437 Q439:Q443 Q771:Q773">
    <cfRule type="containsBlanks" dxfId="21" priority="30" stopIfTrue="1">
      <formula>LEN(TRIM(Q63))=0</formula>
    </cfRule>
  </conditionalFormatting>
  <conditionalFormatting sqref="R439">
    <cfRule type="containsBlanks" dxfId="20" priority="26" stopIfTrue="1">
      <formula>LEN(TRIM(R439))=0</formula>
    </cfRule>
  </conditionalFormatting>
  <conditionalFormatting sqref="N567 G567:L567 P567:R567">
    <cfRule type="containsBlanks" dxfId="19" priority="21" stopIfTrue="1">
      <formula>LEN(TRIM(G567))=0</formula>
    </cfRule>
  </conditionalFormatting>
  <conditionalFormatting sqref="Q779">
    <cfRule type="containsBlanks" dxfId="18" priority="20" stopIfTrue="1">
      <formula>LEN(TRIM(Q779))=0</formula>
    </cfRule>
  </conditionalFormatting>
  <conditionalFormatting sqref="P779 R779 G779:L779">
    <cfRule type="containsBlanks" dxfId="17" priority="19" stopIfTrue="1">
      <formula>LEN(TRIM(G779))=0</formula>
    </cfRule>
  </conditionalFormatting>
  <conditionalFormatting sqref="R743">
    <cfRule type="containsBlanks" dxfId="16" priority="17" stopIfTrue="1">
      <formula>LEN(TRIM(R743))=0</formula>
    </cfRule>
  </conditionalFormatting>
  <conditionalFormatting sqref="G357:J357 J356 G359:J361 J358 J362 J425 J400 G416:J424 R345:R352 P345:P352 G345:L352 G363:J365 N345:N352 N354:N365 K354:L365 P354:P365 G354:J355 R354:R365 G367:L386 G387:J399 N367:N399 J412:J415">
    <cfRule type="containsBlanks" dxfId="15" priority="16" stopIfTrue="1">
      <formula>LEN(TRIM(G345))=0</formula>
    </cfRule>
  </conditionalFormatting>
  <conditionalFormatting sqref="G356:I356">
    <cfRule type="containsBlanks" dxfId="14" priority="15" stopIfTrue="1">
      <formula>LEN(TRIM(G356))=0</formula>
    </cfRule>
  </conditionalFormatting>
  <conditionalFormatting sqref="G358:I358">
    <cfRule type="containsBlanks" dxfId="13" priority="14" stopIfTrue="1">
      <formula>LEN(TRIM(G358))=0</formula>
    </cfRule>
  </conditionalFormatting>
  <conditionalFormatting sqref="G362:I362">
    <cfRule type="containsBlanks" dxfId="12" priority="13" stopIfTrue="1">
      <formula>LEN(TRIM(G362))=0</formula>
    </cfRule>
  </conditionalFormatting>
  <conditionalFormatting sqref="G425:I425">
    <cfRule type="containsBlanks" dxfId="11" priority="12" stopIfTrue="1">
      <formula>LEN(TRIM(G425))=0</formula>
    </cfRule>
  </conditionalFormatting>
  <conditionalFormatting sqref="G400:I400">
    <cfRule type="containsBlanks" dxfId="10" priority="11" stopIfTrue="1">
      <formula>LEN(TRIM(G400))=0</formula>
    </cfRule>
  </conditionalFormatting>
  <conditionalFormatting sqref="N400">
    <cfRule type="containsBlanks" dxfId="9" priority="10" stopIfTrue="1">
      <formula>LEN(TRIM(N400))=0</formula>
    </cfRule>
  </conditionalFormatting>
  <conditionalFormatting sqref="G412:I412">
    <cfRule type="containsBlanks" dxfId="8" priority="9" stopIfTrue="1">
      <formula>LEN(TRIM(G412))=0</formula>
    </cfRule>
  </conditionalFormatting>
  <conditionalFormatting sqref="G413:I414">
    <cfRule type="containsBlanks" dxfId="7" priority="8" stopIfTrue="1">
      <formula>LEN(TRIM(G413))=0</formula>
    </cfRule>
  </conditionalFormatting>
  <conditionalFormatting sqref="G415:I415">
    <cfRule type="containsBlanks" dxfId="6" priority="7" stopIfTrue="1">
      <formula>LEN(TRIM(G415))=0</formula>
    </cfRule>
  </conditionalFormatting>
  <conditionalFormatting sqref="Q345:Q352 Q354:Q365">
    <cfRule type="containsBlanks" dxfId="5" priority="6" stopIfTrue="1">
      <formula>LEN(TRIM(Q345))=0</formula>
    </cfRule>
  </conditionalFormatting>
  <conditionalFormatting sqref="R353 P353 G353:L353 N353">
    <cfRule type="containsBlanks" dxfId="4" priority="5" stopIfTrue="1">
      <formula>LEN(TRIM(G353))=0</formula>
    </cfRule>
  </conditionalFormatting>
  <conditionalFormatting sqref="Q353">
    <cfRule type="containsBlanks" dxfId="3" priority="4" stopIfTrue="1">
      <formula>LEN(TRIM(Q353))=0</formula>
    </cfRule>
  </conditionalFormatting>
  <conditionalFormatting sqref="N366 G366:L366 P366 R366">
    <cfRule type="containsBlanks" dxfId="2" priority="3" stopIfTrue="1">
      <formula>LEN(TRIM(G366))=0</formula>
    </cfRule>
  </conditionalFormatting>
  <conditionalFormatting sqref="Q366">
    <cfRule type="containsBlanks" dxfId="1" priority="2" stopIfTrue="1">
      <formula>LEN(TRIM(Q366))=0</formula>
    </cfRule>
  </conditionalFormatting>
  <conditionalFormatting sqref="R700">
    <cfRule type="containsBlanks" dxfId="0" priority="1" stopIfTrue="1">
      <formula>LEN(TRIM(R700))=0</formula>
    </cfRule>
  </conditionalFormatting>
  <printOptions horizontalCentered="1"/>
  <pageMargins left="0.59055118110236227" right="0.59055118110236227" top="0.78740157480314965" bottom="0.78740157480314965" header="0.31496062992125984" footer="0.39370078740157483"/>
  <pageSetup paperSize="9" orientation="landscape" useFirstPageNumber="1" r:id="rId1"/>
  <headerFooter>
    <oddFooter>&amp;C&amp;"みんなの文字ゴTTh-R,標準"&amp;P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表紙＆目次＆凡例</vt:lpstr>
      <vt:lpstr>(1)公共施設</vt:lpstr>
      <vt:lpstr>'(1)公共施設'!Print_Area</vt:lpstr>
      <vt:lpstr>'表紙＆目次＆凡例'!Print_Area</vt:lpstr>
      <vt:lpstr>'(1)公共施設'!Print_Titles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泰之</dc:creator>
  <cp:lastModifiedBy>佐藤　宏樹</cp:lastModifiedBy>
  <cp:lastPrinted>2024-02-27T00:48:28Z</cp:lastPrinted>
  <dcterms:created xsi:type="dcterms:W3CDTF">2019-03-26T04:42:59Z</dcterms:created>
  <dcterms:modified xsi:type="dcterms:W3CDTF">2024-02-28T00:14:38Z</dcterms:modified>
</cp:coreProperties>
</file>