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048\Desktop\"/>
    </mc:Choice>
  </mc:AlternateContent>
  <xr:revisionPtr revIDLastSave="0" documentId="13_ncr:1_{BA3FE97C-3505-4E05-BF48-093174A9DE79}" xr6:coauthVersionLast="36" xr6:coauthVersionMax="36" xr10:uidLastSave="{00000000-0000-0000-0000-000000000000}"/>
  <bookViews>
    <workbookView xWindow="0" yWindow="0" windowWidth="20490" windowHeight="7455" activeTab="1" xr2:uid="{B6F62F39-689F-443B-B457-35076C338ECC}"/>
  </bookViews>
  <sheets>
    <sheet name="入力シート" sheetId="1" r:id="rId1"/>
    <sheet name="出力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I44" i="1" l="1"/>
  <c r="M191" i="1"/>
  <c r="M186" i="1"/>
  <c r="M171" i="1"/>
  <c r="M166" i="1"/>
  <c r="M151" i="1"/>
  <c r="M146" i="1"/>
  <c r="K202" i="1"/>
  <c r="M201" i="1" s="1"/>
  <c r="K197" i="1"/>
  <c r="M196" i="1" s="1"/>
  <c r="K192" i="1"/>
  <c r="K187" i="1"/>
  <c r="K182" i="1"/>
  <c r="M181" i="1" s="1"/>
  <c r="K177" i="1"/>
  <c r="M176" i="1" s="1"/>
  <c r="K172" i="1"/>
  <c r="K167" i="1"/>
  <c r="K162" i="1"/>
  <c r="M161" i="1" s="1"/>
  <c r="K157" i="1"/>
  <c r="M156" i="1" s="1"/>
  <c r="K152" i="1"/>
  <c r="K147" i="1"/>
  <c r="K142" i="1"/>
  <c r="M141" i="1" s="1"/>
  <c r="K137" i="1"/>
  <c r="M136" i="1" s="1"/>
  <c r="K132" i="1"/>
  <c r="M131" i="1" s="1"/>
  <c r="K127" i="1"/>
  <c r="M126" i="1" s="1"/>
  <c r="K122" i="1"/>
  <c r="M121" i="1" s="1"/>
  <c r="K117" i="1"/>
  <c r="M116" i="1" s="1"/>
  <c r="K112" i="1"/>
  <c r="M111" i="1" s="1"/>
  <c r="K107" i="1"/>
  <c r="M106" i="1" s="1"/>
  <c r="K102" i="1"/>
  <c r="M101" i="1" s="1"/>
  <c r="K97" i="1"/>
  <c r="M96" i="1" s="1"/>
  <c r="K92" i="1"/>
  <c r="M91" i="1" s="1"/>
  <c r="K87" i="1"/>
  <c r="M86" i="1" s="1"/>
  <c r="K82" i="1"/>
  <c r="M81" i="1" s="1"/>
  <c r="K77" i="1"/>
  <c r="M76" i="1" s="1"/>
  <c r="K72" i="1"/>
  <c r="M71" i="1" s="1"/>
  <c r="K67" i="1"/>
  <c r="M66" i="1" s="1"/>
  <c r="K62" i="1"/>
  <c r="M61" i="1" s="1"/>
  <c r="K57" i="1"/>
  <c r="M56" i="1" s="1"/>
  <c r="K52" i="1"/>
  <c r="M51" i="1" s="1"/>
  <c r="K47" i="1"/>
  <c r="M46" i="1" s="1"/>
  <c r="K42" i="1"/>
  <c r="M41" i="1" s="1"/>
  <c r="K37" i="1"/>
  <c r="M36" i="1" s="1"/>
  <c r="K32" i="1"/>
  <c r="M31" i="1" s="1"/>
  <c r="K27" i="1"/>
  <c r="M26" i="1" s="1"/>
  <c r="K22" i="1"/>
  <c r="M21" i="1" s="1"/>
  <c r="K17" i="1"/>
  <c r="M16" i="1" s="1"/>
  <c r="K12" i="1"/>
  <c r="M11" i="1" s="1"/>
  <c r="K7" i="1"/>
  <c r="M6" i="1" s="1"/>
  <c r="I16" i="1" l="1"/>
  <c r="J16" i="1" s="1"/>
  <c r="N18" i="1"/>
  <c r="I17" i="1"/>
  <c r="J17" i="1" s="1"/>
  <c r="I18" i="1"/>
  <c r="J18" i="1" s="1"/>
  <c r="I19" i="1"/>
  <c r="J19" i="1" s="1"/>
  <c r="I20" i="1"/>
  <c r="J20" i="1" s="1"/>
  <c r="L20" i="1"/>
  <c r="I21" i="1"/>
  <c r="J21" i="1" s="1"/>
  <c r="I22" i="1"/>
  <c r="J22" i="1" s="1"/>
  <c r="I23" i="1"/>
  <c r="J23" i="1" s="1"/>
  <c r="N23" i="1"/>
  <c r="I24" i="1"/>
  <c r="J24" i="1" s="1"/>
  <c r="I25" i="1"/>
  <c r="J25" i="1" s="1"/>
  <c r="L25" i="1"/>
  <c r="I26" i="1"/>
  <c r="N28" i="1"/>
  <c r="I27" i="1"/>
  <c r="J27" i="1" s="1"/>
  <c r="I28" i="1"/>
  <c r="J28" i="1" s="1"/>
  <c r="I29" i="1"/>
  <c r="J29" i="1" s="1"/>
  <c r="I30" i="1"/>
  <c r="J30" i="1" s="1"/>
  <c r="L30" i="1"/>
  <c r="I31" i="1"/>
  <c r="N33" i="1"/>
  <c r="I32" i="1"/>
  <c r="J32" i="1" s="1"/>
  <c r="I33" i="1"/>
  <c r="J33" i="1" s="1"/>
  <c r="I34" i="1"/>
  <c r="J34" i="1" s="1"/>
  <c r="I35" i="1"/>
  <c r="J35" i="1"/>
  <c r="L35" i="1"/>
  <c r="I36" i="1"/>
  <c r="I37" i="1"/>
  <c r="I38" i="1"/>
  <c r="J38" i="1" s="1"/>
  <c r="N38" i="1"/>
  <c r="I39" i="1"/>
  <c r="J39" i="1" s="1"/>
  <c r="I40" i="1"/>
  <c r="J40" i="1" s="1"/>
  <c r="L40" i="1"/>
  <c r="I41" i="1"/>
  <c r="J41" i="1" s="1"/>
  <c r="I42" i="1"/>
  <c r="J42" i="1" s="1"/>
  <c r="I43" i="1"/>
  <c r="J43" i="1" s="1"/>
  <c r="N43" i="1"/>
  <c r="J44" i="1"/>
  <c r="I45" i="1"/>
  <c r="J45" i="1" s="1"/>
  <c r="L45" i="1"/>
  <c r="I46" i="1"/>
  <c r="N48" i="1"/>
  <c r="I47" i="1"/>
  <c r="J47" i="1" s="1"/>
  <c r="I48" i="1"/>
  <c r="J48" i="1" s="1"/>
  <c r="I49" i="1"/>
  <c r="J49" i="1" s="1"/>
  <c r="I50" i="1"/>
  <c r="J50" i="1" s="1"/>
  <c r="L50" i="1"/>
  <c r="I51" i="1"/>
  <c r="N53" i="1"/>
  <c r="I52" i="1"/>
  <c r="J52" i="1" s="1"/>
  <c r="I53" i="1"/>
  <c r="J53" i="1" s="1"/>
  <c r="I54" i="1"/>
  <c r="J54" i="1" s="1"/>
  <c r="I55" i="1"/>
  <c r="J55" i="1" s="1"/>
  <c r="L55" i="1"/>
  <c r="I56" i="1"/>
  <c r="I57" i="1"/>
  <c r="I58" i="1"/>
  <c r="J58" i="1" s="1"/>
  <c r="N58" i="1"/>
  <c r="I59" i="1"/>
  <c r="J59" i="1" s="1"/>
  <c r="I60" i="1"/>
  <c r="J60" i="1" s="1"/>
  <c r="L60" i="1"/>
  <c r="I61" i="1"/>
  <c r="I62" i="1"/>
  <c r="J62" i="1" s="1"/>
  <c r="I63" i="1"/>
  <c r="J63" i="1" s="1"/>
  <c r="N63" i="1"/>
  <c r="I64" i="1"/>
  <c r="J64" i="1" s="1"/>
  <c r="I65" i="1"/>
  <c r="J65" i="1" s="1"/>
  <c r="L65" i="1"/>
  <c r="I66" i="1"/>
  <c r="J66" i="1" s="1"/>
  <c r="N68" i="1"/>
  <c r="I67" i="1"/>
  <c r="J67" i="1"/>
  <c r="I68" i="1"/>
  <c r="J68" i="1" s="1"/>
  <c r="I69" i="1"/>
  <c r="J69" i="1" s="1"/>
  <c r="I70" i="1"/>
  <c r="J70" i="1" s="1"/>
  <c r="L70" i="1"/>
  <c r="I71" i="1"/>
  <c r="J71" i="1" s="1"/>
  <c r="I72" i="1"/>
  <c r="J72" i="1" s="1"/>
  <c r="I73" i="1"/>
  <c r="J73" i="1" s="1"/>
  <c r="N73" i="1"/>
  <c r="I74" i="1"/>
  <c r="J74" i="1" s="1"/>
  <c r="I75" i="1"/>
  <c r="J75" i="1" s="1"/>
  <c r="L75" i="1"/>
  <c r="I76" i="1"/>
  <c r="I77" i="1"/>
  <c r="I78" i="1"/>
  <c r="J78" i="1" s="1"/>
  <c r="N78" i="1"/>
  <c r="I79" i="1"/>
  <c r="J79" i="1" s="1"/>
  <c r="I80" i="1"/>
  <c r="J80" i="1" s="1"/>
  <c r="L80" i="1"/>
  <c r="I81" i="1"/>
  <c r="J81" i="1" s="1"/>
  <c r="I82" i="1"/>
  <c r="J82" i="1" s="1"/>
  <c r="I83" i="1"/>
  <c r="J83" i="1" s="1"/>
  <c r="N83" i="1"/>
  <c r="I84" i="1"/>
  <c r="J84" i="1"/>
  <c r="I85" i="1"/>
  <c r="J85" i="1" s="1"/>
  <c r="L85" i="1"/>
  <c r="I86" i="1"/>
  <c r="J86" i="1" s="1"/>
  <c r="N88" i="1"/>
  <c r="I87" i="1"/>
  <c r="J87" i="1" s="1"/>
  <c r="I88" i="1"/>
  <c r="J88" i="1" s="1"/>
  <c r="I89" i="1"/>
  <c r="J89" i="1" s="1"/>
  <c r="I90" i="1"/>
  <c r="J90" i="1" s="1"/>
  <c r="L90" i="1"/>
  <c r="I91" i="1"/>
  <c r="I92" i="1"/>
  <c r="J92" i="1" s="1"/>
  <c r="I93" i="1"/>
  <c r="J93" i="1" s="1"/>
  <c r="N93" i="1"/>
  <c r="I94" i="1"/>
  <c r="J94" i="1" s="1"/>
  <c r="I95" i="1"/>
  <c r="J95" i="1" s="1"/>
  <c r="L95" i="1"/>
  <c r="I96" i="1"/>
  <c r="J96" i="1" s="1"/>
  <c r="I97" i="1"/>
  <c r="J97" i="1" s="1"/>
  <c r="I98" i="1"/>
  <c r="J98" i="1" s="1"/>
  <c r="N98" i="1"/>
  <c r="I99" i="1"/>
  <c r="J99" i="1" s="1"/>
  <c r="I100" i="1"/>
  <c r="J100" i="1" s="1"/>
  <c r="L100" i="1"/>
  <c r="I101" i="1"/>
  <c r="I102" i="1"/>
  <c r="J102" i="1" s="1"/>
  <c r="I103" i="1"/>
  <c r="J103" i="1" s="1"/>
  <c r="N103" i="1"/>
  <c r="I104" i="1"/>
  <c r="J104" i="1" s="1"/>
  <c r="I105" i="1"/>
  <c r="J105" i="1" s="1"/>
  <c r="L105" i="1"/>
  <c r="I106" i="1"/>
  <c r="J106" i="1"/>
  <c r="N108" i="1"/>
  <c r="I107" i="1"/>
  <c r="J107" i="1" s="1"/>
  <c r="I108" i="1"/>
  <c r="J108" i="1"/>
  <c r="I109" i="1"/>
  <c r="J109" i="1" s="1"/>
  <c r="I110" i="1"/>
  <c r="J110" i="1" s="1"/>
  <c r="L110" i="1"/>
  <c r="I111" i="1"/>
  <c r="J111" i="1" s="1"/>
  <c r="I112" i="1"/>
  <c r="J112" i="1" s="1"/>
  <c r="I113" i="1"/>
  <c r="J113" i="1" s="1"/>
  <c r="N113" i="1"/>
  <c r="I114" i="1"/>
  <c r="J114" i="1"/>
  <c r="I115" i="1"/>
  <c r="J115" i="1" s="1"/>
  <c r="L115" i="1"/>
  <c r="I116" i="1"/>
  <c r="J116" i="1" s="1"/>
  <c r="N118" i="1"/>
  <c r="I117" i="1"/>
  <c r="J117" i="1" s="1"/>
  <c r="I118" i="1"/>
  <c r="J118" i="1" s="1"/>
  <c r="I119" i="1"/>
  <c r="J119" i="1" s="1"/>
  <c r="I120" i="1"/>
  <c r="J120" i="1" s="1"/>
  <c r="L120" i="1"/>
  <c r="I121" i="1"/>
  <c r="J121" i="1" s="1"/>
  <c r="N123" i="1"/>
  <c r="I122" i="1"/>
  <c r="J122" i="1" s="1"/>
  <c r="I123" i="1"/>
  <c r="J123" i="1" s="1"/>
  <c r="I124" i="1"/>
  <c r="J124" i="1" s="1"/>
  <c r="I125" i="1"/>
  <c r="J125" i="1" s="1"/>
  <c r="L125" i="1"/>
  <c r="I126" i="1"/>
  <c r="J126" i="1" s="1"/>
  <c r="N128" i="1"/>
  <c r="I127" i="1"/>
  <c r="J127" i="1" s="1"/>
  <c r="I128" i="1"/>
  <c r="J128" i="1" s="1"/>
  <c r="I129" i="1"/>
  <c r="J129" i="1" s="1"/>
  <c r="I130" i="1"/>
  <c r="J130" i="1" s="1"/>
  <c r="L130" i="1"/>
  <c r="I131" i="1"/>
  <c r="J131" i="1" s="1"/>
  <c r="I132" i="1"/>
  <c r="I133" i="1"/>
  <c r="J133" i="1" s="1"/>
  <c r="N133" i="1"/>
  <c r="I134" i="1"/>
  <c r="J134" i="1" s="1"/>
  <c r="I135" i="1"/>
  <c r="J135" i="1" s="1"/>
  <c r="L135" i="1"/>
  <c r="I136" i="1"/>
  <c r="J136" i="1" s="1"/>
  <c r="I137" i="1"/>
  <c r="J137" i="1" s="1"/>
  <c r="I138" i="1"/>
  <c r="J138" i="1" s="1"/>
  <c r="N138" i="1"/>
  <c r="I139" i="1"/>
  <c r="J139" i="1" s="1"/>
  <c r="I140" i="1"/>
  <c r="J140" i="1" s="1"/>
  <c r="L140" i="1"/>
  <c r="I141" i="1"/>
  <c r="J141" i="1" s="1"/>
  <c r="N143" i="1"/>
  <c r="I142" i="1"/>
  <c r="J142" i="1" s="1"/>
  <c r="I143" i="1"/>
  <c r="J143" i="1" s="1"/>
  <c r="I144" i="1"/>
  <c r="J144" i="1" s="1"/>
  <c r="I145" i="1"/>
  <c r="J145" i="1" s="1"/>
  <c r="L145" i="1"/>
  <c r="I146" i="1"/>
  <c r="J146" i="1" s="1"/>
  <c r="I147" i="1"/>
  <c r="J147" i="1" s="1"/>
  <c r="I148" i="1"/>
  <c r="J148" i="1" s="1"/>
  <c r="N148" i="1"/>
  <c r="I149" i="1"/>
  <c r="J149" i="1" s="1"/>
  <c r="I150" i="1"/>
  <c r="J150" i="1" s="1"/>
  <c r="L150" i="1"/>
  <c r="I151" i="1"/>
  <c r="J151" i="1" s="1"/>
  <c r="I152" i="1"/>
  <c r="I153" i="1"/>
  <c r="J153" i="1" s="1"/>
  <c r="N153" i="1"/>
  <c r="I154" i="1"/>
  <c r="J154" i="1" s="1"/>
  <c r="I155" i="1"/>
  <c r="J155" i="1" s="1"/>
  <c r="L155" i="1"/>
  <c r="I156" i="1"/>
  <c r="J156" i="1" s="1"/>
  <c r="N158" i="1"/>
  <c r="I157" i="1"/>
  <c r="J157" i="1"/>
  <c r="I158" i="1"/>
  <c r="J158" i="1" s="1"/>
  <c r="I159" i="1"/>
  <c r="J159" i="1" s="1"/>
  <c r="I160" i="1"/>
  <c r="J160" i="1"/>
  <c r="L160" i="1"/>
  <c r="I161" i="1"/>
  <c r="J161" i="1" s="1"/>
  <c r="N163" i="1"/>
  <c r="I162" i="1"/>
  <c r="J162" i="1" s="1"/>
  <c r="I163" i="1"/>
  <c r="J163" i="1" s="1"/>
  <c r="I164" i="1"/>
  <c r="J164" i="1" s="1"/>
  <c r="I165" i="1"/>
  <c r="J165" i="1" s="1"/>
  <c r="L165" i="1"/>
  <c r="I166" i="1"/>
  <c r="J166" i="1" s="1"/>
  <c r="N168" i="1"/>
  <c r="I167" i="1"/>
  <c r="J167" i="1" s="1"/>
  <c r="I168" i="1"/>
  <c r="J168" i="1" s="1"/>
  <c r="I169" i="1"/>
  <c r="J169" i="1" s="1"/>
  <c r="I170" i="1"/>
  <c r="J170" i="1" s="1"/>
  <c r="L170" i="1"/>
  <c r="I171" i="1"/>
  <c r="J171" i="1" s="1"/>
  <c r="I172" i="1"/>
  <c r="J172" i="1" s="1"/>
  <c r="I173" i="1"/>
  <c r="J173" i="1" s="1"/>
  <c r="N173" i="1"/>
  <c r="I174" i="1"/>
  <c r="J174" i="1" s="1"/>
  <c r="I175" i="1"/>
  <c r="J175" i="1" s="1"/>
  <c r="L175" i="1"/>
  <c r="I176" i="1"/>
  <c r="J176" i="1" s="1"/>
  <c r="N178" i="1"/>
  <c r="I177" i="1"/>
  <c r="J177" i="1" s="1"/>
  <c r="I178" i="1"/>
  <c r="J178" i="1" s="1"/>
  <c r="I179" i="1"/>
  <c r="I180" i="1"/>
  <c r="J180" i="1" s="1"/>
  <c r="L180" i="1"/>
  <c r="I181" i="1"/>
  <c r="J181" i="1" s="1"/>
  <c r="I182" i="1"/>
  <c r="I183" i="1"/>
  <c r="J183" i="1" s="1"/>
  <c r="N183" i="1"/>
  <c r="I184" i="1"/>
  <c r="J184" i="1" s="1"/>
  <c r="I185" i="1"/>
  <c r="J185" i="1" s="1"/>
  <c r="L185" i="1"/>
  <c r="I186" i="1"/>
  <c r="J186" i="1"/>
  <c r="I187" i="1"/>
  <c r="J187" i="1" s="1"/>
  <c r="I188" i="1"/>
  <c r="J188" i="1" s="1"/>
  <c r="N188" i="1"/>
  <c r="I189" i="1"/>
  <c r="J189" i="1" s="1"/>
  <c r="I190" i="1"/>
  <c r="J190" i="1" s="1"/>
  <c r="L190" i="1"/>
  <c r="I191" i="1"/>
  <c r="N193" i="1"/>
  <c r="I192" i="1"/>
  <c r="J192" i="1" s="1"/>
  <c r="I193" i="1"/>
  <c r="J193" i="1" s="1"/>
  <c r="I194" i="1"/>
  <c r="J194" i="1" s="1"/>
  <c r="I195" i="1"/>
  <c r="J195" i="1" s="1"/>
  <c r="L195" i="1"/>
  <c r="I196" i="1"/>
  <c r="N198" i="1"/>
  <c r="I197" i="1"/>
  <c r="J197" i="1" s="1"/>
  <c r="I198" i="1"/>
  <c r="J198" i="1" s="1"/>
  <c r="I199" i="1"/>
  <c r="J199" i="1" s="1"/>
  <c r="I200" i="1"/>
  <c r="J200" i="1" s="1"/>
  <c r="L200" i="1"/>
  <c r="I201" i="1"/>
  <c r="J201" i="1" s="1"/>
  <c r="I202" i="1"/>
  <c r="I203" i="1"/>
  <c r="J203" i="1" s="1"/>
  <c r="N203" i="1"/>
  <c r="I204" i="1"/>
  <c r="J204" i="1" s="1"/>
  <c r="I205" i="1"/>
  <c r="J205" i="1" s="1"/>
  <c r="L205" i="1"/>
  <c r="I11" i="1"/>
  <c r="J11" i="1" s="1"/>
  <c r="I12" i="1"/>
  <c r="I13" i="1"/>
  <c r="J13" i="1" s="1"/>
  <c r="N13" i="1"/>
  <c r="I14" i="1"/>
  <c r="J14" i="1" s="1"/>
  <c r="I15" i="1"/>
  <c r="J15" i="1" s="1"/>
  <c r="L15" i="1"/>
  <c r="N8" i="1"/>
  <c r="L10" i="1"/>
  <c r="P5" i="1"/>
  <c r="I7" i="1"/>
  <c r="J7" i="1" s="1"/>
  <c r="I8" i="1"/>
  <c r="J8" i="1" s="1"/>
  <c r="I9" i="1"/>
  <c r="J9" i="1" s="1"/>
  <c r="I10" i="1"/>
  <c r="J10" i="1" s="1"/>
  <c r="I6" i="1"/>
  <c r="J6" i="1" s="1"/>
  <c r="K191" i="1" l="1"/>
  <c r="L193" i="1" s="1"/>
  <c r="K161" i="1"/>
  <c r="K165" i="1" s="1"/>
  <c r="C36" i="2" s="1"/>
  <c r="K121" i="1"/>
  <c r="L123" i="1" s="1"/>
  <c r="J191" i="1"/>
  <c r="K81" i="1"/>
  <c r="J76" i="1"/>
  <c r="J61" i="1"/>
  <c r="K61" i="1"/>
  <c r="L63" i="1" s="1"/>
  <c r="J56" i="1"/>
  <c r="K46" i="1"/>
  <c r="L48" i="1" s="1"/>
  <c r="J46" i="1"/>
  <c r="J36" i="1"/>
  <c r="K26" i="1"/>
  <c r="L28" i="1" s="1"/>
  <c r="J26" i="1"/>
  <c r="J179" i="1"/>
  <c r="K176" i="1"/>
  <c r="J196" i="1"/>
  <c r="K196" i="1"/>
  <c r="J182" i="1"/>
  <c r="K181" i="1"/>
  <c r="J202" i="1"/>
  <c r="K201" i="1"/>
  <c r="K186" i="1"/>
  <c r="K136" i="1"/>
  <c r="J152" i="1"/>
  <c r="K151" i="1"/>
  <c r="K146" i="1"/>
  <c r="N121" i="1"/>
  <c r="L121" i="1" s="1"/>
  <c r="M123" i="1" s="1"/>
  <c r="P122" i="1" s="1"/>
  <c r="J101" i="1"/>
  <c r="K101" i="1"/>
  <c r="J91" i="1"/>
  <c r="K91" i="1"/>
  <c r="K171" i="1"/>
  <c r="K166" i="1"/>
  <c r="K156" i="1"/>
  <c r="K141" i="1"/>
  <c r="J132" i="1"/>
  <c r="K131" i="1"/>
  <c r="K126" i="1"/>
  <c r="K125" i="1"/>
  <c r="C28" i="2" s="1"/>
  <c r="K116" i="1"/>
  <c r="J77" i="1"/>
  <c r="K76" i="1"/>
  <c r="J51" i="1"/>
  <c r="K51" i="1"/>
  <c r="J31" i="1"/>
  <c r="K31" i="1"/>
  <c r="K111" i="1"/>
  <c r="K86" i="1"/>
  <c r="K71" i="1"/>
  <c r="J57" i="1"/>
  <c r="K56" i="1"/>
  <c r="K41" i="1"/>
  <c r="J37" i="1"/>
  <c r="K36" i="1"/>
  <c r="K21" i="1"/>
  <c r="K106" i="1"/>
  <c r="K96" i="1"/>
  <c r="K66" i="1"/>
  <c r="K16" i="1"/>
  <c r="J12" i="1"/>
  <c r="K11" i="1"/>
  <c r="K6" i="1"/>
  <c r="K195" i="1" l="1"/>
  <c r="C42" i="2" s="1"/>
  <c r="N191" i="1"/>
  <c r="L191" i="1" s="1"/>
  <c r="M193" i="1" s="1"/>
  <c r="P193" i="1" s="1"/>
  <c r="N161" i="1"/>
  <c r="L161" i="1" s="1"/>
  <c r="M163" i="1" s="1"/>
  <c r="P161" i="1" s="1"/>
  <c r="L163" i="1"/>
  <c r="N61" i="1"/>
  <c r="L61" i="1" s="1"/>
  <c r="M63" i="1" s="1"/>
  <c r="P63" i="1" s="1"/>
  <c r="P125" i="1"/>
  <c r="P121" i="1"/>
  <c r="P124" i="1"/>
  <c r="N81" i="1"/>
  <c r="L81" i="1" s="1"/>
  <c r="M83" i="1" s="1"/>
  <c r="P81" i="1" s="1"/>
  <c r="L83" i="1"/>
  <c r="K85" i="1"/>
  <c r="C20" i="2" s="1"/>
  <c r="K65" i="1"/>
  <c r="C16" i="2" s="1"/>
  <c r="N46" i="1"/>
  <c r="L46" i="1" s="1"/>
  <c r="M48" i="1" s="1"/>
  <c r="P47" i="1" s="1"/>
  <c r="K50" i="1"/>
  <c r="C13" i="2" s="1"/>
  <c r="N26" i="1"/>
  <c r="L26" i="1" s="1"/>
  <c r="M28" i="1" s="1"/>
  <c r="K30" i="1"/>
  <c r="C9" i="2" s="1"/>
  <c r="N6" i="1"/>
  <c r="L6" i="1" s="1"/>
  <c r="N207" i="1"/>
  <c r="L18" i="1"/>
  <c r="N16" i="1"/>
  <c r="L16" i="1" s="1"/>
  <c r="M18" i="1" s="1"/>
  <c r="P16" i="1" s="1"/>
  <c r="K20" i="1"/>
  <c r="C7" i="2" s="1"/>
  <c r="N106" i="1"/>
  <c r="L106" i="1" s="1"/>
  <c r="M108" i="1" s="1"/>
  <c r="P106" i="1" s="1"/>
  <c r="K110" i="1"/>
  <c r="C25" i="2" s="1"/>
  <c r="L108" i="1"/>
  <c r="L23" i="1"/>
  <c r="N21" i="1"/>
  <c r="L21" i="1" s="1"/>
  <c r="M23" i="1" s="1"/>
  <c r="P21" i="1" s="1"/>
  <c r="K25" i="1"/>
  <c r="C8" i="2" s="1"/>
  <c r="L43" i="1"/>
  <c r="N41" i="1"/>
  <c r="L41" i="1" s="1"/>
  <c r="M43" i="1" s="1"/>
  <c r="P41" i="1" s="1"/>
  <c r="K45" i="1"/>
  <c r="C12" i="2" s="1"/>
  <c r="L88" i="1"/>
  <c r="N86" i="1"/>
  <c r="L86" i="1" s="1"/>
  <c r="M88" i="1" s="1"/>
  <c r="P86" i="1" s="1"/>
  <c r="K90" i="1"/>
  <c r="C21" i="2" s="1"/>
  <c r="L113" i="1"/>
  <c r="N111" i="1"/>
  <c r="L111" i="1" s="1"/>
  <c r="M113" i="1" s="1"/>
  <c r="P111" i="1" s="1"/>
  <c r="K115" i="1"/>
  <c r="C26" i="2" s="1"/>
  <c r="N51" i="1"/>
  <c r="L51" i="1" s="1"/>
  <c r="M53" i="1" s="1"/>
  <c r="P51" i="1" s="1"/>
  <c r="K55" i="1"/>
  <c r="C14" i="2" s="1"/>
  <c r="L53" i="1"/>
  <c r="N116" i="1"/>
  <c r="L116" i="1" s="1"/>
  <c r="M118" i="1" s="1"/>
  <c r="P116" i="1" s="1"/>
  <c r="K120" i="1"/>
  <c r="C27" i="2" s="1"/>
  <c r="L118" i="1"/>
  <c r="L133" i="1"/>
  <c r="N131" i="1"/>
  <c r="L131" i="1" s="1"/>
  <c r="M133" i="1" s="1"/>
  <c r="P131" i="1" s="1"/>
  <c r="K135" i="1"/>
  <c r="C30" i="2" s="1"/>
  <c r="N166" i="1"/>
  <c r="L166" i="1" s="1"/>
  <c r="M168" i="1" s="1"/>
  <c r="P166" i="1" s="1"/>
  <c r="K170" i="1"/>
  <c r="C37" i="2" s="1"/>
  <c r="L168" i="1"/>
  <c r="L103" i="1"/>
  <c r="K105" i="1"/>
  <c r="C24" i="2" s="1"/>
  <c r="N101" i="1"/>
  <c r="L101" i="1" s="1"/>
  <c r="M103" i="1" s="1"/>
  <c r="P101" i="1" s="1"/>
  <c r="L153" i="1"/>
  <c r="N151" i="1"/>
  <c r="L151" i="1" s="1"/>
  <c r="M153" i="1" s="1"/>
  <c r="P151" i="1" s="1"/>
  <c r="K155" i="1"/>
  <c r="C34" i="2" s="1"/>
  <c r="N66" i="1"/>
  <c r="L66" i="1" s="1"/>
  <c r="M68" i="1" s="1"/>
  <c r="P66" i="1" s="1"/>
  <c r="K70" i="1"/>
  <c r="C17" i="2" s="1"/>
  <c r="L68" i="1"/>
  <c r="N71" i="1"/>
  <c r="L71" i="1" s="1"/>
  <c r="M73" i="1" s="1"/>
  <c r="P71" i="1" s="1"/>
  <c r="K75" i="1"/>
  <c r="C18" i="2" s="1"/>
  <c r="L73" i="1"/>
  <c r="N31" i="1"/>
  <c r="L31" i="1" s="1"/>
  <c r="M33" i="1" s="1"/>
  <c r="P31" i="1" s="1"/>
  <c r="K35" i="1"/>
  <c r="C10" i="2" s="1"/>
  <c r="L33" i="1"/>
  <c r="P123" i="1"/>
  <c r="L173" i="1"/>
  <c r="N171" i="1"/>
  <c r="L171" i="1" s="1"/>
  <c r="M173" i="1" s="1"/>
  <c r="P171" i="1" s="1"/>
  <c r="K175" i="1"/>
  <c r="C38" i="2" s="1"/>
  <c r="N91" i="1"/>
  <c r="L91" i="1" s="1"/>
  <c r="M93" i="1" s="1"/>
  <c r="K95" i="1"/>
  <c r="C22" i="2" s="1"/>
  <c r="L93" i="1"/>
  <c r="N186" i="1"/>
  <c r="L186" i="1" s="1"/>
  <c r="M188" i="1" s="1"/>
  <c r="P186" i="1" s="1"/>
  <c r="L188" i="1"/>
  <c r="K190" i="1"/>
  <c r="C41" i="2" s="1"/>
  <c r="L203" i="1"/>
  <c r="N201" i="1"/>
  <c r="L201" i="1" s="1"/>
  <c r="M203" i="1" s="1"/>
  <c r="P201" i="1" s="1"/>
  <c r="K205" i="1"/>
  <c r="C44" i="2" s="1"/>
  <c r="L183" i="1"/>
  <c r="N181" i="1"/>
  <c r="L181" i="1" s="1"/>
  <c r="M183" i="1" s="1"/>
  <c r="K185" i="1"/>
  <c r="C40" i="2" s="1"/>
  <c r="N176" i="1"/>
  <c r="L176" i="1" s="1"/>
  <c r="M178" i="1" s="1"/>
  <c r="P176" i="1" s="1"/>
  <c r="K180" i="1"/>
  <c r="C39" i="2" s="1"/>
  <c r="L178" i="1"/>
  <c r="L98" i="1"/>
  <c r="K100" i="1"/>
  <c r="C23" i="2" s="1"/>
  <c r="N96" i="1"/>
  <c r="L96" i="1" s="1"/>
  <c r="M98" i="1" s="1"/>
  <c r="P96" i="1" s="1"/>
  <c r="L38" i="1"/>
  <c r="N36" i="1"/>
  <c r="L36" i="1" s="1"/>
  <c r="M38" i="1" s="1"/>
  <c r="P38" i="1" s="1"/>
  <c r="K40" i="1"/>
  <c r="C11" i="2" s="1"/>
  <c r="L58" i="1"/>
  <c r="N56" i="1"/>
  <c r="L56" i="1" s="1"/>
  <c r="M58" i="1" s="1"/>
  <c r="K60" i="1"/>
  <c r="C15" i="2" s="1"/>
  <c r="N156" i="1"/>
  <c r="L156" i="1" s="1"/>
  <c r="M158" i="1" s="1"/>
  <c r="P156" i="1" s="1"/>
  <c r="K160" i="1"/>
  <c r="C35" i="2" s="1"/>
  <c r="L158" i="1"/>
  <c r="N196" i="1"/>
  <c r="L196" i="1" s="1"/>
  <c r="M198" i="1" s="1"/>
  <c r="P196" i="1" s="1"/>
  <c r="K200" i="1"/>
  <c r="C43" i="2" s="1"/>
  <c r="L198" i="1"/>
  <c r="L78" i="1"/>
  <c r="N76" i="1"/>
  <c r="L76" i="1" s="1"/>
  <c r="M78" i="1" s="1"/>
  <c r="P76" i="1" s="1"/>
  <c r="K80" i="1"/>
  <c r="C19" i="2" s="1"/>
  <c r="N126" i="1"/>
  <c r="L126" i="1" s="1"/>
  <c r="M128" i="1" s="1"/>
  <c r="P126" i="1" s="1"/>
  <c r="K130" i="1"/>
  <c r="C29" i="2" s="1"/>
  <c r="L128" i="1"/>
  <c r="L143" i="1"/>
  <c r="N141" i="1"/>
  <c r="L141" i="1" s="1"/>
  <c r="M143" i="1" s="1"/>
  <c r="P141" i="1" s="1"/>
  <c r="K145" i="1"/>
  <c r="C32" i="2" s="1"/>
  <c r="N146" i="1"/>
  <c r="L146" i="1" s="1"/>
  <c r="M148" i="1" s="1"/>
  <c r="P146" i="1" s="1"/>
  <c r="K150" i="1"/>
  <c r="C33" i="2" s="1"/>
  <c r="L148" i="1"/>
  <c r="N136" i="1"/>
  <c r="L136" i="1" s="1"/>
  <c r="M138" i="1" s="1"/>
  <c r="P136" i="1" s="1"/>
  <c r="K140" i="1"/>
  <c r="C31" i="2" s="1"/>
  <c r="L138" i="1"/>
  <c r="L13" i="1"/>
  <c r="N11" i="1"/>
  <c r="L11" i="1" s="1"/>
  <c r="M13" i="1" s="1"/>
  <c r="K15" i="1"/>
  <c r="C6" i="2" s="1"/>
  <c r="L8" i="1"/>
  <c r="K10" i="1"/>
  <c r="C5" i="2" s="1"/>
  <c r="P191" i="1" l="1"/>
  <c r="P192" i="1"/>
  <c r="P194" i="1"/>
  <c r="P195" i="1"/>
  <c r="M195" i="1" s="1"/>
  <c r="P162" i="1"/>
  <c r="P165" i="1"/>
  <c r="M165" i="1" s="1"/>
  <c r="P164" i="1"/>
  <c r="P163" i="1"/>
  <c r="P61" i="1"/>
  <c r="P65" i="1"/>
  <c r="P64" i="1"/>
  <c r="P62" i="1"/>
  <c r="P59" i="1"/>
  <c r="P95" i="1"/>
  <c r="M95" i="1" s="1"/>
  <c r="P200" i="1"/>
  <c r="P133" i="1"/>
  <c r="M125" i="1"/>
  <c r="P183" i="1"/>
  <c r="P181" i="1"/>
  <c r="P132" i="1"/>
  <c r="P103" i="1"/>
  <c r="P91" i="1"/>
  <c r="P83" i="1"/>
  <c r="P82" i="1"/>
  <c r="P84" i="1"/>
  <c r="P85" i="1"/>
  <c r="M85" i="1" s="1"/>
  <c r="P77" i="1"/>
  <c r="P79" i="1"/>
  <c r="P56" i="1"/>
  <c r="P60" i="1"/>
  <c r="M60" i="1" s="1"/>
  <c r="P55" i="1"/>
  <c r="P48" i="1"/>
  <c r="P49" i="1"/>
  <c r="P50" i="1"/>
  <c r="P46" i="1"/>
  <c r="P36" i="1"/>
  <c r="P39" i="1"/>
  <c r="P40" i="1"/>
  <c r="P35" i="1"/>
  <c r="M35" i="1" s="1"/>
  <c r="P27" i="1"/>
  <c r="P26" i="1"/>
  <c r="P28" i="1"/>
  <c r="P29" i="1"/>
  <c r="P30" i="1"/>
  <c r="P13" i="1"/>
  <c r="P11" i="1"/>
  <c r="P14" i="1"/>
  <c r="O207" i="1"/>
  <c r="M8" i="1"/>
  <c r="P6" i="1" s="1"/>
  <c r="P178" i="1"/>
  <c r="P180" i="1"/>
  <c r="P179" i="1"/>
  <c r="P177" i="1"/>
  <c r="P204" i="1"/>
  <c r="P205" i="1"/>
  <c r="P202" i="1"/>
  <c r="P113" i="1"/>
  <c r="P115" i="1"/>
  <c r="P114" i="1"/>
  <c r="P112" i="1"/>
  <c r="P130" i="1"/>
  <c r="P127" i="1"/>
  <c r="P128" i="1"/>
  <c r="P129" i="1"/>
  <c r="P199" i="1"/>
  <c r="P198" i="1"/>
  <c r="P197" i="1"/>
  <c r="P203" i="1"/>
  <c r="P160" i="1"/>
  <c r="P158" i="1"/>
  <c r="P157" i="1"/>
  <c r="P159" i="1"/>
  <c r="P182" i="1"/>
  <c r="P184" i="1"/>
  <c r="P185" i="1"/>
  <c r="P152" i="1"/>
  <c r="P154" i="1"/>
  <c r="P153" i="1"/>
  <c r="P155" i="1"/>
  <c r="P169" i="1"/>
  <c r="P170" i="1"/>
  <c r="P167" i="1"/>
  <c r="P168" i="1"/>
  <c r="P22" i="1"/>
  <c r="P23" i="1"/>
  <c r="P24" i="1"/>
  <c r="P25" i="1"/>
  <c r="P57" i="1"/>
  <c r="P142" i="1"/>
  <c r="P143" i="1"/>
  <c r="P145" i="1"/>
  <c r="P144" i="1"/>
  <c r="P105" i="1"/>
  <c r="P99" i="1"/>
  <c r="P100" i="1"/>
  <c r="M100" i="1" s="1"/>
  <c r="P97" i="1"/>
  <c r="P98" i="1"/>
  <c r="P93" i="1"/>
  <c r="P92" i="1"/>
  <c r="P94" i="1"/>
  <c r="P67" i="1"/>
  <c r="P69" i="1"/>
  <c r="P68" i="1"/>
  <c r="P70" i="1"/>
  <c r="M70" i="1" s="1"/>
  <c r="P135" i="1"/>
  <c r="P134" i="1"/>
  <c r="P78" i="1"/>
  <c r="P44" i="1"/>
  <c r="P43" i="1"/>
  <c r="P45" i="1"/>
  <c r="P42" i="1"/>
  <c r="P110" i="1"/>
  <c r="P109" i="1"/>
  <c r="P107" i="1"/>
  <c r="P108" i="1"/>
  <c r="P33" i="1"/>
  <c r="P32" i="1"/>
  <c r="P34" i="1"/>
  <c r="P138" i="1"/>
  <c r="P140" i="1"/>
  <c r="P137" i="1"/>
  <c r="P139" i="1"/>
  <c r="P148" i="1"/>
  <c r="P150" i="1"/>
  <c r="P149" i="1"/>
  <c r="P147" i="1"/>
  <c r="P58" i="1"/>
  <c r="P80" i="1"/>
  <c r="M80" i="1" s="1"/>
  <c r="P102" i="1"/>
  <c r="P37" i="1"/>
  <c r="P188" i="1"/>
  <c r="P189" i="1"/>
  <c r="P190" i="1"/>
  <c r="P187" i="1"/>
  <c r="P172" i="1"/>
  <c r="P174" i="1"/>
  <c r="P175" i="1"/>
  <c r="P173" i="1"/>
  <c r="P74" i="1"/>
  <c r="P72" i="1"/>
  <c r="P75" i="1"/>
  <c r="M75" i="1" s="1"/>
  <c r="P73" i="1"/>
  <c r="P120" i="1"/>
  <c r="P118" i="1"/>
  <c r="P117" i="1"/>
  <c r="P119" i="1"/>
  <c r="P53" i="1"/>
  <c r="P52" i="1"/>
  <c r="P54" i="1"/>
  <c r="P87" i="1"/>
  <c r="P88" i="1"/>
  <c r="P89" i="1"/>
  <c r="P90" i="1"/>
  <c r="M90" i="1" s="1"/>
  <c r="P18" i="1"/>
  <c r="P20" i="1"/>
  <c r="M20" i="1" s="1"/>
  <c r="P17" i="1"/>
  <c r="P19" i="1"/>
  <c r="P104" i="1"/>
  <c r="P12" i="1"/>
  <c r="P15" i="1"/>
  <c r="M15" i="1" s="1"/>
  <c r="M205" i="1" l="1"/>
  <c r="B44" i="2" s="1"/>
  <c r="A44" i="2" s="1"/>
  <c r="M65" i="1"/>
  <c r="B16" i="2" s="1"/>
  <c r="A16" i="2" s="1"/>
  <c r="M55" i="1"/>
  <c r="B14" i="2" s="1"/>
  <c r="A14" i="2" s="1"/>
  <c r="M50" i="1"/>
  <c r="B13" i="2" s="1"/>
  <c r="A13" i="2" s="1"/>
  <c r="M45" i="1"/>
  <c r="B12" i="2" s="1"/>
  <c r="A12" i="2" s="1"/>
  <c r="M40" i="1"/>
  <c r="B11" i="2" s="1"/>
  <c r="A11" i="2" s="1"/>
  <c r="M30" i="1"/>
  <c r="B9" i="2" s="1"/>
  <c r="A9" i="2" s="1"/>
  <c r="M25" i="1"/>
  <c r="B8" i="2" s="1"/>
  <c r="A8" i="2" s="1"/>
  <c r="B23" i="2"/>
  <c r="A23" i="2" s="1"/>
  <c r="M200" i="1"/>
  <c r="B43" i="2" s="1"/>
  <c r="A43" i="2" s="1"/>
  <c r="B42" i="2"/>
  <c r="A42" i="2" s="1"/>
  <c r="M190" i="1"/>
  <c r="B41" i="2" s="1"/>
  <c r="A41" i="2" s="1"/>
  <c r="M185" i="1"/>
  <c r="B40" i="2" s="1"/>
  <c r="A40" i="2" s="1"/>
  <c r="M180" i="1"/>
  <c r="B39" i="2" s="1"/>
  <c r="A39" i="2" s="1"/>
  <c r="M175" i="1"/>
  <c r="B38" i="2" s="1"/>
  <c r="A38" i="2" s="1"/>
  <c r="M170" i="1"/>
  <c r="B37" i="2" s="1"/>
  <c r="A37" i="2" s="1"/>
  <c r="B36" i="2"/>
  <c r="A36" i="2" s="1"/>
  <c r="M160" i="1"/>
  <c r="B35" i="2" s="1"/>
  <c r="A35" i="2" s="1"/>
  <c r="M155" i="1"/>
  <c r="B34" i="2" s="1"/>
  <c r="A34" i="2" s="1"/>
  <c r="M150" i="1"/>
  <c r="B33" i="2" s="1"/>
  <c r="A33" i="2" s="1"/>
  <c r="M145" i="1"/>
  <c r="B32" i="2" s="1"/>
  <c r="A32" i="2" s="1"/>
  <c r="M140" i="1"/>
  <c r="B31" i="2" s="1"/>
  <c r="A31" i="2" s="1"/>
  <c r="M135" i="1"/>
  <c r="B30" i="2" s="1"/>
  <c r="A30" i="2" s="1"/>
  <c r="M130" i="1"/>
  <c r="B29" i="2" s="1"/>
  <c r="A29" i="2" s="1"/>
  <c r="B28" i="2"/>
  <c r="A28" i="2" s="1"/>
  <c r="M120" i="1"/>
  <c r="B27" i="2" s="1"/>
  <c r="A27" i="2" s="1"/>
  <c r="M115" i="1"/>
  <c r="B26" i="2" s="1"/>
  <c r="A26" i="2" s="1"/>
  <c r="M110" i="1"/>
  <c r="B25" i="2" s="1"/>
  <c r="A25" i="2" s="1"/>
  <c r="M105" i="1"/>
  <c r="B24" i="2" s="1"/>
  <c r="A24" i="2" s="1"/>
  <c r="B15" i="2"/>
  <c r="A15" i="2" s="1"/>
  <c r="B7" i="2"/>
  <c r="A7" i="2" s="1"/>
  <c r="B22" i="2"/>
  <c r="A22" i="2" s="1"/>
  <c r="B21" i="2"/>
  <c r="A21" i="2" s="1"/>
  <c r="B20" i="2"/>
  <c r="A20" i="2" s="1"/>
  <c r="B19" i="2"/>
  <c r="A19" i="2" s="1"/>
  <c r="B18" i="2"/>
  <c r="A18" i="2" s="1"/>
  <c r="B17" i="2"/>
  <c r="A17" i="2" s="1"/>
  <c r="B10" i="2"/>
  <c r="A10" i="2" s="1"/>
  <c r="P10" i="1"/>
  <c r="B6" i="2" s="1"/>
  <c r="A6" i="2" s="1"/>
  <c r="P8" i="1"/>
  <c r="P9" i="1"/>
  <c r="P7" i="1"/>
  <c r="M10" i="1" l="1"/>
  <c r="B5" i="2" s="1"/>
  <c r="M207" i="1" s="1"/>
  <c r="M208" i="1" s="1"/>
  <c r="B45" i="2" s="1"/>
</calcChain>
</file>

<file path=xl/sharedStrings.xml><?xml version="1.0" encoding="utf-8"?>
<sst xmlns="http://schemas.openxmlformats.org/spreadsheetml/2006/main" count="316" uniqueCount="40">
  <si>
    <t>看板種別</t>
    <rPh sb="0" eb="2">
      <t>カンバン</t>
    </rPh>
    <rPh sb="2" eb="4">
      <t>シュベツ</t>
    </rPh>
    <phoneticPr fontId="1"/>
  </si>
  <si>
    <t>照明有無</t>
    <rPh sb="0" eb="2">
      <t>ショウメイ</t>
    </rPh>
    <rPh sb="2" eb="4">
      <t>ウム</t>
    </rPh>
    <phoneticPr fontId="1"/>
  </si>
  <si>
    <t>建植広告板</t>
    <rPh sb="0" eb="2">
      <t>ケンショク</t>
    </rPh>
    <rPh sb="2" eb="5">
      <t>コウコクバン</t>
    </rPh>
    <phoneticPr fontId="1"/>
  </si>
  <si>
    <t>壁面利用広告板</t>
    <rPh sb="0" eb="7">
      <t>ヘキメンリヨウコウコクバン</t>
    </rPh>
    <phoneticPr fontId="1"/>
  </si>
  <si>
    <t>壁面突出広告</t>
    <rPh sb="0" eb="4">
      <t>ヘキメントツシュツ</t>
    </rPh>
    <rPh sb="4" eb="6">
      <t>コウコク</t>
    </rPh>
    <phoneticPr fontId="1"/>
  </si>
  <si>
    <t>屋上利用広告板</t>
    <rPh sb="0" eb="4">
      <t>オクジョウリヨウ</t>
    </rPh>
    <rPh sb="4" eb="7">
      <t>コウコクバン</t>
    </rPh>
    <phoneticPr fontId="1"/>
  </si>
  <si>
    <t>屋上利用広告塔</t>
    <rPh sb="0" eb="2">
      <t>オクジョウ</t>
    </rPh>
    <rPh sb="2" eb="4">
      <t>リヨウ</t>
    </rPh>
    <rPh sb="4" eb="7">
      <t>コウコクトウ</t>
    </rPh>
    <phoneticPr fontId="1"/>
  </si>
  <si>
    <t>アーケード利用広告</t>
    <rPh sb="5" eb="7">
      <t>リヨウ</t>
    </rPh>
    <rPh sb="7" eb="9">
      <t>コウコク</t>
    </rPh>
    <phoneticPr fontId="1"/>
  </si>
  <si>
    <t>車体外面広告物</t>
    <rPh sb="0" eb="2">
      <t>シャタイ</t>
    </rPh>
    <rPh sb="2" eb="4">
      <t>ガイメン</t>
    </rPh>
    <rPh sb="4" eb="7">
      <t>コウコクブツ</t>
    </rPh>
    <phoneticPr fontId="1"/>
  </si>
  <si>
    <t>テント幕広告等</t>
    <rPh sb="3" eb="4">
      <t>マク</t>
    </rPh>
    <rPh sb="4" eb="6">
      <t>コウコク</t>
    </rPh>
    <rPh sb="6" eb="7">
      <t>トウ</t>
    </rPh>
    <phoneticPr fontId="1"/>
  </si>
  <si>
    <t>建植広告塔</t>
    <rPh sb="0" eb="2">
      <t>ケンショク</t>
    </rPh>
    <rPh sb="2" eb="5">
      <t>コウコクトウ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</si>
  <si>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</si>
  <si>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</si>
  <si>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屋外広告物寸法</t>
    <rPh sb="0" eb="5">
      <t>オクガイコウコクブツ</t>
    </rPh>
    <rPh sb="5" eb="7">
      <t>スンポウ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</si>
  <si>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</si>
  <si>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</si>
  <si>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表示面数</t>
    <rPh sb="0" eb="2">
      <t>ヒョウジ</t>
    </rPh>
    <rPh sb="2" eb="4">
      <t>メンスウ</t>
    </rPh>
    <phoneticPr fontId="1"/>
  </si>
  <si>
    <t>表示内容</t>
    <rPh sb="0" eb="4">
      <t>ヒョウジナイヨウ</t>
    </rPh>
    <phoneticPr fontId="1"/>
  </si>
  <si>
    <t>各行計算</t>
    <rPh sb="0" eb="2">
      <t>カクギョウ</t>
    </rPh>
    <rPh sb="2" eb="4">
      <t>ケイサン</t>
    </rPh>
    <phoneticPr fontId="1"/>
  </si>
  <si>
    <t>表示用計算</t>
    <rPh sb="0" eb="3">
      <t>ヒョウジヨウ</t>
    </rPh>
    <rPh sb="3" eb="5">
      <t>ケイサン</t>
    </rPh>
    <phoneticPr fontId="1"/>
  </si>
  <si>
    <t>全体計算</t>
    <rPh sb="0" eb="2">
      <t>ゼンタイ</t>
    </rPh>
    <rPh sb="2" eb="4">
      <t>ケイサン</t>
    </rPh>
    <phoneticPr fontId="1"/>
  </si>
  <si>
    <t>金額計算</t>
    <rPh sb="0" eb="2">
      <t>キンガク</t>
    </rPh>
    <rPh sb="2" eb="4">
      <t>ケイサン</t>
    </rPh>
    <phoneticPr fontId="1"/>
  </si>
  <si>
    <t>照明判別</t>
    <rPh sb="0" eb="2">
      <t>ショウメイ</t>
    </rPh>
    <rPh sb="2" eb="4">
      <t>ハンベツ</t>
    </rPh>
    <phoneticPr fontId="1"/>
  </si>
  <si>
    <t>金額計算用</t>
    <rPh sb="0" eb="2">
      <t>キンガク</t>
    </rPh>
    <rPh sb="2" eb="4">
      <t>ケイサン</t>
    </rPh>
    <rPh sb="4" eb="5">
      <t>ヨウ</t>
    </rPh>
    <phoneticPr fontId="1"/>
  </si>
  <si>
    <t>合計表示用</t>
    <rPh sb="0" eb="2">
      <t>ゴウケイ</t>
    </rPh>
    <rPh sb="2" eb="5">
      <t>ヒョウジヨウ</t>
    </rPh>
    <phoneticPr fontId="1"/>
  </si>
  <si>
    <t>金額表示用</t>
    <rPh sb="0" eb="2">
      <t>キンガク</t>
    </rPh>
    <rPh sb="2" eb="5">
      <t>ヒョウジヨウ</t>
    </rPh>
    <phoneticPr fontId="1"/>
  </si>
  <si>
    <t>種別表示用</t>
    <rPh sb="0" eb="2">
      <t>シュベツ</t>
    </rPh>
    <rPh sb="2" eb="5">
      <t>ヒョウジヨウ</t>
    </rPh>
    <phoneticPr fontId="1"/>
  </si>
  <si>
    <t>表示判断式</t>
    <rPh sb="0" eb="2">
      <t>ヒョウジ</t>
    </rPh>
    <rPh sb="2" eb="5">
      <t>ハンダンシキ</t>
    </rPh>
    <phoneticPr fontId="1"/>
  </si>
  <si>
    <t>複数判定式</t>
    <rPh sb="0" eb="2">
      <t>フクスウ</t>
    </rPh>
    <rPh sb="2" eb="5">
      <t>ハンテイシキ</t>
    </rPh>
    <phoneticPr fontId="1"/>
  </si>
  <si>
    <t>表示用判定式</t>
    <rPh sb="0" eb="3">
      <t>ヒョウジヨウ</t>
    </rPh>
    <rPh sb="3" eb="6">
      <t>ハンテイシキ</t>
    </rPh>
    <phoneticPr fontId="1"/>
  </si>
  <si>
    <t xml:space="preserve"> </t>
    <phoneticPr fontId="1"/>
  </si>
  <si>
    <t>合計面積</t>
    <rPh sb="0" eb="2">
      <t>ゴウケイ</t>
    </rPh>
    <rPh sb="2" eb="4">
      <t>メンセキ</t>
    </rPh>
    <phoneticPr fontId="1"/>
  </si>
  <si>
    <t>表示面積</t>
    <rPh sb="0" eb="2">
      <t>ヒョウジ</t>
    </rPh>
    <rPh sb="2" eb="4">
      <t>メンセキ</t>
    </rPh>
    <phoneticPr fontId="1"/>
  </si>
  <si>
    <t>合計金額</t>
    <rPh sb="0" eb="4">
      <t>ゴウケイキンガク</t>
    </rPh>
    <phoneticPr fontId="1"/>
  </si>
  <si>
    <t>縦　×　幅　×　面数</t>
    <rPh sb="0" eb="1">
      <t>タテ</t>
    </rPh>
    <rPh sb="4" eb="5">
      <t>ハバ</t>
    </rPh>
    <rPh sb="8" eb="9">
      <t>メン</t>
    </rPh>
    <rPh sb="9" eb="10">
      <t>スウ</t>
    </rPh>
    <phoneticPr fontId="1"/>
  </si>
  <si>
    <t>広告物設置場所</t>
    <rPh sb="0" eb="3">
      <t>コウコクブツ</t>
    </rPh>
    <rPh sb="3" eb="7">
      <t>セッチバショ</t>
    </rPh>
    <phoneticPr fontId="1"/>
  </si>
  <si>
    <t>屋外広告物審査手数料　計算表</t>
    <rPh sb="0" eb="5">
      <t>オクガイコウコクブツ</t>
    </rPh>
    <rPh sb="5" eb="10">
      <t>シンサテスウリョウ</t>
    </rPh>
    <rPh sb="11" eb="13">
      <t>ケイサン</t>
    </rPh>
    <rPh sb="13" eb="14">
      <t>ヒョウ</t>
    </rPh>
    <phoneticPr fontId="1"/>
  </si>
  <si>
    <t>　屋外広告物申請手数料計算　</t>
    <rPh sb="1" eb="6">
      <t>オクガイコウコクブツ</t>
    </rPh>
    <rPh sb="6" eb="11">
      <t>シンセイテスウリョウ</t>
    </rPh>
    <rPh sb="11" eb="13">
      <t>ケイサン</t>
    </rPh>
    <phoneticPr fontId="1"/>
  </si>
  <si>
    <t>郡山市朝日１丁目２７－３</t>
    <rPh sb="0" eb="3">
      <t>コオリヤマシ</t>
    </rPh>
    <rPh sb="3" eb="5">
      <t>アサヒ</t>
    </rPh>
    <rPh sb="6" eb="8">
      <t>チョウメ</t>
    </rPh>
    <phoneticPr fontId="1"/>
  </si>
  <si>
    <t>郡山市役所</t>
    <rPh sb="0" eb="2">
      <t>コオリヤマ</t>
    </rPh>
    <rPh sb="2" eb="5">
      <t>シヤクショ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</si>
</sst>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1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F55D-C621-48F4-B68F-20599C605FA5}">
  <dimension ref="A1:U1326"/>
  <sheetViews>
    <sheetView workbookViewId="0">
      <selection activeCell="W11" sqref="W11"/>
    </sheetView>
  </sheetViews>
  <sheetFormatPr defaultRowHeight="18.75" x14ac:dyDescent="0.4"/>
  <cols>
    <col min="1" max="1" width="5.25" customWidth="1"/>
    <col min="2" max="2" width="14.625" customWidth="1"/>
    <col min="3" max="3" width="10.5" customWidth="1"/>
    <col min="7" max="7" width="18.625" customWidth="1"/>
    <col min="9" max="17" width="9" hidden="1" customWidth="1"/>
    <col min="18" max="18" width="13" hidden="1" customWidth="1"/>
    <col min="19" max="21" width="9" hidden="1" customWidth="1"/>
  </cols>
  <sheetData>
    <row r="1" spans="1:21" x14ac:dyDescent="0.4">
      <c r="A1" s="41" t="s">
        <v>37</v>
      </c>
      <c r="B1" s="41"/>
      <c r="C1" s="41"/>
      <c r="D1" s="41"/>
      <c r="E1" s="41"/>
      <c r="F1" s="41"/>
      <c r="G1" s="41"/>
      <c r="T1">
        <v>1</v>
      </c>
      <c r="U1">
        <v>850</v>
      </c>
    </row>
    <row r="2" spans="1:21" x14ac:dyDescent="0.4">
      <c r="A2" s="42"/>
      <c r="B2" s="42"/>
      <c r="C2" s="42"/>
      <c r="D2" s="42"/>
      <c r="E2" s="42"/>
      <c r="F2" s="42"/>
      <c r="G2" s="42"/>
      <c r="T2">
        <v>2</v>
      </c>
      <c r="U2">
        <v>1400</v>
      </c>
    </row>
    <row r="3" spans="1:21" x14ac:dyDescent="0.4">
      <c r="A3" s="36" t="s">
        <v>35</v>
      </c>
      <c r="B3" s="36"/>
      <c r="C3" s="36" t="s">
        <v>38</v>
      </c>
      <c r="D3" s="36"/>
      <c r="E3" s="36"/>
      <c r="F3" s="36"/>
      <c r="G3" s="36"/>
      <c r="T3">
        <v>3</v>
      </c>
      <c r="U3">
        <v>1400</v>
      </c>
    </row>
    <row r="4" spans="1:21" x14ac:dyDescent="0.4">
      <c r="A4" s="38"/>
      <c r="B4" s="37" t="s">
        <v>0</v>
      </c>
      <c r="C4" s="36" t="s">
        <v>1</v>
      </c>
      <c r="D4" s="36" t="s">
        <v>13</v>
      </c>
      <c r="E4" s="36"/>
      <c r="F4" s="36"/>
      <c r="G4" s="36" t="s">
        <v>17</v>
      </c>
      <c r="T4">
        <v>4</v>
      </c>
      <c r="U4">
        <v>2000</v>
      </c>
    </row>
    <row r="5" spans="1:21" x14ac:dyDescent="0.4">
      <c r="A5" s="38"/>
      <c r="B5" s="37"/>
      <c r="C5" s="36"/>
      <c r="D5" s="1" t="s">
        <v>14</v>
      </c>
      <c r="E5" s="1" t="s">
        <v>15</v>
      </c>
      <c r="F5" s="1" t="s">
        <v>16</v>
      </c>
      <c r="G5" s="36"/>
      <c r="I5" s="4" t="s">
        <v>18</v>
      </c>
      <c r="J5" s="5" t="s">
        <v>19</v>
      </c>
      <c r="K5" s="6" t="s">
        <v>20</v>
      </c>
      <c r="L5" s="7" t="s">
        <v>21</v>
      </c>
      <c r="M5" s="8" t="s">
        <v>22</v>
      </c>
      <c r="N5" s="9" t="s">
        <v>23</v>
      </c>
      <c r="O5" s="10">
        <v>0</v>
      </c>
      <c r="P5" s="11" t="str">
        <f>IF(D6="－","－","")</f>
        <v/>
      </c>
      <c r="R5" t="s">
        <v>2</v>
      </c>
      <c r="S5" t="s">
        <v>11</v>
      </c>
      <c r="T5">
        <v>5</v>
      </c>
      <c r="U5">
        <v>2000</v>
      </c>
    </row>
    <row r="6" spans="1:21" x14ac:dyDescent="0.4">
      <c r="A6" s="36">
        <v>1</v>
      </c>
      <c r="B6" s="36" t="s">
        <v>3</v>
      </c>
      <c r="C6" s="36" t="s">
        <v>11</v>
      </c>
      <c r="D6" s="2">
        <v>1</v>
      </c>
      <c r="E6" s="2">
        <v>2</v>
      </c>
      <c r="F6" s="2">
        <v>1</v>
      </c>
      <c r="G6" s="36" t="s">
        <v>39</v>
      </c>
      <c r="I6" s="12">
        <f>IF(D6="－",0,D6*E6*F6)</f>
        <v>2</v>
      </c>
      <c r="J6" s="8" t="str">
        <f>"　"&amp;D6&amp;"×"&amp;E6&amp;"×"&amp;F6&amp;"="&amp;I6&amp;"㎡"</f>
        <v>　1×2×1=2㎡</v>
      </c>
      <c r="K6" s="13">
        <f>SUM(I6:I10)</f>
        <v>2</v>
      </c>
      <c r="L6" s="14">
        <f>VLOOKUP(N6,T:U,2,FALSE)</f>
        <v>2100</v>
      </c>
      <c r="M6" s="14">
        <f>IF(K7=0,0,10000)</f>
        <v>10000</v>
      </c>
      <c r="N6" s="15">
        <f>ROUNDUP(K6,0)+M6</f>
        <v>10002</v>
      </c>
      <c r="O6" s="16">
        <v>1</v>
      </c>
      <c r="P6" s="12" t="str">
        <f>IF(I6=0,"－",N8&amp;CHAR(10)&amp;J6&amp;CHAR(10)&amp;M8)</f>
        <v>壁面利用広告板（照明有)
　1×2×1=2㎡
　申請手数料　¥2,100円</v>
      </c>
      <c r="R6" t="s">
        <v>10</v>
      </c>
      <c r="S6" t="s">
        <v>12</v>
      </c>
      <c r="T6">
        <v>6</v>
      </c>
      <c r="U6">
        <v>2000</v>
      </c>
    </row>
    <row r="7" spans="1:21" x14ac:dyDescent="0.4">
      <c r="A7" s="36"/>
      <c r="B7" s="36"/>
      <c r="C7" s="36"/>
      <c r="D7" s="2"/>
      <c r="E7" s="2"/>
      <c r="F7" s="2"/>
      <c r="G7" s="36"/>
      <c r="I7" s="12">
        <f t="shared" ref="I7:I11" si="0">IF(D7="－",0,D7*E7*F7)</f>
        <v>0</v>
      </c>
      <c r="J7" s="8" t="str">
        <f t="shared" ref="J7:J11" si="1">"　"&amp;D7&amp;"×"&amp;E7&amp;"×"&amp;F7&amp;"="&amp;I7&amp;"㎡"</f>
        <v>　××=0㎡</v>
      </c>
      <c r="K7" s="28">
        <f>IF(S$6=C6,0,1)</f>
        <v>1</v>
      </c>
      <c r="L7" s="18" t="s">
        <v>24</v>
      </c>
      <c r="M7" s="18" t="s">
        <v>25</v>
      </c>
      <c r="N7" s="19" t="s">
        <v>26</v>
      </c>
      <c r="O7" s="16">
        <v>2</v>
      </c>
      <c r="P7" s="17" t="str">
        <f>N8&amp;CHAR(10)&amp;J6&amp;CHAR(10)&amp;J7&amp;CHAR(10)&amp;L8&amp;CHAR(10)&amp;M8</f>
        <v>壁面利用広告板（照明有)
　1×2×1=2㎡
　××=0㎡
　表示面積計　2㎡
　申請手数料　¥2,100円</v>
      </c>
      <c r="R7" t="s">
        <v>3</v>
      </c>
      <c r="T7">
        <v>7</v>
      </c>
      <c r="U7">
        <v>2700</v>
      </c>
    </row>
    <row r="8" spans="1:21" ht="19.5" thickBot="1" x14ac:dyDescent="0.45">
      <c r="A8" s="36"/>
      <c r="B8" s="36"/>
      <c r="C8" s="36"/>
      <c r="D8" s="2"/>
      <c r="E8" s="2"/>
      <c r="F8" s="2"/>
      <c r="G8" s="36"/>
      <c r="I8" s="12">
        <f t="shared" si="0"/>
        <v>0</v>
      </c>
      <c r="J8" s="8" t="str">
        <f t="shared" si="1"/>
        <v>　××=0㎡</v>
      </c>
      <c r="K8" s="28" t="s">
        <v>30</v>
      </c>
      <c r="L8" s="14" t="str">
        <f>"　表示面積計　"&amp;K6&amp;"㎡"</f>
        <v>　表示面積計　2㎡</v>
      </c>
      <c r="M8" s="8" t="str">
        <f>"　申請手数料　"&amp;TEXT(L6,"\#,##0円")</f>
        <v>　申請手数料　¥2,100円</v>
      </c>
      <c r="N8" s="16" t="str">
        <f>B6&amp;"（"&amp;IF(M6=0,"照明無","照明有")&amp;")"</f>
        <v>壁面利用広告板（照明有)</v>
      </c>
      <c r="O8" s="16">
        <v>3</v>
      </c>
      <c r="P8" s="17" t="str">
        <f>N8&amp;CHAR(10)&amp;J6&amp;CHAR(10)&amp;J7&amp;CHAR(10)&amp;J8&amp;CHAR(10)&amp;L8&amp;CHAR(10)&amp;M8</f>
        <v>壁面利用広告板（照明有)
　1×2×1=2㎡
　××=0㎡
　××=0㎡
　表示面積計　2㎡
　申請手数料　¥2,100円</v>
      </c>
      <c r="R8" t="s">
        <v>4</v>
      </c>
      <c r="T8">
        <v>8</v>
      </c>
      <c r="U8">
        <v>2700</v>
      </c>
    </row>
    <row r="9" spans="1:21" x14ac:dyDescent="0.4">
      <c r="A9" s="36"/>
      <c r="B9" s="36"/>
      <c r="C9" s="36"/>
      <c r="D9" s="2"/>
      <c r="E9" s="2"/>
      <c r="F9" s="2"/>
      <c r="G9" s="36"/>
      <c r="I9" s="12">
        <f t="shared" si="0"/>
        <v>0</v>
      </c>
      <c r="J9" s="8" t="str">
        <f t="shared" si="1"/>
        <v>　××=0㎡</v>
      </c>
      <c r="K9" s="20" t="s">
        <v>27</v>
      </c>
      <c r="L9" s="19" t="s">
        <v>28</v>
      </c>
      <c r="M9" s="21" t="s">
        <v>29</v>
      </c>
      <c r="N9" s="22"/>
      <c r="O9" s="23">
        <v>4</v>
      </c>
      <c r="P9" s="17" t="str">
        <f>N8&amp;CHAR(10)&amp;J6&amp;CHAR(10)&amp;J7&amp;CHAR(10)&amp;J8&amp;CHAR(10)&amp;J9&amp;CHAR(10)&amp;L8&amp;CHAR(10)&amp;M8</f>
        <v>壁面利用広告板（照明有)
　1×2×1=2㎡
　××=0㎡
　××=0㎡
　××=0㎡
　表示面積計　2㎡
　申請手数料　¥2,100円</v>
      </c>
      <c r="R9" t="s">
        <v>5</v>
      </c>
      <c r="T9">
        <v>9</v>
      </c>
      <c r="U9">
        <v>2700</v>
      </c>
    </row>
    <row r="10" spans="1:21" ht="19.5" thickBot="1" x14ac:dyDescent="0.45">
      <c r="A10" s="36"/>
      <c r="B10" s="36"/>
      <c r="C10" s="36"/>
      <c r="D10" s="2"/>
      <c r="E10" s="2"/>
      <c r="F10" s="2"/>
      <c r="G10" s="36"/>
      <c r="I10" s="12">
        <f t="shared" si="0"/>
        <v>0</v>
      </c>
      <c r="J10" s="8" t="str">
        <f t="shared" si="1"/>
        <v>　××=0㎡</v>
      </c>
      <c r="K10" s="24" t="str">
        <f>IF(K6=0,"",G6)</f>
        <v>郡山市役所</v>
      </c>
      <c r="L10" s="15">
        <f>IF(D6=0,0,IF(D7=0,1,IF(D8=0,2,IF(D9=0,3,IF(D10=0,4,5)))))</f>
        <v>1</v>
      </c>
      <c r="M10" s="25" t="str">
        <f>VLOOKUP(L10,O5:P10,2,FALSE)</f>
        <v>壁面利用広告板（照明有)
　1×2×1=2㎡
　申請手数料　¥2,100円</v>
      </c>
      <c r="N10" s="26"/>
      <c r="O10" s="27">
        <v>5</v>
      </c>
      <c r="P10" s="13" t="str">
        <f>N8&amp;CHAR(10)&amp;J6&amp;CHAR(10)&amp;J7&amp;CHAR(10)&amp;J8&amp;CHAR(10)&amp;J9&amp;CHAR(10)&amp;J10&amp;CHAR(10)&amp;L8&amp;CHAR(10)&amp;M8</f>
        <v>壁面利用広告板（照明有)
　1×2×1=2㎡
　××=0㎡
　××=0㎡
　××=0㎡
　××=0㎡
　表示面積計　2㎡
　申請手数料　¥2,100円</v>
      </c>
      <c r="R10" t="s">
        <v>6</v>
      </c>
      <c r="T10">
        <v>10</v>
      </c>
      <c r="U10">
        <v>2700</v>
      </c>
    </row>
    <row r="11" spans="1:21" x14ac:dyDescent="0.4">
      <c r="A11" s="36">
        <v>2</v>
      </c>
      <c r="B11" s="36"/>
      <c r="C11" s="36"/>
      <c r="D11" s="2"/>
      <c r="E11" s="2"/>
      <c r="F11" s="2"/>
      <c r="G11" s="36"/>
      <c r="I11" s="12">
        <f t="shared" si="0"/>
        <v>0</v>
      </c>
      <c r="J11" s="8" t="str">
        <f t="shared" si="1"/>
        <v>　××=0㎡</v>
      </c>
      <c r="K11" s="13">
        <f t="shared" ref="K11" si="2">SUM(I11:I15)</f>
        <v>0</v>
      </c>
      <c r="L11" s="14">
        <f t="shared" ref="L11" si="3">VLOOKUP(N11,T:U,2,FALSE)</f>
        <v>0</v>
      </c>
      <c r="M11" s="14">
        <f>IF(K12=0,0,10000)</f>
        <v>10000</v>
      </c>
      <c r="N11" s="15">
        <f t="shared" ref="N11" si="4">ROUNDUP(K11,0)+M11</f>
        <v>10000</v>
      </c>
      <c r="O11" s="16">
        <v>1</v>
      </c>
      <c r="P11" s="12" t="str">
        <f t="shared" ref="P11" si="5">IF(I11=0,"－",N13&amp;CHAR(10)&amp;J11&amp;CHAR(10)&amp;M13)</f>
        <v>－</v>
      </c>
      <c r="R11" t="s">
        <v>7</v>
      </c>
      <c r="T11">
        <v>11</v>
      </c>
      <c r="U11">
        <v>3700</v>
      </c>
    </row>
    <row r="12" spans="1:21" x14ac:dyDescent="0.4">
      <c r="A12" s="36"/>
      <c r="B12" s="36"/>
      <c r="C12" s="36"/>
      <c r="D12" s="2"/>
      <c r="E12" s="2"/>
      <c r="F12" s="2"/>
      <c r="G12" s="36"/>
      <c r="I12" s="12">
        <f t="shared" ref="I12:I16" si="6">IF(D12="－",0,D12*E12*F12)</f>
        <v>0</v>
      </c>
      <c r="J12" s="8" t="str">
        <f t="shared" ref="J12:J16" si="7">"　"&amp;D12&amp;"×"&amp;E12&amp;"×"&amp;F12&amp;"="&amp;I12&amp;"㎡"</f>
        <v>　××=0㎡</v>
      </c>
      <c r="K12" s="28">
        <f>IF(S$6=C11,0,1)</f>
        <v>1</v>
      </c>
      <c r="L12" s="18" t="s">
        <v>24</v>
      </c>
      <c r="M12" s="18" t="s">
        <v>25</v>
      </c>
      <c r="N12" s="19" t="s">
        <v>26</v>
      </c>
      <c r="O12" s="16">
        <v>2</v>
      </c>
      <c r="P12" s="17" t="str">
        <f t="shared" ref="P12" si="8">N13&amp;CHAR(10)&amp;J11&amp;CHAR(10)&amp;J12&amp;CHAR(10)&amp;L13&amp;CHAR(10)&amp;M13</f>
        <v>（照明有)
　××=0㎡
　××=0㎡
　表示面積計　0㎡
　申請手数料　¥0円</v>
      </c>
      <c r="R12" t="s">
        <v>8</v>
      </c>
      <c r="T12">
        <v>12</v>
      </c>
      <c r="U12">
        <v>3700</v>
      </c>
    </row>
    <row r="13" spans="1:21" ht="19.5" thickBot="1" x14ac:dyDescent="0.45">
      <c r="A13" s="36"/>
      <c r="B13" s="36"/>
      <c r="C13" s="36"/>
      <c r="D13" s="2"/>
      <c r="E13" s="2"/>
      <c r="F13" s="2"/>
      <c r="G13" s="36"/>
      <c r="I13" s="12">
        <f t="shared" si="6"/>
        <v>0</v>
      </c>
      <c r="J13" s="8" t="str">
        <f t="shared" si="7"/>
        <v>　××=0㎡</v>
      </c>
      <c r="K13" s="28" t="s">
        <v>30</v>
      </c>
      <c r="L13" s="14" t="str">
        <f t="shared" ref="L13" si="9">"　表示面積計　"&amp;K11&amp;"㎡"</f>
        <v>　表示面積計　0㎡</v>
      </c>
      <c r="M13" s="8" t="str">
        <f t="shared" ref="M13" si="10">"　申請手数料　"&amp;TEXT(L11,"\#,##0円")</f>
        <v>　申請手数料　¥0円</v>
      </c>
      <c r="N13" s="16" t="str">
        <f t="shared" ref="N13" si="11">B11&amp;"（"&amp;IF(M11=0,"照明無","照明有")&amp;")"</f>
        <v>（照明有)</v>
      </c>
      <c r="O13" s="16">
        <v>3</v>
      </c>
      <c r="P13" s="17" t="str">
        <f t="shared" ref="P13" si="12">N13&amp;CHAR(10)&amp;J11&amp;CHAR(10)&amp;J12&amp;CHAR(10)&amp;J13&amp;CHAR(10)&amp;L13&amp;CHAR(10)&amp;M13</f>
        <v>（照明有)
　××=0㎡
　××=0㎡
　××=0㎡
　表示面積計　0㎡
　申請手数料　¥0円</v>
      </c>
      <c r="R13" t="s">
        <v>9</v>
      </c>
      <c r="T13">
        <v>13</v>
      </c>
      <c r="U13">
        <v>3700</v>
      </c>
    </row>
    <row r="14" spans="1:21" x14ac:dyDescent="0.4">
      <c r="A14" s="36"/>
      <c r="B14" s="36"/>
      <c r="C14" s="36"/>
      <c r="D14" s="2"/>
      <c r="E14" s="2"/>
      <c r="F14" s="2"/>
      <c r="G14" s="36"/>
      <c r="I14" s="12">
        <f t="shared" si="6"/>
        <v>0</v>
      </c>
      <c r="J14" s="8" t="str">
        <f t="shared" si="7"/>
        <v>　××=0㎡</v>
      </c>
      <c r="K14" s="20" t="s">
        <v>27</v>
      </c>
      <c r="L14" s="19" t="s">
        <v>28</v>
      </c>
      <c r="M14" s="21" t="s">
        <v>29</v>
      </c>
      <c r="N14" s="22"/>
      <c r="O14" s="23">
        <v>4</v>
      </c>
      <c r="P14" s="17" t="str">
        <f t="shared" ref="P14" si="13">N13&amp;CHAR(10)&amp;J11&amp;CHAR(10)&amp;J12&amp;CHAR(10)&amp;J13&amp;CHAR(10)&amp;J14&amp;CHAR(10)&amp;L13&amp;CHAR(10)&amp;M13</f>
        <v>（照明有)
　××=0㎡
　××=0㎡
　××=0㎡
　××=0㎡
　表示面積計　0㎡
　申請手数料　¥0円</v>
      </c>
      <c r="T14">
        <v>14</v>
      </c>
      <c r="U14">
        <v>3700</v>
      </c>
    </row>
    <row r="15" spans="1:21" ht="19.5" thickBot="1" x14ac:dyDescent="0.45">
      <c r="A15" s="36"/>
      <c r="B15" s="36"/>
      <c r="C15" s="36"/>
      <c r="D15" s="2"/>
      <c r="E15" s="2"/>
      <c r="F15" s="2"/>
      <c r="G15" s="36"/>
      <c r="I15" s="12">
        <f t="shared" si="6"/>
        <v>0</v>
      </c>
      <c r="J15" s="8" t="str">
        <f t="shared" si="7"/>
        <v>　××=0㎡</v>
      </c>
      <c r="K15" s="24" t="str">
        <f t="shared" ref="K15" si="14">IF(K11=0,"",G11)</f>
        <v/>
      </c>
      <c r="L15" s="15">
        <f t="shared" ref="L15" si="15">IF(D11=0,0,IF(D12=0,1,IF(D13=0,2,IF(D14=0,3,IF(D15=0,4,5)))))</f>
        <v>0</v>
      </c>
      <c r="M15" s="25" t="str">
        <f>IFERROR(VLOOKUP(L15,O11:P15,2,FALSE),"")</f>
        <v/>
      </c>
      <c r="N15" s="26"/>
      <c r="O15" s="27">
        <v>5</v>
      </c>
      <c r="P15" s="13" t="str">
        <f t="shared" ref="P15" si="16">N13&amp;CHAR(10)&amp;J11&amp;CHAR(10)&amp;J12&amp;CHAR(10)&amp;J13&amp;CHAR(10)&amp;J14&amp;CHAR(10)&amp;J15&amp;CHAR(10)&amp;L13&amp;CHAR(10)&amp;M13</f>
        <v>（照明有)
　××=0㎡
　××=0㎡
　××=0㎡
　××=0㎡
　××=0㎡
　表示面積計　0㎡
　申請手数料　¥0円</v>
      </c>
      <c r="T15">
        <v>15</v>
      </c>
      <c r="U15">
        <v>3700</v>
      </c>
    </row>
    <row r="16" spans="1:21" x14ac:dyDescent="0.4">
      <c r="A16" s="36">
        <v>3</v>
      </c>
      <c r="B16" s="36"/>
      <c r="C16" s="36"/>
      <c r="D16" s="2"/>
      <c r="E16" s="2"/>
      <c r="F16" s="2"/>
      <c r="G16" s="36"/>
      <c r="I16" s="12">
        <f t="shared" si="6"/>
        <v>0</v>
      </c>
      <c r="J16" s="8" t="str">
        <f t="shared" si="7"/>
        <v>　××=0㎡</v>
      </c>
      <c r="K16" s="13">
        <f t="shared" ref="K16" si="17">SUM(I16:I20)</f>
        <v>0</v>
      </c>
      <c r="L16" s="14">
        <f t="shared" ref="L16" si="18">VLOOKUP(N16,T:U,2,FALSE)</f>
        <v>0</v>
      </c>
      <c r="M16" s="14">
        <f>IF(K17=0,0,10000)</f>
        <v>10000</v>
      </c>
      <c r="N16" s="15">
        <f t="shared" ref="N16" si="19">ROUNDUP(K16,0)+M16</f>
        <v>10000</v>
      </c>
      <c r="O16" s="16">
        <v>1</v>
      </c>
      <c r="P16" s="12" t="str">
        <f t="shared" ref="P16" si="20">IF(I16=0,"－",N18&amp;CHAR(10)&amp;J16&amp;CHAR(10)&amp;M18)</f>
        <v>－</v>
      </c>
      <c r="T16">
        <v>16</v>
      </c>
      <c r="U16">
        <v>4700</v>
      </c>
    </row>
    <row r="17" spans="1:21" x14ac:dyDescent="0.4">
      <c r="A17" s="36"/>
      <c r="B17" s="36"/>
      <c r="C17" s="36"/>
      <c r="D17" s="2"/>
      <c r="E17" s="2"/>
      <c r="F17" s="2"/>
      <c r="G17" s="36"/>
      <c r="I17" s="12">
        <f t="shared" ref="I17:I80" si="21">IF(D17="－",0,D17*E17*F17)</f>
        <v>0</v>
      </c>
      <c r="J17" s="8" t="str">
        <f t="shared" ref="J17:J80" si="22">"　"&amp;D17&amp;"×"&amp;E17&amp;"×"&amp;F17&amp;"="&amp;I17&amp;"㎡"</f>
        <v>　××=0㎡</v>
      </c>
      <c r="K17" s="28">
        <f>IF(S$6=C16,0,1)</f>
        <v>1</v>
      </c>
      <c r="L17" s="18" t="s">
        <v>24</v>
      </c>
      <c r="M17" s="18" t="s">
        <v>25</v>
      </c>
      <c r="N17" s="19" t="s">
        <v>26</v>
      </c>
      <c r="O17" s="16">
        <v>2</v>
      </c>
      <c r="P17" s="17" t="str">
        <f t="shared" ref="P17" si="23">N18&amp;CHAR(10)&amp;J16&amp;CHAR(10)&amp;J17&amp;CHAR(10)&amp;L18&amp;CHAR(10)&amp;M18</f>
        <v>（照明有)
　××=0㎡
　××=0㎡
　表示面積計　0㎡
　申請手数料　¥0円</v>
      </c>
      <c r="T17">
        <v>17</v>
      </c>
      <c r="U17">
        <v>4700</v>
      </c>
    </row>
    <row r="18" spans="1:21" ht="19.5" thickBot="1" x14ac:dyDescent="0.45">
      <c r="A18" s="36"/>
      <c r="B18" s="36"/>
      <c r="C18" s="36"/>
      <c r="D18" s="2"/>
      <c r="E18" s="2"/>
      <c r="F18" s="2"/>
      <c r="G18" s="36"/>
      <c r="I18" s="12">
        <f t="shared" si="21"/>
        <v>0</v>
      </c>
      <c r="J18" s="8" t="str">
        <f t="shared" si="22"/>
        <v>　××=0㎡</v>
      </c>
      <c r="K18" s="28" t="s">
        <v>30</v>
      </c>
      <c r="L18" s="14" t="str">
        <f t="shared" ref="L18:L78" si="24">"　表示面積計　"&amp;K16&amp;"㎡"</f>
        <v>　表示面積計　0㎡</v>
      </c>
      <c r="M18" s="8" t="str">
        <f t="shared" ref="M18:M78" si="25">"　申請手数料　"&amp;TEXT(L16,"\#,##0円")</f>
        <v>　申請手数料　¥0円</v>
      </c>
      <c r="N18" s="16" t="str">
        <f t="shared" ref="N18" si="26">B16&amp;"（"&amp;IF(M16=0,"照明無","照明有")&amp;")"</f>
        <v>（照明有)</v>
      </c>
      <c r="O18" s="16">
        <v>3</v>
      </c>
      <c r="P18" s="17" t="str">
        <f t="shared" ref="P18" si="27">N18&amp;CHAR(10)&amp;J16&amp;CHAR(10)&amp;J17&amp;CHAR(10)&amp;J18&amp;CHAR(10)&amp;L18&amp;CHAR(10)&amp;M18</f>
        <v>（照明有)
　××=0㎡
　××=0㎡
　××=0㎡
　表示面積計　0㎡
　申請手数料　¥0円</v>
      </c>
      <c r="T18">
        <v>18</v>
      </c>
      <c r="U18">
        <v>4700</v>
      </c>
    </row>
    <row r="19" spans="1:21" x14ac:dyDescent="0.4">
      <c r="A19" s="36"/>
      <c r="B19" s="36"/>
      <c r="C19" s="36"/>
      <c r="D19" s="2"/>
      <c r="E19" s="2"/>
      <c r="F19" s="2"/>
      <c r="G19" s="36"/>
      <c r="I19" s="12">
        <f t="shared" si="21"/>
        <v>0</v>
      </c>
      <c r="J19" s="8" t="str">
        <f t="shared" si="22"/>
        <v>　××=0㎡</v>
      </c>
      <c r="K19" s="20" t="s">
        <v>27</v>
      </c>
      <c r="L19" s="19" t="s">
        <v>28</v>
      </c>
      <c r="M19" s="21" t="s">
        <v>29</v>
      </c>
      <c r="N19" s="22"/>
      <c r="O19" s="23">
        <v>4</v>
      </c>
      <c r="P19" s="17" t="str">
        <f t="shared" ref="P19" si="28">N18&amp;CHAR(10)&amp;J16&amp;CHAR(10)&amp;J17&amp;CHAR(10)&amp;J18&amp;CHAR(10)&amp;J19&amp;CHAR(10)&amp;L18&amp;CHAR(10)&amp;M18</f>
        <v>（照明有)
　××=0㎡
　××=0㎡
　××=0㎡
　××=0㎡
　表示面積計　0㎡
　申請手数料　¥0円</v>
      </c>
      <c r="T19">
        <v>19</v>
      </c>
      <c r="U19">
        <v>4700</v>
      </c>
    </row>
    <row r="20" spans="1:21" ht="19.5" thickBot="1" x14ac:dyDescent="0.45">
      <c r="A20" s="36"/>
      <c r="B20" s="36"/>
      <c r="C20" s="36"/>
      <c r="D20" s="2"/>
      <c r="E20" s="2"/>
      <c r="F20" s="2"/>
      <c r="G20" s="36"/>
      <c r="I20" s="12">
        <f t="shared" si="21"/>
        <v>0</v>
      </c>
      <c r="J20" s="8" t="str">
        <f t="shared" si="22"/>
        <v>　××=0㎡</v>
      </c>
      <c r="K20" s="24" t="str">
        <f t="shared" ref="K20" si="29">IF(K16=0,"",G16)</f>
        <v/>
      </c>
      <c r="L20" s="15">
        <f t="shared" ref="L20" si="30">IF(D16=0,0,IF(D17=0,1,IF(D18=0,2,IF(D19=0,3,IF(D20=0,4,5)))))</f>
        <v>0</v>
      </c>
      <c r="M20" s="25" t="str">
        <f>IFERROR(VLOOKUP(L20,O16:P20,2,FALSE),"")</f>
        <v/>
      </c>
      <c r="N20" s="26"/>
      <c r="O20" s="27">
        <v>5</v>
      </c>
      <c r="P20" s="13" t="str">
        <f t="shared" ref="P20" si="31">N18&amp;CHAR(10)&amp;J16&amp;CHAR(10)&amp;J17&amp;CHAR(10)&amp;J18&amp;CHAR(10)&amp;J19&amp;CHAR(10)&amp;J20&amp;CHAR(10)&amp;L18&amp;CHAR(10)&amp;M18</f>
        <v>（照明有)
　××=0㎡
　××=0㎡
　××=0㎡
　××=0㎡
　××=0㎡
　表示面積計　0㎡
　申請手数料　¥0円</v>
      </c>
      <c r="T20">
        <v>20</v>
      </c>
      <c r="U20">
        <v>4700</v>
      </c>
    </row>
    <row r="21" spans="1:21" x14ac:dyDescent="0.4">
      <c r="A21" s="36">
        <v>4</v>
      </c>
      <c r="B21" s="36"/>
      <c r="C21" s="36"/>
      <c r="D21" s="2"/>
      <c r="E21" s="2"/>
      <c r="F21" s="2"/>
      <c r="G21" s="36"/>
      <c r="I21" s="12">
        <f t="shared" si="21"/>
        <v>0</v>
      </c>
      <c r="J21" s="8" t="str">
        <f t="shared" si="22"/>
        <v>　××=0㎡</v>
      </c>
      <c r="K21" s="13">
        <f t="shared" ref="K21" si="32">SUM(I21:I25)</f>
        <v>0</v>
      </c>
      <c r="L21" s="14">
        <f t="shared" ref="L21" si="33">VLOOKUP(N21,T:U,2,FALSE)</f>
        <v>0</v>
      </c>
      <c r="M21" s="14">
        <f>IF(K22=0,0,10000)</f>
        <v>10000</v>
      </c>
      <c r="N21" s="15">
        <f t="shared" ref="N21" si="34">ROUNDUP(K21,0)+M21</f>
        <v>10000</v>
      </c>
      <c r="O21" s="16">
        <v>1</v>
      </c>
      <c r="P21" s="12" t="str">
        <f t="shared" ref="P21" si="35">IF(I21=0,"－",N23&amp;CHAR(10)&amp;J21&amp;CHAR(10)&amp;M23)</f>
        <v>－</v>
      </c>
      <c r="T21">
        <v>21</v>
      </c>
      <c r="U21">
        <v>5700</v>
      </c>
    </row>
    <row r="22" spans="1:21" x14ac:dyDescent="0.4">
      <c r="A22" s="36"/>
      <c r="B22" s="36"/>
      <c r="C22" s="36"/>
      <c r="D22" s="2"/>
      <c r="E22" s="2"/>
      <c r="F22" s="2"/>
      <c r="G22" s="36"/>
      <c r="I22" s="12">
        <f t="shared" si="21"/>
        <v>0</v>
      </c>
      <c r="J22" s="8" t="str">
        <f t="shared" si="22"/>
        <v>　××=0㎡</v>
      </c>
      <c r="K22" s="28">
        <f>IF(S$6=C21,0,1)</f>
        <v>1</v>
      </c>
      <c r="L22" s="18" t="s">
        <v>24</v>
      </c>
      <c r="M22" s="18" t="s">
        <v>25</v>
      </c>
      <c r="N22" s="19" t="s">
        <v>26</v>
      </c>
      <c r="O22" s="16">
        <v>2</v>
      </c>
      <c r="P22" s="17" t="str">
        <f t="shared" ref="P22" si="36">N23&amp;CHAR(10)&amp;J21&amp;CHAR(10)&amp;J22&amp;CHAR(10)&amp;L23&amp;CHAR(10)&amp;M23</f>
        <v>（照明有)
　××=0㎡
　××=0㎡
　表示面積計　0㎡
　申請手数料　¥0円</v>
      </c>
      <c r="T22">
        <v>22</v>
      </c>
      <c r="U22">
        <v>5700</v>
      </c>
    </row>
    <row r="23" spans="1:21" ht="19.5" thickBot="1" x14ac:dyDescent="0.45">
      <c r="A23" s="36"/>
      <c r="B23" s="36"/>
      <c r="C23" s="36"/>
      <c r="D23" s="2"/>
      <c r="E23" s="2"/>
      <c r="F23" s="2"/>
      <c r="G23" s="36"/>
      <c r="I23" s="12">
        <f t="shared" si="21"/>
        <v>0</v>
      </c>
      <c r="J23" s="8" t="str">
        <f t="shared" si="22"/>
        <v>　××=0㎡</v>
      </c>
      <c r="K23" s="28" t="s">
        <v>30</v>
      </c>
      <c r="L23" s="14" t="str">
        <f t="shared" si="24"/>
        <v>　表示面積計　0㎡</v>
      </c>
      <c r="M23" s="8" t="str">
        <f t="shared" si="25"/>
        <v>　申請手数料　¥0円</v>
      </c>
      <c r="N23" s="16" t="str">
        <f t="shared" ref="N23" si="37">B21&amp;"（"&amp;IF(M21=0,"照明無","照明有")&amp;")"</f>
        <v>（照明有)</v>
      </c>
      <c r="O23" s="16">
        <v>3</v>
      </c>
      <c r="P23" s="17" t="str">
        <f t="shared" ref="P23" si="38">N23&amp;CHAR(10)&amp;J21&amp;CHAR(10)&amp;J22&amp;CHAR(10)&amp;J23&amp;CHAR(10)&amp;L23&amp;CHAR(10)&amp;M23</f>
        <v>（照明有)
　××=0㎡
　××=0㎡
　××=0㎡
　表示面積計　0㎡
　申請手数料　¥0円</v>
      </c>
      <c r="T23">
        <v>23</v>
      </c>
      <c r="U23">
        <v>5700</v>
      </c>
    </row>
    <row r="24" spans="1:21" x14ac:dyDescent="0.4">
      <c r="A24" s="36"/>
      <c r="B24" s="36"/>
      <c r="C24" s="36"/>
      <c r="D24" s="2"/>
      <c r="E24" s="2"/>
      <c r="F24" s="2"/>
      <c r="G24" s="36"/>
      <c r="I24" s="12">
        <f t="shared" si="21"/>
        <v>0</v>
      </c>
      <c r="J24" s="8" t="str">
        <f t="shared" si="22"/>
        <v>　××=0㎡</v>
      </c>
      <c r="K24" s="20" t="s">
        <v>27</v>
      </c>
      <c r="L24" s="19" t="s">
        <v>28</v>
      </c>
      <c r="M24" s="21" t="s">
        <v>29</v>
      </c>
      <c r="N24" s="22"/>
      <c r="O24" s="23">
        <v>4</v>
      </c>
      <c r="P24" s="17" t="str">
        <f t="shared" ref="P24" si="39">N23&amp;CHAR(10)&amp;J21&amp;CHAR(10)&amp;J22&amp;CHAR(10)&amp;J23&amp;CHAR(10)&amp;J24&amp;CHAR(10)&amp;L23&amp;CHAR(10)&amp;M23</f>
        <v>（照明有)
　××=0㎡
　××=0㎡
　××=0㎡
　××=0㎡
　表示面積計　0㎡
　申請手数料　¥0円</v>
      </c>
      <c r="T24">
        <v>24</v>
      </c>
      <c r="U24">
        <v>5700</v>
      </c>
    </row>
    <row r="25" spans="1:21" ht="19.5" thickBot="1" x14ac:dyDescent="0.45">
      <c r="A25" s="36"/>
      <c r="B25" s="36"/>
      <c r="C25" s="36"/>
      <c r="D25" s="2"/>
      <c r="E25" s="2"/>
      <c r="F25" s="2"/>
      <c r="G25" s="36"/>
      <c r="I25" s="12">
        <f t="shared" si="21"/>
        <v>0</v>
      </c>
      <c r="J25" s="8" t="str">
        <f t="shared" si="22"/>
        <v>　××=0㎡</v>
      </c>
      <c r="K25" s="24" t="str">
        <f t="shared" ref="K25" si="40">IF(K21=0,"",G21)</f>
        <v/>
      </c>
      <c r="L25" s="15">
        <f t="shared" ref="L25" si="41">IF(D21=0,0,IF(D22=0,1,IF(D23=0,2,IF(D24=0,3,IF(D25=0,4,5)))))</f>
        <v>0</v>
      </c>
      <c r="M25" s="25" t="str">
        <f>IFERROR(VLOOKUP(L25,O21:P25,2,FALSE),"")</f>
        <v/>
      </c>
      <c r="N25" s="26"/>
      <c r="O25" s="27">
        <v>5</v>
      </c>
      <c r="P25" s="13" t="str">
        <f t="shared" ref="P25" si="42">N23&amp;CHAR(10)&amp;J21&amp;CHAR(10)&amp;J22&amp;CHAR(10)&amp;J23&amp;CHAR(10)&amp;J24&amp;CHAR(10)&amp;J25&amp;CHAR(10)&amp;L23&amp;CHAR(10)&amp;M23</f>
        <v>（照明有)
　××=0㎡
　××=0㎡
　××=0㎡
　××=0㎡
　××=0㎡
　表示面積計　0㎡
　申請手数料　¥0円</v>
      </c>
      <c r="T25">
        <v>25</v>
      </c>
      <c r="U25">
        <v>5700</v>
      </c>
    </row>
    <row r="26" spans="1:21" x14ac:dyDescent="0.4">
      <c r="A26" s="36">
        <v>5</v>
      </c>
      <c r="B26" s="36"/>
      <c r="C26" s="36"/>
      <c r="D26" s="2"/>
      <c r="E26" s="2"/>
      <c r="F26" s="2"/>
      <c r="G26" s="36"/>
      <c r="I26" s="12">
        <f t="shared" si="21"/>
        <v>0</v>
      </c>
      <c r="J26" s="8" t="str">
        <f t="shared" si="22"/>
        <v>　××=0㎡</v>
      </c>
      <c r="K26" s="13">
        <f t="shared" ref="K26" si="43">SUM(I26:I30)</f>
        <v>0</v>
      </c>
      <c r="L26" s="14">
        <f t="shared" ref="L26" si="44">VLOOKUP(N26,T:U,2,FALSE)</f>
        <v>0</v>
      </c>
      <c r="M26" s="14">
        <f>IF(K27=0,0,10000)</f>
        <v>10000</v>
      </c>
      <c r="N26" s="15">
        <f t="shared" ref="N26" si="45">ROUNDUP(K26,0)+M26</f>
        <v>10000</v>
      </c>
      <c r="O26" s="16">
        <v>1</v>
      </c>
      <c r="P26" s="12" t="str">
        <f t="shared" ref="P26" si="46">IF(I26=0,"－",N28&amp;CHAR(10)&amp;J26&amp;CHAR(10)&amp;M28)</f>
        <v>－</v>
      </c>
      <c r="T26">
        <v>26</v>
      </c>
      <c r="U26">
        <v>6700</v>
      </c>
    </row>
    <row r="27" spans="1:21" x14ac:dyDescent="0.4">
      <c r="A27" s="36"/>
      <c r="B27" s="36"/>
      <c r="C27" s="36"/>
      <c r="D27" s="2"/>
      <c r="E27" s="2"/>
      <c r="F27" s="2"/>
      <c r="G27" s="36"/>
      <c r="I27" s="12">
        <f t="shared" si="21"/>
        <v>0</v>
      </c>
      <c r="J27" s="8" t="str">
        <f t="shared" si="22"/>
        <v>　××=0㎡</v>
      </c>
      <c r="K27" s="28">
        <f>IF(S$6=C26,0,1)</f>
        <v>1</v>
      </c>
      <c r="L27" s="18" t="s">
        <v>24</v>
      </c>
      <c r="M27" s="18" t="s">
        <v>25</v>
      </c>
      <c r="N27" s="19" t="s">
        <v>26</v>
      </c>
      <c r="O27" s="16">
        <v>2</v>
      </c>
      <c r="P27" s="17" t="str">
        <f t="shared" ref="P27" si="47">N28&amp;CHAR(10)&amp;J26&amp;CHAR(10)&amp;J27&amp;CHAR(10)&amp;L28&amp;CHAR(10)&amp;M28</f>
        <v>（照明有)
　××=0㎡
　××=0㎡
　表示面積計　0㎡
　申請手数料　¥0円</v>
      </c>
      <c r="T27">
        <v>27</v>
      </c>
      <c r="U27">
        <v>6700</v>
      </c>
    </row>
    <row r="28" spans="1:21" ht="19.5" thickBot="1" x14ac:dyDescent="0.45">
      <c r="A28" s="36"/>
      <c r="B28" s="36"/>
      <c r="C28" s="36"/>
      <c r="D28" s="2"/>
      <c r="E28" s="2"/>
      <c r="F28" s="2"/>
      <c r="G28" s="36"/>
      <c r="I28" s="12">
        <f t="shared" si="21"/>
        <v>0</v>
      </c>
      <c r="J28" s="8" t="str">
        <f t="shared" si="22"/>
        <v>　××=0㎡</v>
      </c>
      <c r="K28" s="28" t="s">
        <v>30</v>
      </c>
      <c r="L28" s="14" t="str">
        <f t="shared" si="24"/>
        <v>　表示面積計　0㎡</v>
      </c>
      <c r="M28" s="8" t="str">
        <f t="shared" si="25"/>
        <v>　申請手数料　¥0円</v>
      </c>
      <c r="N28" s="16" t="str">
        <f t="shared" ref="N28" si="48">B26&amp;"（"&amp;IF(M26=0,"照明無","照明有")&amp;")"</f>
        <v>（照明有)</v>
      </c>
      <c r="O28" s="16">
        <v>3</v>
      </c>
      <c r="P28" s="17" t="str">
        <f t="shared" ref="P28" si="49">N28&amp;CHAR(10)&amp;J26&amp;CHAR(10)&amp;J27&amp;CHAR(10)&amp;J28&amp;CHAR(10)&amp;L28&amp;CHAR(10)&amp;M28</f>
        <v>（照明有)
　××=0㎡
　××=0㎡
　××=0㎡
　表示面積計　0㎡
　申請手数料　¥0円</v>
      </c>
      <c r="T28">
        <v>28</v>
      </c>
      <c r="U28">
        <v>6700</v>
      </c>
    </row>
    <row r="29" spans="1:21" x14ac:dyDescent="0.4">
      <c r="A29" s="36"/>
      <c r="B29" s="36"/>
      <c r="C29" s="36"/>
      <c r="D29" s="2"/>
      <c r="E29" s="2"/>
      <c r="F29" s="2"/>
      <c r="G29" s="36"/>
      <c r="I29" s="12">
        <f t="shared" si="21"/>
        <v>0</v>
      </c>
      <c r="J29" s="8" t="str">
        <f t="shared" si="22"/>
        <v>　××=0㎡</v>
      </c>
      <c r="K29" s="20" t="s">
        <v>27</v>
      </c>
      <c r="L29" s="19" t="s">
        <v>28</v>
      </c>
      <c r="M29" s="21" t="s">
        <v>29</v>
      </c>
      <c r="N29" s="22"/>
      <c r="O29" s="23">
        <v>4</v>
      </c>
      <c r="P29" s="17" t="str">
        <f t="shared" ref="P29" si="50">N28&amp;CHAR(10)&amp;J26&amp;CHAR(10)&amp;J27&amp;CHAR(10)&amp;J28&amp;CHAR(10)&amp;J29&amp;CHAR(10)&amp;L28&amp;CHAR(10)&amp;M28</f>
        <v>（照明有)
　××=0㎡
　××=0㎡
　××=0㎡
　××=0㎡
　表示面積計　0㎡
　申請手数料　¥0円</v>
      </c>
      <c r="T29">
        <v>29</v>
      </c>
      <c r="U29">
        <v>6700</v>
      </c>
    </row>
    <row r="30" spans="1:21" ht="19.5" thickBot="1" x14ac:dyDescent="0.45">
      <c r="A30" s="36"/>
      <c r="B30" s="36"/>
      <c r="C30" s="36"/>
      <c r="D30" s="2"/>
      <c r="E30" s="2"/>
      <c r="F30" s="2"/>
      <c r="G30" s="36"/>
      <c r="I30" s="12">
        <f t="shared" si="21"/>
        <v>0</v>
      </c>
      <c r="J30" s="8" t="str">
        <f t="shared" si="22"/>
        <v>　××=0㎡</v>
      </c>
      <c r="K30" s="24" t="str">
        <f t="shared" ref="K30" si="51">IF(K26=0,"",G26)</f>
        <v/>
      </c>
      <c r="L30" s="15">
        <f t="shared" ref="L30" si="52">IF(D26=0,0,IF(D27=0,1,IF(D28=0,2,IF(D29=0,3,IF(D30=0,4,5)))))</f>
        <v>0</v>
      </c>
      <c r="M30" s="25" t="str">
        <f>IFERROR(VLOOKUP(L30,O26:P30,2,FALSE),"")</f>
        <v/>
      </c>
      <c r="N30" s="26"/>
      <c r="O30" s="27">
        <v>5</v>
      </c>
      <c r="P30" s="13" t="str">
        <f t="shared" ref="P30" si="53">N28&amp;CHAR(10)&amp;J26&amp;CHAR(10)&amp;J27&amp;CHAR(10)&amp;J28&amp;CHAR(10)&amp;J29&amp;CHAR(10)&amp;J30&amp;CHAR(10)&amp;L28&amp;CHAR(10)&amp;M28</f>
        <v>（照明有)
　××=0㎡
　××=0㎡
　××=0㎡
　××=0㎡
　××=0㎡
　表示面積計　0㎡
　申請手数料　¥0円</v>
      </c>
      <c r="T30">
        <v>30</v>
      </c>
      <c r="U30">
        <v>6700</v>
      </c>
    </row>
    <row r="31" spans="1:21" x14ac:dyDescent="0.4">
      <c r="A31" s="36">
        <v>6</v>
      </c>
      <c r="B31" s="36"/>
      <c r="C31" s="36"/>
      <c r="D31" s="2"/>
      <c r="E31" s="2"/>
      <c r="F31" s="2"/>
      <c r="G31" s="36"/>
      <c r="I31" s="12">
        <f t="shared" si="21"/>
        <v>0</v>
      </c>
      <c r="J31" s="8" t="str">
        <f t="shared" si="22"/>
        <v>　××=0㎡</v>
      </c>
      <c r="K31" s="13">
        <f t="shared" ref="K31" si="54">SUM(I31:I35)</f>
        <v>0</v>
      </c>
      <c r="L31" s="14">
        <f t="shared" ref="L31" si="55">VLOOKUP(N31,T:U,2,FALSE)</f>
        <v>0</v>
      </c>
      <c r="M31" s="14">
        <f>IF(K32=0,0,10000)</f>
        <v>10000</v>
      </c>
      <c r="N31" s="15">
        <f t="shared" ref="N31" si="56">ROUNDUP(K31,0)+M31</f>
        <v>10000</v>
      </c>
      <c r="O31" s="16">
        <v>1</v>
      </c>
      <c r="P31" s="12" t="str">
        <f t="shared" ref="P31" si="57">IF(I31=0,"－",N33&amp;CHAR(10)&amp;J31&amp;CHAR(10)&amp;M33)</f>
        <v>－</v>
      </c>
      <c r="T31">
        <v>31</v>
      </c>
      <c r="U31">
        <v>7700</v>
      </c>
    </row>
    <row r="32" spans="1:21" x14ac:dyDescent="0.4">
      <c r="A32" s="36"/>
      <c r="B32" s="36"/>
      <c r="C32" s="36"/>
      <c r="D32" s="2"/>
      <c r="E32" s="2"/>
      <c r="F32" s="2"/>
      <c r="G32" s="36"/>
      <c r="I32" s="12">
        <f t="shared" si="21"/>
        <v>0</v>
      </c>
      <c r="J32" s="8" t="str">
        <f t="shared" si="22"/>
        <v>　××=0㎡</v>
      </c>
      <c r="K32" s="28">
        <f>IF(S$6=C31,0,1)</f>
        <v>1</v>
      </c>
      <c r="L32" s="18" t="s">
        <v>24</v>
      </c>
      <c r="M32" s="18" t="s">
        <v>25</v>
      </c>
      <c r="N32" s="19" t="s">
        <v>26</v>
      </c>
      <c r="O32" s="16">
        <v>2</v>
      </c>
      <c r="P32" s="17" t="str">
        <f t="shared" ref="P32" si="58">N33&amp;CHAR(10)&amp;J31&amp;CHAR(10)&amp;J32&amp;CHAR(10)&amp;L33&amp;CHAR(10)&amp;M33</f>
        <v>（照明有)
　××=0㎡
　××=0㎡
　表示面積計　0㎡
　申請手数料　¥0円</v>
      </c>
      <c r="T32">
        <v>32</v>
      </c>
      <c r="U32">
        <v>7700</v>
      </c>
    </row>
    <row r="33" spans="1:21" ht="19.5" thickBot="1" x14ac:dyDescent="0.45">
      <c r="A33" s="36"/>
      <c r="B33" s="36"/>
      <c r="C33" s="36"/>
      <c r="D33" s="2"/>
      <c r="E33" s="2"/>
      <c r="F33" s="2"/>
      <c r="G33" s="36"/>
      <c r="I33" s="12">
        <f t="shared" si="21"/>
        <v>0</v>
      </c>
      <c r="J33" s="8" t="str">
        <f t="shared" si="22"/>
        <v>　××=0㎡</v>
      </c>
      <c r="K33" s="28" t="s">
        <v>30</v>
      </c>
      <c r="L33" s="14" t="str">
        <f t="shared" si="24"/>
        <v>　表示面積計　0㎡</v>
      </c>
      <c r="M33" s="8" t="str">
        <f t="shared" si="25"/>
        <v>　申請手数料　¥0円</v>
      </c>
      <c r="N33" s="16" t="str">
        <f t="shared" ref="N33" si="59">B31&amp;"（"&amp;IF(M31=0,"照明無","照明有")&amp;")"</f>
        <v>（照明有)</v>
      </c>
      <c r="O33" s="16">
        <v>3</v>
      </c>
      <c r="P33" s="17" t="str">
        <f t="shared" ref="P33" si="60">N33&amp;CHAR(10)&amp;J31&amp;CHAR(10)&amp;J32&amp;CHAR(10)&amp;J33&amp;CHAR(10)&amp;L33&amp;CHAR(10)&amp;M33</f>
        <v>（照明有)
　××=0㎡
　××=0㎡
　××=0㎡
　表示面積計　0㎡
　申請手数料　¥0円</v>
      </c>
      <c r="T33">
        <v>33</v>
      </c>
      <c r="U33">
        <v>7700</v>
      </c>
    </row>
    <row r="34" spans="1:21" x14ac:dyDescent="0.4">
      <c r="A34" s="36"/>
      <c r="B34" s="36"/>
      <c r="C34" s="36"/>
      <c r="D34" s="2"/>
      <c r="E34" s="2"/>
      <c r="F34" s="2"/>
      <c r="G34" s="36"/>
      <c r="I34" s="12">
        <f t="shared" si="21"/>
        <v>0</v>
      </c>
      <c r="J34" s="8" t="str">
        <f t="shared" si="22"/>
        <v>　××=0㎡</v>
      </c>
      <c r="K34" s="20" t="s">
        <v>27</v>
      </c>
      <c r="L34" s="19" t="s">
        <v>28</v>
      </c>
      <c r="M34" s="21" t="s">
        <v>29</v>
      </c>
      <c r="N34" s="22"/>
      <c r="O34" s="23">
        <v>4</v>
      </c>
      <c r="P34" s="17" t="str">
        <f t="shared" ref="P34" si="61">N33&amp;CHAR(10)&amp;J31&amp;CHAR(10)&amp;J32&amp;CHAR(10)&amp;J33&amp;CHAR(10)&amp;J34&amp;CHAR(10)&amp;L33&amp;CHAR(10)&amp;M33</f>
        <v>（照明有)
　××=0㎡
　××=0㎡
　××=0㎡
　××=0㎡
　表示面積計　0㎡
　申請手数料　¥0円</v>
      </c>
      <c r="T34">
        <v>34</v>
      </c>
      <c r="U34">
        <v>7700</v>
      </c>
    </row>
    <row r="35" spans="1:21" ht="19.5" thickBot="1" x14ac:dyDescent="0.45">
      <c r="A35" s="36"/>
      <c r="B35" s="36"/>
      <c r="C35" s="36"/>
      <c r="D35" s="2"/>
      <c r="E35" s="2"/>
      <c r="F35" s="2"/>
      <c r="G35" s="36"/>
      <c r="I35" s="12">
        <f t="shared" si="21"/>
        <v>0</v>
      </c>
      <c r="J35" s="8" t="str">
        <f t="shared" si="22"/>
        <v>　××=0㎡</v>
      </c>
      <c r="K35" s="24" t="str">
        <f t="shared" ref="K35" si="62">IF(K31=0,"",G31)</f>
        <v/>
      </c>
      <c r="L35" s="15">
        <f t="shared" ref="L35" si="63">IF(D31=0,0,IF(D32=0,1,IF(D33=0,2,IF(D34=0,3,IF(D35=0,4,5)))))</f>
        <v>0</v>
      </c>
      <c r="M35" s="25" t="str">
        <f>IFERROR(VLOOKUP(L35,O31:P35,2,FALSE),"")</f>
        <v/>
      </c>
      <c r="N35" s="26"/>
      <c r="O35" s="27">
        <v>5</v>
      </c>
      <c r="P35" s="13" t="str">
        <f t="shared" ref="P35" si="64">N33&amp;CHAR(10)&amp;J31&amp;CHAR(10)&amp;J32&amp;CHAR(10)&amp;J33&amp;CHAR(10)&amp;J34&amp;CHAR(10)&amp;J35&amp;CHAR(10)&amp;L33&amp;CHAR(10)&amp;M33</f>
        <v>（照明有)
　××=0㎡
　××=0㎡
　××=0㎡
　××=0㎡
　××=0㎡
　表示面積計　0㎡
　申請手数料　¥0円</v>
      </c>
      <c r="T35">
        <v>35</v>
      </c>
      <c r="U35">
        <v>7700</v>
      </c>
    </row>
    <row r="36" spans="1:21" x14ac:dyDescent="0.4">
      <c r="A36" s="36">
        <v>7</v>
      </c>
      <c r="B36" s="36"/>
      <c r="C36" s="36"/>
      <c r="D36" s="2"/>
      <c r="E36" s="2"/>
      <c r="F36" s="2"/>
      <c r="G36" s="36"/>
      <c r="I36" s="12">
        <f t="shared" si="21"/>
        <v>0</v>
      </c>
      <c r="J36" s="8" t="str">
        <f t="shared" si="22"/>
        <v>　××=0㎡</v>
      </c>
      <c r="K36" s="13">
        <f t="shared" ref="K36" si="65">SUM(I36:I40)</f>
        <v>0</v>
      </c>
      <c r="L36" s="14">
        <f t="shared" ref="L36" si="66">VLOOKUP(N36,T:U,2,FALSE)</f>
        <v>0</v>
      </c>
      <c r="M36" s="14">
        <f>IF(K37=0,0,10000)</f>
        <v>10000</v>
      </c>
      <c r="N36" s="15">
        <f t="shared" ref="N36" si="67">ROUNDUP(K36,0)+M36</f>
        <v>10000</v>
      </c>
      <c r="O36" s="16">
        <v>1</v>
      </c>
      <c r="P36" s="12" t="str">
        <f t="shared" ref="P36" si="68">IF(I36=0,"－",N38&amp;CHAR(10)&amp;J36&amp;CHAR(10)&amp;M38)</f>
        <v>－</v>
      </c>
      <c r="T36">
        <v>36</v>
      </c>
      <c r="U36">
        <v>8700</v>
      </c>
    </row>
    <row r="37" spans="1:21" x14ac:dyDescent="0.4">
      <c r="A37" s="36"/>
      <c r="B37" s="36"/>
      <c r="C37" s="36"/>
      <c r="D37" s="2"/>
      <c r="E37" s="2"/>
      <c r="F37" s="2"/>
      <c r="G37" s="36"/>
      <c r="I37" s="12">
        <f t="shared" si="21"/>
        <v>0</v>
      </c>
      <c r="J37" s="8" t="str">
        <f t="shared" si="22"/>
        <v>　××=0㎡</v>
      </c>
      <c r="K37" s="28">
        <f>IF(S$6=C36,0,1)</f>
        <v>1</v>
      </c>
      <c r="L37" s="18" t="s">
        <v>24</v>
      </c>
      <c r="M37" s="18" t="s">
        <v>25</v>
      </c>
      <c r="N37" s="19" t="s">
        <v>26</v>
      </c>
      <c r="O37" s="16">
        <v>2</v>
      </c>
      <c r="P37" s="17" t="str">
        <f t="shared" ref="P37" si="69">N38&amp;CHAR(10)&amp;J36&amp;CHAR(10)&amp;J37&amp;CHAR(10)&amp;L38&amp;CHAR(10)&amp;M38</f>
        <v>（照明有)
　××=0㎡
　××=0㎡
　表示面積計　0㎡
　申請手数料　¥0円</v>
      </c>
      <c r="T37">
        <v>37</v>
      </c>
      <c r="U37">
        <v>8700</v>
      </c>
    </row>
    <row r="38" spans="1:21" ht="19.5" thickBot="1" x14ac:dyDescent="0.45">
      <c r="A38" s="36"/>
      <c r="B38" s="36"/>
      <c r="C38" s="36"/>
      <c r="D38" s="2"/>
      <c r="E38" s="2"/>
      <c r="F38" s="2"/>
      <c r="G38" s="36"/>
      <c r="I38" s="12">
        <f t="shared" si="21"/>
        <v>0</v>
      </c>
      <c r="J38" s="8" t="str">
        <f t="shared" si="22"/>
        <v>　××=0㎡</v>
      </c>
      <c r="K38" s="28" t="s">
        <v>30</v>
      </c>
      <c r="L38" s="14" t="str">
        <f t="shared" si="24"/>
        <v>　表示面積計　0㎡</v>
      </c>
      <c r="M38" s="8" t="str">
        <f t="shared" si="25"/>
        <v>　申請手数料　¥0円</v>
      </c>
      <c r="N38" s="16" t="str">
        <f t="shared" ref="N38" si="70">B36&amp;"（"&amp;IF(M36=0,"照明無","照明有")&amp;")"</f>
        <v>（照明有)</v>
      </c>
      <c r="O38" s="16">
        <v>3</v>
      </c>
      <c r="P38" s="17" t="str">
        <f t="shared" ref="P38" si="71">N38&amp;CHAR(10)&amp;J36&amp;CHAR(10)&amp;J37&amp;CHAR(10)&amp;J38&amp;CHAR(10)&amp;L38&amp;CHAR(10)&amp;M38</f>
        <v>（照明有)
　××=0㎡
　××=0㎡
　××=0㎡
　表示面積計　0㎡
　申請手数料　¥0円</v>
      </c>
      <c r="T38">
        <v>38</v>
      </c>
      <c r="U38">
        <v>8700</v>
      </c>
    </row>
    <row r="39" spans="1:21" x14ac:dyDescent="0.4">
      <c r="A39" s="36"/>
      <c r="B39" s="36"/>
      <c r="C39" s="36"/>
      <c r="D39" s="2"/>
      <c r="E39" s="2"/>
      <c r="F39" s="2"/>
      <c r="G39" s="36"/>
      <c r="I39" s="12">
        <f t="shared" si="21"/>
        <v>0</v>
      </c>
      <c r="J39" s="8" t="str">
        <f t="shared" si="22"/>
        <v>　××=0㎡</v>
      </c>
      <c r="K39" s="20" t="s">
        <v>27</v>
      </c>
      <c r="L39" s="19" t="s">
        <v>28</v>
      </c>
      <c r="M39" s="21" t="s">
        <v>29</v>
      </c>
      <c r="N39" s="22"/>
      <c r="O39" s="23">
        <v>4</v>
      </c>
      <c r="P39" s="17" t="str">
        <f t="shared" ref="P39" si="72">N38&amp;CHAR(10)&amp;J36&amp;CHAR(10)&amp;J37&amp;CHAR(10)&amp;J38&amp;CHAR(10)&amp;J39&amp;CHAR(10)&amp;L38&amp;CHAR(10)&amp;M38</f>
        <v>（照明有)
　××=0㎡
　××=0㎡
　××=0㎡
　××=0㎡
　表示面積計　0㎡
　申請手数料　¥0円</v>
      </c>
      <c r="T39">
        <v>39</v>
      </c>
      <c r="U39">
        <v>8700</v>
      </c>
    </row>
    <row r="40" spans="1:21" ht="19.5" thickBot="1" x14ac:dyDescent="0.45">
      <c r="A40" s="36"/>
      <c r="B40" s="36"/>
      <c r="C40" s="36"/>
      <c r="D40" s="2"/>
      <c r="E40" s="2"/>
      <c r="F40" s="2"/>
      <c r="G40" s="36"/>
      <c r="I40" s="12">
        <f t="shared" si="21"/>
        <v>0</v>
      </c>
      <c r="J40" s="8" t="str">
        <f t="shared" si="22"/>
        <v>　××=0㎡</v>
      </c>
      <c r="K40" s="24" t="str">
        <f t="shared" ref="K40" si="73">IF(K36=0,"",G36)</f>
        <v/>
      </c>
      <c r="L40" s="15">
        <f t="shared" ref="L40" si="74">IF(D36=0,0,IF(D37=0,1,IF(D38=0,2,IF(D39=0,3,IF(D40=0,4,5)))))</f>
        <v>0</v>
      </c>
      <c r="M40" s="25" t="str">
        <f>IFERROR(VLOOKUP(L40,O36:P40,2,FALSE),"")</f>
        <v/>
      </c>
      <c r="N40" s="26"/>
      <c r="O40" s="27">
        <v>5</v>
      </c>
      <c r="P40" s="13" t="str">
        <f t="shared" ref="P40" si="75">N38&amp;CHAR(10)&amp;J36&amp;CHAR(10)&amp;J37&amp;CHAR(10)&amp;J38&amp;CHAR(10)&amp;J39&amp;CHAR(10)&amp;J40&amp;CHAR(10)&amp;L38&amp;CHAR(10)&amp;M38</f>
        <v>（照明有)
　××=0㎡
　××=0㎡
　××=0㎡
　××=0㎡
　××=0㎡
　表示面積計　0㎡
　申請手数料　¥0円</v>
      </c>
      <c r="T40">
        <v>40</v>
      </c>
      <c r="U40">
        <v>8700</v>
      </c>
    </row>
    <row r="41" spans="1:21" x14ac:dyDescent="0.4">
      <c r="A41" s="36">
        <v>8</v>
      </c>
      <c r="B41" s="36"/>
      <c r="C41" s="36"/>
      <c r="D41" s="2"/>
      <c r="E41" s="2"/>
      <c r="F41" s="2"/>
      <c r="G41" s="36"/>
      <c r="I41" s="12">
        <f t="shared" si="21"/>
        <v>0</v>
      </c>
      <c r="J41" s="8" t="str">
        <f t="shared" si="22"/>
        <v>　××=0㎡</v>
      </c>
      <c r="K41" s="13">
        <f t="shared" ref="K41" si="76">SUM(I41:I45)</f>
        <v>0</v>
      </c>
      <c r="L41" s="14">
        <f t="shared" ref="L41" si="77">VLOOKUP(N41,T:U,2,FALSE)</f>
        <v>0</v>
      </c>
      <c r="M41" s="14">
        <f>IF(K42=0,0,10000)</f>
        <v>10000</v>
      </c>
      <c r="N41" s="15">
        <f t="shared" ref="N41" si="78">ROUNDUP(K41,0)+M41</f>
        <v>10000</v>
      </c>
      <c r="O41" s="16">
        <v>1</v>
      </c>
      <c r="P41" s="12" t="str">
        <f t="shared" ref="P41" si="79">IF(I41=0,"－",N43&amp;CHAR(10)&amp;J41&amp;CHAR(10)&amp;M43)</f>
        <v>－</v>
      </c>
      <c r="T41">
        <v>41</v>
      </c>
      <c r="U41">
        <v>9700</v>
      </c>
    </row>
    <row r="42" spans="1:21" x14ac:dyDescent="0.4">
      <c r="A42" s="36"/>
      <c r="B42" s="36"/>
      <c r="C42" s="36"/>
      <c r="D42" s="2"/>
      <c r="E42" s="2"/>
      <c r="F42" s="2"/>
      <c r="G42" s="36"/>
      <c r="I42" s="12">
        <f t="shared" si="21"/>
        <v>0</v>
      </c>
      <c r="J42" s="8" t="str">
        <f t="shared" si="22"/>
        <v>　××=0㎡</v>
      </c>
      <c r="K42" s="28">
        <f>IF(S$6=C41,0,1)</f>
        <v>1</v>
      </c>
      <c r="L42" s="18" t="s">
        <v>24</v>
      </c>
      <c r="M42" s="18" t="s">
        <v>25</v>
      </c>
      <c r="N42" s="19" t="s">
        <v>26</v>
      </c>
      <c r="O42" s="16">
        <v>2</v>
      </c>
      <c r="P42" s="17" t="str">
        <f t="shared" ref="P42" si="80">N43&amp;CHAR(10)&amp;J41&amp;CHAR(10)&amp;J42&amp;CHAR(10)&amp;L43&amp;CHAR(10)&amp;M43</f>
        <v>（照明有)
　××=0㎡
　××=0㎡
　表示面積計　0㎡
　申請手数料　¥0円</v>
      </c>
      <c r="T42">
        <v>42</v>
      </c>
      <c r="U42">
        <v>9700</v>
      </c>
    </row>
    <row r="43" spans="1:21" ht="19.5" thickBot="1" x14ac:dyDescent="0.45">
      <c r="A43" s="36"/>
      <c r="B43" s="36"/>
      <c r="C43" s="36"/>
      <c r="D43" s="2"/>
      <c r="E43" s="2"/>
      <c r="F43" s="2"/>
      <c r="G43" s="36"/>
      <c r="I43" s="12">
        <f t="shared" si="21"/>
        <v>0</v>
      </c>
      <c r="J43" s="8" t="str">
        <f t="shared" si="22"/>
        <v>　××=0㎡</v>
      </c>
      <c r="K43" s="28" t="s">
        <v>30</v>
      </c>
      <c r="L43" s="14" t="str">
        <f t="shared" si="24"/>
        <v>　表示面積計　0㎡</v>
      </c>
      <c r="M43" s="8" t="str">
        <f t="shared" si="25"/>
        <v>　申請手数料　¥0円</v>
      </c>
      <c r="N43" s="16" t="str">
        <f t="shared" ref="N43" si="81">B41&amp;"（"&amp;IF(M41=0,"照明無","照明有")&amp;")"</f>
        <v>（照明有)</v>
      </c>
      <c r="O43" s="16">
        <v>3</v>
      </c>
      <c r="P43" s="17" t="str">
        <f t="shared" ref="P43" si="82">N43&amp;CHAR(10)&amp;J41&amp;CHAR(10)&amp;J42&amp;CHAR(10)&amp;J43&amp;CHAR(10)&amp;L43&amp;CHAR(10)&amp;M43</f>
        <v>（照明有)
　××=0㎡
　××=0㎡
　××=0㎡
　表示面積計　0㎡
　申請手数料　¥0円</v>
      </c>
      <c r="T43">
        <v>43</v>
      </c>
      <c r="U43">
        <v>9700</v>
      </c>
    </row>
    <row r="44" spans="1:21" x14ac:dyDescent="0.4">
      <c r="A44" s="36"/>
      <c r="B44" s="36"/>
      <c r="C44" s="36"/>
      <c r="D44" s="2"/>
      <c r="E44" s="2"/>
      <c r="F44" s="2"/>
      <c r="G44" s="36"/>
      <c r="I44" s="12">
        <f>IF(D44="－",0,D44*E44*F44)</f>
        <v>0</v>
      </c>
      <c r="J44" s="8" t="str">
        <f t="shared" si="22"/>
        <v>　××=0㎡</v>
      </c>
      <c r="K44" s="20" t="s">
        <v>27</v>
      </c>
      <c r="L44" s="19" t="s">
        <v>28</v>
      </c>
      <c r="M44" s="21" t="s">
        <v>29</v>
      </c>
      <c r="N44" s="22"/>
      <c r="O44" s="23">
        <v>4</v>
      </c>
      <c r="P44" s="17" t="str">
        <f t="shared" ref="P44" si="83">N43&amp;CHAR(10)&amp;J41&amp;CHAR(10)&amp;J42&amp;CHAR(10)&amp;J43&amp;CHAR(10)&amp;J44&amp;CHAR(10)&amp;L43&amp;CHAR(10)&amp;M43</f>
        <v>（照明有)
　××=0㎡
　××=0㎡
　××=0㎡
　××=0㎡
　表示面積計　0㎡
　申請手数料　¥0円</v>
      </c>
      <c r="T44">
        <v>44</v>
      </c>
      <c r="U44">
        <v>9700</v>
      </c>
    </row>
    <row r="45" spans="1:21" ht="19.5" thickBot="1" x14ac:dyDescent="0.45">
      <c r="A45" s="36"/>
      <c r="B45" s="36"/>
      <c r="C45" s="36"/>
      <c r="D45" s="2"/>
      <c r="E45" s="2"/>
      <c r="F45" s="2"/>
      <c r="G45" s="36"/>
      <c r="I45" s="12">
        <f t="shared" si="21"/>
        <v>0</v>
      </c>
      <c r="J45" s="8" t="str">
        <f t="shared" si="22"/>
        <v>　××=0㎡</v>
      </c>
      <c r="K45" s="24" t="str">
        <f t="shared" ref="K45" si="84">IF(K41=0,"",G41)</f>
        <v/>
      </c>
      <c r="L45" s="15">
        <f t="shared" ref="L45" si="85">IF(D41=0,0,IF(D42=0,1,IF(D43=0,2,IF(D44=0,3,IF(D45=0,4,5)))))</f>
        <v>0</v>
      </c>
      <c r="M45" s="25" t="str">
        <f>IFERROR(VLOOKUP(L45,O41:P45,2,FALSE),"")</f>
        <v/>
      </c>
      <c r="N45" s="26"/>
      <c r="O45" s="27">
        <v>5</v>
      </c>
      <c r="P45" s="13" t="str">
        <f t="shared" ref="P45" si="86">N43&amp;CHAR(10)&amp;J41&amp;CHAR(10)&amp;J42&amp;CHAR(10)&amp;J43&amp;CHAR(10)&amp;J44&amp;CHAR(10)&amp;J45&amp;CHAR(10)&amp;L43&amp;CHAR(10)&amp;M43</f>
        <v>（照明有)
　××=0㎡
　××=0㎡
　××=0㎡
　××=0㎡
　××=0㎡
　表示面積計　0㎡
　申請手数料　¥0円</v>
      </c>
      <c r="T45">
        <v>45</v>
      </c>
      <c r="U45">
        <v>9700</v>
      </c>
    </row>
    <row r="46" spans="1:21" x14ac:dyDescent="0.4">
      <c r="A46" s="36">
        <v>9</v>
      </c>
      <c r="B46" s="36"/>
      <c r="C46" s="36"/>
      <c r="D46" s="2"/>
      <c r="E46" s="2"/>
      <c r="F46" s="2"/>
      <c r="G46" s="36"/>
      <c r="I46" s="12">
        <f t="shared" si="21"/>
        <v>0</v>
      </c>
      <c r="J46" s="8" t="str">
        <f t="shared" si="22"/>
        <v>　××=0㎡</v>
      </c>
      <c r="K46" s="13">
        <f t="shared" ref="K46" si="87">SUM(I46:I50)</f>
        <v>0</v>
      </c>
      <c r="L46" s="14">
        <f t="shared" ref="L46" si="88">VLOOKUP(N46,T:U,2,FALSE)</f>
        <v>0</v>
      </c>
      <c r="M46" s="14">
        <f>IF(K47=0,0,10000)</f>
        <v>10000</v>
      </c>
      <c r="N46" s="15">
        <f t="shared" ref="N46" si="89">ROUNDUP(K46,0)+M46</f>
        <v>10000</v>
      </c>
      <c r="O46" s="16">
        <v>1</v>
      </c>
      <c r="P46" s="12" t="str">
        <f t="shared" ref="P46" si="90">IF(I46=0,"－",N48&amp;CHAR(10)&amp;J46&amp;CHAR(10)&amp;M48)</f>
        <v>－</v>
      </c>
      <c r="T46">
        <v>46</v>
      </c>
      <c r="U46">
        <v>10700</v>
      </c>
    </row>
    <row r="47" spans="1:21" x14ac:dyDescent="0.4">
      <c r="A47" s="36"/>
      <c r="B47" s="36"/>
      <c r="C47" s="36"/>
      <c r="D47" s="2"/>
      <c r="E47" s="2"/>
      <c r="F47" s="2"/>
      <c r="G47" s="36"/>
      <c r="I47" s="12">
        <f t="shared" si="21"/>
        <v>0</v>
      </c>
      <c r="J47" s="8" t="str">
        <f t="shared" si="22"/>
        <v>　××=0㎡</v>
      </c>
      <c r="K47" s="28">
        <f>IF(S$6=C46,0,1)</f>
        <v>1</v>
      </c>
      <c r="L47" s="18" t="s">
        <v>24</v>
      </c>
      <c r="M47" s="18" t="s">
        <v>25</v>
      </c>
      <c r="N47" s="19" t="s">
        <v>26</v>
      </c>
      <c r="O47" s="16">
        <v>2</v>
      </c>
      <c r="P47" s="17" t="str">
        <f t="shared" ref="P47" si="91">N48&amp;CHAR(10)&amp;J46&amp;CHAR(10)&amp;J47&amp;CHAR(10)&amp;L48&amp;CHAR(10)&amp;M48</f>
        <v>（照明有)
　××=0㎡
　××=0㎡
　表示面積計　0㎡
　申請手数料　¥0円</v>
      </c>
      <c r="T47">
        <v>47</v>
      </c>
      <c r="U47">
        <v>10700</v>
      </c>
    </row>
    <row r="48" spans="1:21" ht="19.5" thickBot="1" x14ac:dyDescent="0.45">
      <c r="A48" s="36"/>
      <c r="B48" s="36"/>
      <c r="C48" s="36"/>
      <c r="D48" s="2"/>
      <c r="E48" s="2"/>
      <c r="F48" s="2"/>
      <c r="G48" s="36"/>
      <c r="I48" s="12">
        <f t="shared" si="21"/>
        <v>0</v>
      </c>
      <c r="J48" s="8" t="str">
        <f t="shared" si="22"/>
        <v>　××=0㎡</v>
      </c>
      <c r="K48" s="28" t="s">
        <v>30</v>
      </c>
      <c r="L48" s="14" t="str">
        <f t="shared" si="24"/>
        <v>　表示面積計　0㎡</v>
      </c>
      <c r="M48" s="8" t="str">
        <f t="shared" si="25"/>
        <v>　申請手数料　¥0円</v>
      </c>
      <c r="N48" s="16" t="str">
        <f t="shared" ref="N48" si="92">B46&amp;"（"&amp;IF(M46=0,"照明無","照明有")&amp;")"</f>
        <v>（照明有)</v>
      </c>
      <c r="O48" s="16">
        <v>3</v>
      </c>
      <c r="P48" s="17" t="str">
        <f t="shared" ref="P48" si="93">N48&amp;CHAR(10)&amp;J46&amp;CHAR(10)&amp;J47&amp;CHAR(10)&amp;J48&amp;CHAR(10)&amp;L48&amp;CHAR(10)&amp;M48</f>
        <v>（照明有)
　××=0㎡
　××=0㎡
　××=0㎡
　表示面積計　0㎡
　申請手数料　¥0円</v>
      </c>
      <c r="T48">
        <v>48</v>
      </c>
      <c r="U48">
        <v>10700</v>
      </c>
    </row>
    <row r="49" spans="1:21" x14ac:dyDescent="0.4">
      <c r="A49" s="36"/>
      <c r="B49" s="36"/>
      <c r="C49" s="36"/>
      <c r="D49" s="2"/>
      <c r="E49" s="2"/>
      <c r="F49" s="2"/>
      <c r="G49" s="36"/>
      <c r="I49" s="12">
        <f t="shared" si="21"/>
        <v>0</v>
      </c>
      <c r="J49" s="8" t="str">
        <f t="shared" si="22"/>
        <v>　××=0㎡</v>
      </c>
      <c r="K49" s="20" t="s">
        <v>27</v>
      </c>
      <c r="L49" s="19" t="s">
        <v>28</v>
      </c>
      <c r="M49" s="21" t="s">
        <v>29</v>
      </c>
      <c r="N49" s="22"/>
      <c r="O49" s="23">
        <v>4</v>
      </c>
      <c r="P49" s="17" t="str">
        <f t="shared" ref="P49" si="94">N48&amp;CHAR(10)&amp;J46&amp;CHAR(10)&amp;J47&amp;CHAR(10)&amp;J48&amp;CHAR(10)&amp;J49&amp;CHAR(10)&amp;L48&amp;CHAR(10)&amp;M48</f>
        <v>（照明有)
　××=0㎡
　××=0㎡
　××=0㎡
　××=0㎡
　表示面積計　0㎡
　申請手数料　¥0円</v>
      </c>
      <c r="T49">
        <v>49</v>
      </c>
      <c r="U49">
        <v>10700</v>
      </c>
    </row>
    <row r="50" spans="1:21" ht="19.5" thickBot="1" x14ac:dyDescent="0.45">
      <c r="A50" s="36"/>
      <c r="B50" s="36"/>
      <c r="C50" s="36"/>
      <c r="D50" s="2"/>
      <c r="E50" s="2"/>
      <c r="F50" s="2"/>
      <c r="G50" s="36"/>
      <c r="I50" s="12">
        <f t="shared" si="21"/>
        <v>0</v>
      </c>
      <c r="J50" s="8" t="str">
        <f t="shared" si="22"/>
        <v>　××=0㎡</v>
      </c>
      <c r="K50" s="24" t="str">
        <f t="shared" ref="K50" si="95">IF(K46=0,"",G46)</f>
        <v/>
      </c>
      <c r="L50" s="15">
        <f t="shared" ref="L50" si="96">IF(D46=0,0,IF(D47=0,1,IF(D48=0,2,IF(D49=0,3,IF(D50=0,4,5)))))</f>
        <v>0</v>
      </c>
      <c r="M50" s="25" t="str">
        <f>IFERROR(VLOOKUP(L50,O46:P50,2,FALSE),"")</f>
        <v/>
      </c>
      <c r="N50" s="26"/>
      <c r="O50" s="27">
        <v>5</v>
      </c>
      <c r="P50" s="13" t="str">
        <f t="shared" ref="P50" si="97">N48&amp;CHAR(10)&amp;J46&amp;CHAR(10)&amp;J47&amp;CHAR(10)&amp;J48&amp;CHAR(10)&amp;J49&amp;CHAR(10)&amp;J50&amp;CHAR(10)&amp;L48&amp;CHAR(10)&amp;M48</f>
        <v>（照明有)
　××=0㎡
　××=0㎡
　××=0㎡
　××=0㎡
　××=0㎡
　表示面積計　0㎡
　申請手数料　¥0円</v>
      </c>
      <c r="T50">
        <v>50</v>
      </c>
      <c r="U50">
        <v>10700</v>
      </c>
    </row>
    <row r="51" spans="1:21" x14ac:dyDescent="0.4">
      <c r="A51" s="36">
        <v>10</v>
      </c>
      <c r="B51" s="36"/>
      <c r="C51" s="36"/>
      <c r="D51" s="2"/>
      <c r="E51" s="2"/>
      <c r="F51" s="2"/>
      <c r="G51" s="36"/>
      <c r="I51" s="12">
        <f t="shared" si="21"/>
        <v>0</v>
      </c>
      <c r="J51" s="8" t="str">
        <f t="shared" si="22"/>
        <v>　××=0㎡</v>
      </c>
      <c r="K51" s="13">
        <f t="shared" ref="K51" si="98">SUM(I51:I55)</f>
        <v>0</v>
      </c>
      <c r="L51" s="14">
        <f t="shared" ref="L51" si="99">VLOOKUP(N51,T:U,2,FALSE)</f>
        <v>0</v>
      </c>
      <c r="M51" s="14">
        <f>IF(K52=0,0,10000)</f>
        <v>10000</v>
      </c>
      <c r="N51" s="15">
        <f t="shared" ref="N51" si="100">ROUNDUP(K51,0)+M51</f>
        <v>10000</v>
      </c>
      <c r="O51" s="16">
        <v>1</v>
      </c>
      <c r="P51" s="12" t="str">
        <f t="shared" ref="P51" si="101">IF(I51=0,"－",N53&amp;CHAR(10)&amp;J51&amp;CHAR(10)&amp;M53)</f>
        <v>－</v>
      </c>
      <c r="T51">
        <v>51</v>
      </c>
      <c r="U51">
        <v>11700</v>
      </c>
    </row>
    <row r="52" spans="1:21" x14ac:dyDescent="0.4">
      <c r="A52" s="36"/>
      <c r="B52" s="36"/>
      <c r="C52" s="36"/>
      <c r="D52" s="2"/>
      <c r="E52" s="2"/>
      <c r="F52" s="2"/>
      <c r="G52" s="36"/>
      <c r="I52" s="12">
        <f t="shared" si="21"/>
        <v>0</v>
      </c>
      <c r="J52" s="8" t="str">
        <f t="shared" si="22"/>
        <v>　××=0㎡</v>
      </c>
      <c r="K52" s="28">
        <f>IF(S$6=C51,0,1)</f>
        <v>1</v>
      </c>
      <c r="L52" s="18" t="s">
        <v>24</v>
      </c>
      <c r="M52" s="18" t="s">
        <v>25</v>
      </c>
      <c r="N52" s="19" t="s">
        <v>26</v>
      </c>
      <c r="O52" s="16">
        <v>2</v>
      </c>
      <c r="P52" s="17" t="str">
        <f t="shared" ref="P52" si="102">N53&amp;CHAR(10)&amp;J51&amp;CHAR(10)&amp;J52&amp;CHAR(10)&amp;L53&amp;CHAR(10)&amp;M53</f>
        <v>（照明有)
　××=0㎡
　××=0㎡
　表示面積計　0㎡
　申請手数料　¥0円</v>
      </c>
      <c r="T52">
        <v>52</v>
      </c>
      <c r="U52">
        <v>11700</v>
      </c>
    </row>
    <row r="53" spans="1:21" ht="19.5" thickBot="1" x14ac:dyDescent="0.45">
      <c r="A53" s="36"/>
      <c r="B53" s="36"/>
      <c r="C53" s="36"/>
      <c r="D53" s="2"/>
      <c r="E53" s="2"/>
      <c r="F53" s="2"/>
      <c r="G53" s="36"/>
      <c r="I53" s="12">
        <f t="shared" si="21"/>
        <v>0</v>
      </c>
      <c r="J53" s="8" t="str">
        <f t="shared" si="22"/>
        <v>　××=0㎡</v>
      </c>
      <c r="K53" s="28" t="s">
        <v>30</v>
      </c>
      <c r="L53" s="14" t="str">
        <f t="shared" si="24"/>
        <v>　表示面積計　0㎡</v>
      </c>
      <c r="M53" s="8" t="str">
        <f t="shared" si="25"/>
        <v>　申請手数料　¥0円</v>
      </c>
      <c r="N53" s="16" t="str">
        <f t="shared" ref="N53" si="103">B51&amp;"（"&amp;IF(M51=0,"照明無","照明有")&amp;")"</f>
        <v>（照明有)</v>
      </c>
      <c r="O53" s="16">
        <v>3</v>
      </c>
      <c r="P53" s="17" t="str">
        <f t="shared" ref="P53" si="104">N53&amp;CHAR(10)&amp;J51&amp;CHAR(10)&amp;J52&amp;CHAR(10)&amp;J53&amp;CHAR(10)&amp;L53&amp;CHAR(10)&amp;M53</f>
        <v>（照明有)
　××=0㎡
　××=0㎡
　××=0㎡
　表示面積計　0㎡
　申請手数料　¥0円</v>
      </c>
      <c r="T53">
        <v>53</v>
      </c>
      <c r="U53">
        <v>11700</v>
      </c>
    </row>
    <row r="54" spans="1:21" x14ac:dyDescent="0.4">
      <c r="A54" s="36"/>
      <c r="B54" s="36"/>
      <c r="C54" s="36"/>
      <c r="D54" s="2"/>
      <c r="E54" s="2"/>
      <c r="F54" s="2"/>
      <c r="G54" s="36"/>
      <c r="I54" s="12">
        <f t="shared" si="21"/>
        <v>0</v>
      </c>
      <c r="J54" s="8" t="str">
        <f t="shared" si="22"/>
        <v>　××=0㎡</v>
      </c>
      <c r="K54" s="20" t="s">
        <v>27</v>
      </c>
      <c r="L54" s="19" t="s">
        <v>28</v>
      </c>
      <c r="M54" s="21" t="s">
        <v>29</v>
      </c>
      <c r="N54" s="22"/>
      <c r="O54" s="23">
        <v>4</v>
      </c>
      <c r="P54" s="17" t="str">
        <f t="shared" ref="P54" si="105">N53&amp;CHAR(10)&amp;J51&amp;CHAR(10)&amp;J52&amp;CHAR(10)&amp;J53&amp;CHAR(10)&amp;J54&amp;CHAR(10)&amp;L53&amp;CHAR(10)&amp;M53</f>
        <v>（照明有)
　××=0㎡
　××=0㎡
　××=0㎡
　××=0㎡
　表示面積計　0㎡
　申請手数料　¥0円</v>
      </c>
      <c r="T54">
        <v>54</v>
      </c>
      <c r="U54">
        <v>11700</v>
      </c>
    </row>
    <row r="55" spans="1:21" ht="19.5" thickBot="1" x14ac:dyDescent="0.45">
      <c r="A55" s="36"/>
      <c r="B55" s="36"/>
      <c r="C55" s="36"/>
      <c r="D55" s="2"/>
      <c r="E55" s="2"/>
      <c r="F55" s="2"/>
      <c r="G55" s="36"/>
      <c r="I55" s="12">
        <f t="shared" si="21"/>
        <v>0</v>
      </c>
      <c r="J55" s="8" t="str">
        <f t="shared" si="22"/>
        <v>　××=0㎡</v>
      </c>
      <c r="K55" s="24" t="str">
        <f t="shared" ref="K55" si="106">IF(K51=0,"",G51)</f>
        <v/>
      </c>
      <c r="L55" s="15">
        <f t="shared" ref="L55" si="107">IF(D51=0,0,IF(D52=0,1,IF(D53=0,2,IF(D54=0,3,IF(D55=0,4,5)))))</f>
        <v>0</v>
      </c>
      <c r="M55" s="25" t="str">
        <f>IFERROR(VLOOKUP(L55,O51:P55,2,FALSE),"")</f>
        <v/>
      </c>
      <c r="N55" s="26"/>
      <c r="O55" s="27">
        <v>5</v>
      </c>
      <c r="P55" s="13" t="str">
        <f t="shared" ref="P55" si="108">N53&amp;CHAR(10)&amp;J51&amp;CHAR(10)&amp;J52&amp;CHAR(10)&amp;J53&amp;CHAR(10)&amp;J54&amp;CHAR(10)&amp;J55&amp;CHAR(10)&amp;L53&amp;CHAR(10)&amp;M53</f>
        <v>（照明有)
　××=0㎡
　××=0㎡
　××=0㎡
　××=0㎡
　××=0㎡
　表示面積計　0㎡
　申請手数料　¥0円</v>
      </c>
      <c r="T55">
        <v>55</v>
      </c>
      <c r="U55">
        <v>11700</v>
      </c>
    </row>
    <row r="56" spans="1:21" x14ac:dyDescent="0.4">
      <c r="A56" s="36">
        <v>11</v>
      </c>
      <c r="B56" s="36"/>
      <c r="C56" s="36"/>
      <c r="D56" s="2"/>
      <c r="E56" s="2"/>
      <c r="F56" s="2"/>
      <c r="G56" s="36"/>
      <c r="I56" s="12">
        <f t="shared" si="21"/>
        <v>0</v>
      </c>
      <c r="J56" s="8" t="str">
        <f t="shared" si="22"/>
        <v>　××=0㎡</v>
      </c>
      <c r="K56" s="13">
        <f t="shared" ref="K56" si="109">SUM(I56:I60)</f>
        <v>0</v>
      </c>
      <c r="L56" s="14">
        <f t="shared" ref="L56" si="110">VLOOKUP(N56,T:U,2,FALSE)</f>
        <v>0</v>
      </c>
      <c r="M56" s="14">
        <f>IF(K57=0,0,10000)</f>
        <v>10000</v>
      </c>
      <c r="N56" s="15">
        <f t="shared" ref="N56" si="111">ROUNDUP(K56,0)+M56</f>
        <v>10000</v>
      </c>
      <c r="O56" s="16">
        <v>1</v>
      </c>
      <c r="P56" s="12" t="str">
        <f t="shared" ref="P56" si="112">IF(I56=0,"－",N58&amp;CHAR(10)&amp;J56&amp;CHAR(10)&amp;M58)</f>
        <v>－</v>
      </c>
      <c r="T56">
        <v>56</v>
      </c>
      <c r="U56">
        <v>12700</v>
      </c>
    </row>
    <row r="57" spans="1:21" x14ac:dyDescent="0.4">
      <c r="A57" s="36"/>
      <c r="B57" s="36"/>
      <c r="C57" s="36"/>
      <c r="D57" s="2"/>
      <c r="E57" s="2"/>
      <c r="F57" s="2"/>
      <c r="G57" s="36"/>
      <c r="I57" s="12">
        <f t="shared" si="21"/>
        <v>0</v>
      </c>
      <c r="J57" s="8" t="str">
        <f t="shared" si="22"/>
        <v>　××=0㎡</v>
      </c>
      <c r="K57" s="28">
        <f>IF(S$6=C56,0,1)</f>
        <v>1</v>
      </c>
      <c r="L57" s="18" t="s">
        <v>24</v>
      </c>
      <c r="M57" s="18" t="s">
        <v>25</v>
      </c>
      <c r="N57" s="19" t="s">
        <v>26</v>
      </c>
      <c r="O57" s="16">
        <v>2</v>
      </c>
      <c r="P57" s="17" t="str">
        <f t="shared" ref="P57" si="113">N58&amp;CHAR(10)&amp;J56&amp;CHAR(10)&amp;J57&amp;CHAR(10)&amp;L58&amp;CHAR(10)&amp;M58</f>
        <v>（照明有)
　××=0㎡
　××=0㎡
　表示面積計　0㎡
　申請手数料　¥0円</v>
      </c>
      <c r="T57">
        <v>57</v>
      </c>
      <c r="U57">
        <v>12700</v>
      </c>
    </row>
    <row r="58" spans="1:21" ht="19.5" thickBot="1" x14ac:dyDescent="0.45">
      <c r="A58" s="36"/>
      <c r="B58" s="36"/>
      <c r="C58" s="36"/>
      <c r="D58" s="2"/>
      <c r="E58" s="2"/>
      <c r="F58" s="2"/>
      <c r="G58" s="36"/>
      <c r="I58" s="12">
        <f t="shared" si="21"/>
        <v>0</v>
      </c>
      <c r="J58" s="8" t="str">
        <f t="shared" si="22"/>
        <v>　××=0㎡</v>
      </c>
      <c r="K58" s="28" t="s">
        <v>30</v>
      </c>
      <c r="L58" s="14" t="str">
        <f t="shared" si="24"/>
        <v>　表示面積計　0㎡</v>
      </c>
      <c r="M58" s="8" t="str">
        <f t="shared" si="25"/>
        <v>　申請手数料　¥0円</v>
      </c>
      <c r="N58" s="16" t="str">
        <f t="shared" ref="N58" si="114">B56&amp;"（"&amp;IF(M56=0,"照明無","照明有")&amp;")"</f>
        <v>（照明有)</v>
      </c>
      <c r="O58" s="16">
        <v>3</v>
      </c>
      <c r="P58" s="17" t="str">
        <f t="shared" ref="P58" si="115">N58&amp;CHAR(10)&amp;J56&amp;CHAR(10)&amp;J57&amp;CHAR(10)&amp;J58&amp;CHAR(10)&amp;L58&amp;CHAR(10)&amp;M58</f>
        <v>（照明有)
　××=0㎡
　××=0㎡
　××=0㎡
　表示面積計　0㎡
　申請手数料　¥0円</v>
      </c>
      <c r="T58">
        <v>58</v>
      </c>
      <c r="U58">
        <v>12700</v>
      </c>
    </row>
    <row r="59" spans="1:21" x14ac:dyDescent="0.4">
      <c r="A59" s="36"/>
      <c r="B59" s="36"/>
      <c r="C59" s="36"/>
      <c r="D59" s="2"/>
      <c r="E59" s="2"/>
      <c r="F59" s="2"/>
      <c r="G59" s="36"/>
      <c r="I59" s="12">
        <f t="shared" si="21"/>
        <v>0</v>
      </c>
      <c r="J59" s="8" t="str">
        <f t="shared" si="22"/>
        <v>　××=0㎡</v>
      </c>
      <c r="K59" s="20" t="s">
        <v>27</v>
      </c>
      <c r="L59" s="19" t="s">
        <v>28</v>
      </c>
      <c r="M59" s="21" t="s">
        <v>29</v>
      </c>
      <c r="N59" s="22"/>
      <c r="O59" s="23">
        <v>4</v>
      </c>
      <c r="P59" s="17" t="str">
        <f t="shared" ref="P59" si="116">N58&amp;CHAR(10)&amp;J56&amp;CHAR(10)&amp;J57&amp;CHAR(10)&amp;J58&amp;CHAR(10)&amp;J59&amp;CHAR(10)&amp;L58&amp;CHAR(10)&amp;M58</f>
        <v>（照明有)
　××=0㎡
　××=0㎡
　××=0㎡
　××=0㎡
　表示面積計　0㎡
　申請手数料　¥0円</v>
      </c>
      <c r="T59">
        <v>59</v>
      </c>
      <c r="U59">
        <v>12700</v>
      </c>
    </row>
    <row r="60" spans="1:21" ht="19.5" thickBot="1" x14ac:dyDescent="0.45">
      <c r="A60" s="36"/>
      <c r="B60" s="36"/>
      <c r="C60" s="36"/>
      <c r="D60" s="2"/>
      <c r="E60" s="2"/>
      <c r="F60" s="2"/>
      <c r="G60" s="36"/>
      <c r="I60" s="12">
        <f t="shared" si="21"/>
        <v>0</v>
      </c>
      <c r="J60" s="8" t="str">
        <f t="shared" si="22"/>
        <v>　××=0㎡</v>
      </c>
      <c r="K60" s="24" t="str">
        <f t="shared" ref="K60" si="117">IF(K56=0,"",G56)</f>
        <v/>
      </c>
      <c r="L60" s="15">
        <f t="shared" ref="L60" si="118">IF(D56=0,0,IF(D57=0,1,IF(D58=0,2,IF(D59=0,3,IF(D60=0,4,5)))))</f>
        <v>0</v>
      </c>
      <c r="M60" s="25" t="str">
        <f>IFERROR(VLOOKUP(L60,O56:P60,2,FALSE),"")</f>
        <v/>
      </c>
      <c r="N60" s="26"/>
      <c r="O60" s="27">
        <v>5</v>
      </c>
      <c r="P60" s="13" t="str">
        <f t="shared" ref="P60" si="119">N58&amp;CHAR(10)&amp;J56&amp;CHAR(10)&amp;J57&amp;CHAR(10)&amp;J58&amp;CHAR(10)&amp;J59&amp;CHAR(10)&amp;J60&amp;CHAR(10)&amp;L58&amp;CHAR(10)&amp;M58</f>
        <v>（照明有)
　××=0㎡
　××=0㎡
　××=0㎡
　××=0㎡
　××=0㎡
　表示面積計　0㎡
　申請手数料　¥0円</v>
      </c>
      <c r="T60">
        <v>60</v>
      </c>
      <c r="U60">
        <v>12700</v>
      </c>
    </row>
    <row r="61" spans="1:21" x14ac:dyDescent="0.4">
      <c r="A61" s="36">
        <v>12</v>
      </c>
      <c r="B61" s="36"/>
      <c r="C61" s="36"/>
      <c r="D61" s="2"/>
      <c r="E61" s="2"/>
      <c r="F61" s="2"/>
      <c r="G61" s="36"/>
      <c r="I61" s="12">
        <f t="shared" si="21"/>
        <v>0</v>
      </c>
      <c r="J61" s="8" t="str">
        <f t="shared" si="22"/>
        <v>　××=0㎡</v>
      </c>
      <c r="K61" s="13">
        <f t="shared" ref="K61" si="120">SUM(I61:I65)</f>
        <v>0</v>
      </c>
      <c r="L61" s="14">
        <f t="shared" ref="L61" si="121">VLOOKUP(N61,T:U,2,FALSE)</f>
        <v>0</v>
      </c>
      <c r="M61" s="14">
        <f>IF(K62=0,0,10000)</f>
        <v>10000</v>
      </c>
      <c r="N61" s="15">
        <f t="shared" ref="N61" si="122">ROUNDUP(K61,0)+M61</f>
        <v>10000</v>
      </c>
      <c r="O61" s="16">
        <v>1</v>
      </c>
      <c r="P61" s="12" t="str">
        <f t="shared" ref="P61" si="123">IF(I61=0,"－",N63&amp;CHAR(10)&amp;J61&amp;CHAR(10)&amp;M63)</f>
        <v>－</v>
      </c>
      <c r="T61">
        <v>61</v>
      </c>
      <c r="U61">
        <v>13700</v>
      </c>
    </row>
    <row r="62" spans="1:21" x14ac:dyDescent="0.4">
      <c r="A62" s="36"/>
      <c r="B62" s="36"/>
      <c r="C62" s="36"/>
      <c r="D62" s="2"/>
      <c r="E62" s="2"/>
      <c r="F62" s="2"/>
      <c r="G62" s="36"/>
      <c r="I62" s="12">
        <f t="shared" si="21"/>
        <v>0</v>
      </c>
      <c r="J62" s="8" t="str">
        <f t="shared" si="22"/>
        <v>　××=0㎡</v>
      </c>
      <c r="K62" s="28">
        <f>IF(S$6=C61,0,1)</f>
        <v>1</v>
      </c>
      <c r="L62" s="18" t="s">
        <v>24</v>
      </c>
      <c r="M62" s="18" t="s">
        <v>25</v>
      </c>
      <c r="N62" s="19" t="s">
        <v>26</v>
      </c>
      <c r="O62" s="16">
        <v>2</v>
      </c>
      <c r="P62" s="17" t="str">
        <f t="shared" ref="P62" si="124">N63&amp;CHAR(10)&amp;J61&amp;CHAR(10)&amp;J62&amp;CHAR(10)&amp;L63&amp;CHAR(10)&amp;M63</f>
        <v>（照明有)
　××=0㎡
　××=0㎡
　表示面積計　0㎡
　申請手数料　¥0円</v>
      </c>
      <c r="T62">
        <v>62</v>
      </c>
      <c r="U62">
        <v>13700</v>
      </c>
    </row>
    <row r="63" spans="1:21" ht="19.5" thickBot="1" x14ac:dyDescent="0.45">
      <c r="A63" s="36"/>
      <c r="B63" s="36"/>
      <c r="C63" s="36"/>
      <c r="D63" s="2"/>
      <c r="E63" s="2"/>
      <c r="F63" s="2"/>
      <c r="G63" s="36"/>
      <c r="I63" s="12">
        <f t="shared" si="21"/>
        <v>0</v>
      </c>
      <c r="J63" s="8" t="str">
        <f t="shared" si="22"/>
        <v>　××=0㎡</v>
      </c>
      <c r="K63" s="28" t="s">
        <v>30</v>
      </c>
      <c r="L63" s="14" t="str">
        <f t="shared" si="24"/>
        <v>　表示面積計　0㎡</v>
      </c>
      <c r="M63" s="8" t="str">
        <f t="shared" si="25"/>
        <v>　申請手数料　¥0円</v>
      </c>
      <c r="N63" s="16" t="str">
        <f t="shared" ref="N63" si="125">B61&amp;"（"&amp;IF(M61=0,"照明無","照明有")&amp;")"</f>
        <v>（照明有)</v>
      </c>
      <c r="O63" s="16">
        <v>3</v>
      </c>
      <c r="P63" s="17" t="str">
        <f t="shared" ref="P63" si="126">N63&amp;CHAR(10)&amp;J61&amp;CHAR(10)&amp;J62&amp;CHAR(10)&amp;J63&amp;CHAR(10)&amp;L63&amp;CHAR(10)&amp;M63</f>
        <v>（照明有)
　××=0㎡
　××=0㎡
　××=0㎡
　表示面積計　0㎡
　申請手数料　¥0円</v>
      </c>
      <c r="T63">
        <v>63</v>
      </c>
      <c r="U63">
        <v>13700</v>
      </c>
    </row>
    <row r="64" spans="1:21" x14ac:dyDescent="0.4">
      <c r="A64" s="36"/>
      <c r="B64" s="36"/>
      <c r="C64" s="36"/>
      <c r="D64" s="2"/>
      <c r="E64" s="2"/>
      <c r="F64" s="2"/>
      <c r="G64" s="36"/>
      <c r="I64" s="12">
        <f t="shared" si="21"/>
        <v>0</v>
      </c>
      <c r="J64" s="8" t="str">
        <f t="shared" si="22"/>
        <v>　××=0㎡</v>
      </c>
      <c r="K64" s="20" t="s">
        <v>27</v>
      </c>
      <c r="L64" s="19" t="s">
        <v>28</v>
      </c>
      <c r="M64" s="21" t="s">
        <v>29</v>
      </c>
      <c r="N64" s="22"/>
      <c r="O64" s="23">
        <v>4</v>
      </c>
      <c r="P64" s="17" t="str">
        <f t="shared" ref="P64" si="127">N63&amp;CHAR(10)&amp;J61&amp;CHAR(10)&amp;J62&amp;CHAR(10)&amp;J63&amp;CHAR(10)&amp;J64&amp;CHAR(10)&amp;L63&amp;CHAR(10)&amp;M63</f>
        <v>（照明有)
　××=0㎡
　××=0㎡
　××=0㎡
　××=0㎡
　表示面積計　0㎡
　申請手数料　¥0円</v>
      </c>
      <c r="T64">
        <v>64</v>
      </c>
      <c r="U64">
        <v>13700</v>
      </c>
    </row>
    <row r="65" spans="1:21" ht="19.5" thickBot="1" x14ac:dyDescent="0.45">
      <c r="A65" s="36"/>
      <c r="B65" s="36"/>
      <c r="C65" s="36"/>
      <c r="D65" s="2"/>
      <c r="E65" s="2"/>
      <c r="F65" s="2"/>
      <c r="G65" s="36"/>
      <c r="I65" s="12">
        <f t="shared" si="21"/>
        <v>0</v>
      </c>
      <c r="J65" s="8" t="str">
        <f t="shared" si="22"/>
        <v>　××=0㎡</v>
      </c>
      <c r="K65" s="24" t="str">
        <f t="shared" ref="K65" si="128">IF(K61=0,"",G61)</f>
        <v/>
      </c>
      <c r="L65" s="15">
        <f t="shared" ref="L65" si="129">IF(D61=0,0,IF(D62=0,1,IF(D63=0,2,IF(D64=0,3,IF(D65=0,4,5)))))</f>
        <v>0</v>
      </c>
      <c r="M65" s="25" t="str">
        <f>IFERROR(VLOOKUP(L65,O61:P65,2,FALSE),"")</f>
        <v/>
      </c>
      <c r="N65" s="26"/>
      <c r="O65" s="27">
        <v>5</v>
      </c>
      <c r="P65" s="13" t="str">
        <f t="shared" ref="P65" si="130">N63&amp;CHAR(10)&amp;J61&amp;CHAR(10)&amp;J62&amp;CHAR(10)&amp;J63&amp;CHAR(10)&amp;J64&amp;CHAR(10)&amp;J65&amp;CHAR(10)&amp;L63&amp;CHAR(10)&amp;M63</f>
        <v>（照明有)
　××=0㎡
　××=0㎡
　××=0㎡
　××=0㎡
　××=0㎡
　表示面積計　0㎡
　申請手数料　¥0円</v>
      </c>
      <c r="T65">
        <v>65</v>
      </c>
      <c r="U65">
        <v>13700</v>
      </c>
    </row>
    <row r="66" spans="1:21" x14ac:dyDescent="0.4">
      <c r="A66" s="36">
        <v>13</v>
      </c>
      <c r="B66" s="36"/>
      <c r="C66" s="36"/>
      <c r="D66" s="2"/>
      <c r="E66" s="2"/>
      <c r="F66" s="2"/>
      <c r="G66" s="36"/>
      <c r="I66" s="12">
        <f t="shared" si="21"/>
        <v>0</v>
      </c>
      <c r="J66" s="8" t="str">
        <f t="shared" si="22"/>
        <v>　××=0㎡</v>
      </c>
      <c r="K66" s="13">
        <f t="shared" ref="K66" si="131">SUM(I66:I70)</f>
        <v>0</v>
      </c>
      <c r="L66" s="14">
        <f t="shared" ref="L66" si="132">VLOOKUP(N66,T:U,2,FALSE)</f>
        <v>0</v>
      </c>
      <c r="M66" s="14">
        <f>IF(K67=0,0,10000)</f>
        <v>10000</v>
      </c>
      <c r="N66" s="15">
        <f t="shared" ref="N66" si="133">ROUNDUP(K66,0)+M66</f>
        <v>10000</v>
      </c>
      <c r="O66" s="16">
        <v>1</v>
      </c>
      <c r="P66" s="12" t="str">
        <f t="shared" ref="P66" si="134">IF(I66=0,"－",N68&amp;CHAR(10)&amp;J66&amp;CHAR(10)&amp;M68)</f>
        <v>－</v>
      </c>
      <c r="T66">
        <v>66</v>
      </c>
      <c r="U66">
        <v>14700</v>
      </c>
    </row>
    <row r="67" spans="1:21" x14ac:dyDescent="0.4">
      <c r="A67" s="36"/>
      <c r="B67" s="36"/>
      <c r="C67" s="36"/>
      <c r="D67" s="2"/>
      <c r="E67" s="2"/>
      <c r="F67" s="2"/>
      <c r="G67" s="36"/>
      <c r="I67" s="12">
        <f t="shared" si="21"/>
        <v>0</v>
      </c>
      <c r="J67" s="8" t="str">
        <f t="shared" si="22"/>
        <v>　××=0㎡</v>
      </c>
      <c r="K67" s="28">
        <f>IF(S$6=C66,0,1)</f>
        <v>1</v>
      </c>
      <c r="L67" s="18" t="s">
        <v>24</v>
      </c>
      <c r="M67" s="18" t="s">
        <v>25</v>
      </c>
      <c r="N67" s="19" t="s">
        <v>26</v>
      </c>
      <c r="O67" s="16">
        <v>2</v>
      </c>
      <c r="P67" s="17" t="str">
        <f t="shared" ref="P67" si="135">N68&amp;CHAR(10)&amp;J66&amp;CHAR(10)&amp;J67&amp;CHAR(10)&amp;L68&amp;CHAR(10)&amp;M68</f>
        <v>（照明有)
　××=0㎡
　××=0㎡
　表示面積計　0㎡
　申請手数料　¥0円</v>
      </c>
      <c r="T67">
        <v>67</v>
      </c>
      <c r="U67">
        <v>14700</v>
      </c>
    </row>
    <row r="68" spans="1:21" ht="19.5" thickBot="1" x14ac:dyDescent="0.45">
      <c r="A68" s="36"/>
      <c r="B68" s="36"/>
      <c r="C68" s="36"/>
      <c r="D68" s="2"/>
      <c r="E68" s="2"/>
      <c r="F68" s="2"/>
      <c r="G68" s="36"/>
      <c r="I68" s="12">
        <f t="shared" si="21"/>
        <v>0</v>
      </c>
      <c r="J68" s="8" t="str">
        <f t="shared" si="22"/>
        <v>　××=0㎡</v>
      </c>
      <c r="K68" s="28" t="s">
        <v>30</v>
      </c>
      <c r="L68" s="14" t="str">
        <f t="shared" si="24"/>
        <v>　表示面積計　0㎡</v>
      </c>
      <c r="M68" s="8" t="str">
        <f t="shared" si="25"/>
        <v>　申請手数料　¥0円</v>
      </c>
      <c r="N68" s="16" t="str">
        <f t="shared" ref="N68" si="136">B66&amp;"（"&amp;IF(M66=0,"照明無","照明有")&amp;")"</f>
        <v>（照明有)</v>
      </c>
      <c r="O68" s="16">
        <v>3</v>
      </c>
      <c r="P68" s="17" t="str">
        <f t="shared" ref="P68" si="137">N68&amp;CHAR(10)&amp;J66&amp;CHAR(10)&amp;J67&amp;CHAR(10)&amp;J68&amp;CHAR(10)&amp;L68&amp;CHAR(10)&amp;M68</f>
        <v>（照明有)
　××=0㎡
　××=0㎡
　××=0㎡
　表示面積計　0㎡
　申請手数料　¥0円</v>
      </c>
      <c r="T68">
        <v>68</v>
      </c>
      <c r="U68">
        <v>14700</v>
      </c>
    </row>
    <row r="69" spans="1:21" x14ac:dyDescent="0.4">
      <c r="A69" s="36"/>
      <c r="B69" s="36"/>
      <c r="C69" s="36"/>
      <c r="D69" s="2"/>
      <c r="E69" s="2"/>
      <c r="F69" s="2"/>
      <c r="G69" s="36"/>
      <c r="I69" s="12">
        <f t="shared" si="21"/>
        <v>0</v>
      </c>
      <c r="J69" s="8" t="str">
        <f t="shared" si="22"/>
        <v>　××=0㎡</v>
      </c>
      <c r="K69" s="20" t="s">
        <v>27</v>
      </c>
      <c r="L69" s="19" t="s">
        <v>28</v>
      </c>
      <c r="M69" s="21" t="s">
        <v>29</v>
      </c>
      <c r="N69" s="22"/>
      <c r="O69" s="23">
        <v>4</v>
      </c>
      <c r="P69" s="17" t="str">
        <f t="shared" ref="P69" si="138">N68&amp;CHAR(10)&amp;J66&amp;CHAR(10)&amp;J67&amp;CHAR(10)&amp;J68&amp;CHAR(10)&amp;J69&amp;CHAR(10)&amp;L68&amp;CHAR(10)&amp;M68</f>
        <v>（照明有)
　××=0㎡
　××=0㎡
　××=0㎡
　××=0㎡
　表示面積計　0㎡
　申請手数料　¥0円</v>
      </c>
      <c r="T69">
        <v>69</v>
      </c>
      <c r="U69">
        <v>14700</v>
      </c>
    </row>
    <row r="70" spans="1:21" ht="19.5" thickBot="1" x14ac:dyDescent="0.45">
      <c r="A70" s="36"/>
      <c r="B70" s="36"/>
      <c r="C70" s="36"/>
      <c r="D70" s="2"/>
      <c r="E70" s="2"/>
      <c r="F70" s="2"/>
      <c r="G70" s="36"/>
      <c r="I70" s="12">
        <f t="shared" si="21"/>
        <v>0</v>
      </c>
      <c r="J70" s="8" t="str">
        <f t="shared" si="22"/>
        <v>　××=0㎡</v>
      </c>
      <c r="K70" s="24" t="str">
        <f t="shared" ref="K70" si="139">IF(K66=0,"",G66)</f>
        <v/>
      </c>
      <c r="L70" s="15">
        <f t="shared" ref="L70" si="140">IF(D66=0,0,IF(D67=0,1,IF(D68=0,2,IF(D69=0,3,IF(D70=0,4,5)))))</f>
        <v>0</v>
      </c>
      <c r="M70" s="25" t="str">
        <f>IFERROR(VLOOKUP(L70,O66:P70,2,FALSE),"")</f>
        <v/>
      </c>
      <c r="N70" s="26"/>
      <c r="O70" s="27">
        <v>5</v>
      </c>
      <c r="P70" s="13" t="str">
        <f t="shared" ref="P70" si="141">N68&amp;CHAR(10)&amp;J66&amp;CHAR(10)&amp;J67&amp;CHAR(10)&amp;J68&amp;CHAR(10)&amp;J69&amp;CHAR(10)&amp;J70&amp;CHAR(10)&amp;L68&amp;CHAR(10)&amp;M68</f>
        <v>（照明有)
　××=0㎡
　××=0㎡
　××=0㎡
　××=0㎡
　××=0㎡
　表示面積計　0㎡
　申請手数料　¥0円</v>
      </c>
      <c r="T70">
        <v>70</v>
      </c>
      <c r="U70">
        <v>14700</v>
      </c>
    </row>
    <row r="71" spans="1:21" x14ac:dyDescent="0.4">
      <c r="A71" s="36">
        <v>14</v>
      </c>
      <c r="B71" s="36"/>
      <c r="C71" s="36"/>
      <c r="D71" s="2"/>
      <c r="E71" s="2"/>
      <c r="F71" s="2"/>
      <c r="G71" s="36"/>
      <c r="I71" s="12">
        <f t="shared" si="21"/>
        <v>0</v>
      </c>
      <c r="J71" s="8" t="str">
        <f t="shared" si="22"/>
        <v>　××=0㎡</v>
      </c>
      <c r="K71" s="13">
        <f t="shared" ref="K71" si="142">SUM(I71:I75)</f>
        <v>0</v>
      </c>
      <c r="L71" s="14">
        <f t="shared" ref="L71" si="143">VLOOKUP(N71,T:U,2,FALSE)</f>
        <v>0</v>
      </c>
      <c r="M71" s="14">
        <f>IF(K72=0,0,10000)</f>
        <v>10000</v>
      </c>
      <c r="N71" s="15">
        <f t="shared" ref="N71" si="144">ROUNDUP(K71,0)+M71</f>
        <v>10000</v>
      </c>
      <c r="O71" s="16">
        <v>1</v>
      </c>
      <c r="P71" s="12" t="str">
        <f t="shared" ref="P71" si="145">IF(I71=0,"－",N73&amp;CHAR(10)&amp;J71&amp;CHAR(10)&amp;M73)</f>
        <v>－</v>
      </c>
      <c r="T71">
        <v>71</v>
      </c>
      <c r="U71">
        <v>15700</v>
      </c>
    </row>
    <row r="72" spans="1:21" x14ac:dyDescent="0.4">
      <c r="A72" s="36"/>
      <c r="B72" s="36"/>
      <c r="C72" s="36"/>
      <c r="D72" s="2"/>
      <c r="E72" s="2"/>
      <c r="F72" s="2"/>
      <c r="G72" s="36"/>
      <c r="I72" s="12">
        <f t="shared" si="21"/>
        <v>0</v>
      </c>
      <c r="J72" s="8" t="str">
        <f t="shared" si="22"/>
        <v>　××=0㎡</v>
      </c>
      <c r="K72" s="28">
        <f>IF(S$6=C71,0,1)</f>
        <v>1</v>
      </c>
      <c r="L72" s="18" t="s">
        <v>24</v>
      </c>
      <c r="M72" s="18" t="s">
        <v>25</v>
      </c>
      <c r="N72" s="19" t="s">
        <v>26</v>
      </c>
      <c r="O72" s="16">
        <v>2</v>
      </c>
      <c r="P72" s="17" t="str">
        <f t="shared" ref="P72" si="146">N73&amp;CHAR(10)&amp;J71&amp;CHAR(10)&amp;J72&amp;CHAR(10)&amp;L73&amp;CHAR(10)&amp;M73</f>
        <v>（照明有)
　××=0㎡
　××=0㎡
　表示面積計　0㎡
　申請手数料　¥0円</v>
      </c>
      <c r="T72">
        <v>72</v>
      </c>
      <c r="U72">
        <v>15700</v>
      </c>
    </row>
    <row r="73" spans="1:21" ht="19.5" thickBot="1" x14ac:dyDescent="0.45">
      <c r="A73" s="36"/>
      <c r="B73" s="36"/>
      <c r="C73" s="36"/>
      <c r="D73" s="2"/>
      <c r="E73" s="2"/>
      <c r="F73" s="2"/>
      <c r="G73" s="36"/>
      <c r="I73" s="12">
        <f t="shared" si="21"/>
        <v>0</v>
      </c>
      <c r="J73" s="8" t="str">
        <f t="shared" si="22"/>
        <v>　××=0㎡</v>
      </c>
      <c r="K73" s="28" t="s">
        <v>30</v>
      </c>
      <c r="L73" s="14" t="str">
        <f t="shared" si="24"/>
        <v>　表示面積計　0㎡</v>
      </c>
      <c r="M73" s="8" t="str">
        <f t="shared" si="25"/>
        <v>　申請手数料　¥0円</v>
      </c>
      <c r="N73" s="16" t="str">
        <f t="shared" ref="N73" si="147">B71&amp;"（"&amp;IF(M71=0,"照明無","照明有")&amp;")"</f>
        <v>（照明有)</v>
      </c>
      <c r="O73" s="16">
        <v>3</v>
      </c>
      <c r="P73" s="17" t="str">
        <f t="shared" ref="P73" si="148">N73&amp;CHAR(10)&amp;J71&amp;CHAR(10)&amp;J72&amp;CHAR(10)&amp;J73&amp;CHAR(10)&amp;L73&amp;CHAR(10)&amp;M73</f>
        <v>（照明有)
　××=0㎡
　××=0㎡
　××=0㎡
　表示面積計　0㎡
　申請手数料　¥0円</v>
      </c>
      <c r="T73">
        <v>73</v>
      </c>
      <c r="U73">
        <v>15700</v>
      </c>
    </row>
    <row r="74" spans="1:21" x14ac:dyDescent="0.4">
      <c r="A74" s="36"/>
      <c r="B74" s="36"/>
      <c r="C74" s="36"/>
      <c r="D74" s="2"/>
      <c r="E74" s="2"/>
      <c r="F74" s="2"/>
      <c r="G74" s="36"/>
      <c r="I74" s="12">
        <f t="shared" si="21"/>
        <v>0</v>
      </c>
      <c r="J74" s="8" t="str">
        <f t="shared" si="22"/>
        <v>　××=0㎡</v>
      </c>
      <c r="K74" s="20" t="s">
        <v>27</v>
      </c>
      <c r="L74" s="19" t="s">
        <v>28</v>
      </c>
      <c r="M74" s="21" t="s">
        <v>29</v>
      </c>
      <c r="N74" s="22"/>
      <c r="O74" s="23">
        <v>4</v>
      </c>
      <c r="P74" s="17" t="str">
        <f t="shared" ref="P74" si="149">N73&amp;CHAR(10)&amp;J71&amp;CHAR(10)&amp;J72&amp;CHAR(10)&amp;J73&amp;CHAR(10)&amp;J74&amp;CHAR(10)&amp;L73&amp;CHAR(10)&amp;M73</f>
        <v>（照明有)
　××=0㎡
　××=0㎡
　××=0㎡
　××=0㎡
　表示面積計　0㎡
　申請手数料　¥0円</v>
      </c>
      <c r="T74">
        <v>74</v>
      </c>
      <c r="U74">
        <v>15700</v>
      </c>
    </row>
    <row r="75" spans="1:21" ht="19.5" thickBot="1" x14ac:dyDescent="0.45">
      <c r="A75" s="36"/>
      <c r="B75" s="36"/>
      <c r="C75" s="36"/>
      <c r="D75" s="2"/>
      <c r="E75" s="2"/>
      <c r="F75" s="2"/>
      <c r="G75" s="36"/>
      <c r="I75" s="12">
        <f t="shared" si="21"/>
        <v>0</v>
      </c>
      <c r="J75" s="8" t="str">
        <f t="shared" si="22"/>
        <v>　××=0㎡</v>
      </c>
      <c r="K75" s="24" t="str">
        <f t="shared" ref="K75" si="150">IF(K71=0,"",G71)</f>
        <v/>
      </c>
      <c r="L75" s="15">
        <f t="shared" ref="L75" si="151">IF(D71=0,0,IF(D72=0,1,IF(D73=0,2,IF(D74=0,3,IF(D75=0,4,5)))))</f>
        <v>0</v>
      </c>
      <c r="M75" s="25" t="str">
        <f>IFERROR(VLOOKUP(L75,O71:P75,2,FALSE),"")</f>
        <v/>
      </c>
      <c r="N75" s="26"/>
      <c r="O75" s="27">
        <v>5</v>
      </c>
      <c r="P75" s="13" t="str">
        <f t="shared" ref="P75" si="152">N73&amp;CHAR(10)&amp;J71&amp;CHAR(10)&amp;J72&amp;CHAR(10)&amp;J73&amp;CHAR(10)&amp;J74&amp;CHAR(10)&amp;J75&amp;CHAR(10)&amp;L73&amp;CHAR(10)&amp;M73</f>
        <v>（照明有)
　××=0㎡
　××=0㎡
　××=0㎡
　××=0㎡
　××=0㎡
　表示面積計　0㎡
　申請手数料　¥0円</v>
      </c>
      <c r="T75">
        <v>75</v>
      </c>
      <c r="U75">
        <v>15700</v>
      </c>
    </row>
    <row r="76" spans="1:21" x14ac:dyDescent="0.4">
      <c r="A76" s="36">
        <v>15</v>
      </c>
      <c r="B76" s="36"/>
      <c r="C76" s="36"/>
      <c r="D76" s="2"/>
      <c r="E76" s="2"/>
      <c r="F76" s="2"/>
      <c r="G76" s="36"/>
      <c r="I76" s="12">
        <f t="shared" si="21"/>
        <v>0</v>
      </c>
      <c r="J76" s="8" t="str">
        <f t="shared" si="22"/>
        <v>　××=0㎡</v>
      </c>
      <c r="K76" s="13">
        <f t="shared" ref="K76" si="153">SUM(I76:I80)</f>
        <v>0</v>
      </c>
      <c r="L76" s="14">
        <f t="shared" ref="L76" si="154">VLOOKUP(N76,T:U,2,FALSE)</f>
        <v>0</v>
      </c>
      <c r="M76" s="14">
        <f>IF(K77=0,0,10000)</f>
        <v>10000</v>
      </c>
      <c r="N76" s="15">
        <f t="shared" ref="N76" si="155">ROUNDUP(K76,0)+M76</f>
        <v>10000</v>
      </c>
      <c r="O76" s="16">
        <v>1</v>
      </c>
      <c r="P76" s="12" t="str">
        <f t="shared" ref="P76" si="156">IF(I76=0,"－",N78&amp;CHAR(10)&amp;J76&amp;CHAR(10)&amp;M78)</f>
        <v>－</v>
      </c>
      <c r="T76">
        <v>76</v>
      </c>
      <c r="U76">
        <v>16700</v>
      </c>
    </row>
    <row r="77" spans="1:21" x14ac:dyDescent="0.4">
      <c r="A77" s="36"/>
      <c r="B77" s="36"/>
      <c r="C77" s="36"/>
      <c r="D77" s="2"/>
      <c r="E77" s="2"/>
      <c r="F77" s="2"/>
      <c r="G77" s="36"/>
      <c r="I77" s="12">
        <f t="shared" si="21"/>
        <v>0</v>
      </c>
      <c r="J77" s="8" t="str">
        <f t="shared" si="22"/>
        <v>　××=0㎡</v>
      </c>
      <c r="K77" s="28">
        <f>IF(S$6=C76,0,1)</f>
        <v>1</v>
      </c>
      <c r="L77" s="18" t="s">
        <v>24</v>
      </c>
      <c r="M77" s="18" t="s">
        <v>25</v>
      </c>
      <c r="N77" s="19" t="s">
        <v>26</v>
      </c>
      <c r="O77" s="16">
        <v>2</v>
      </c>
      <c r="P77" s="17" t="str">
        <f t="shared" ref="P77" si="157">N78&amp;CHAR(10)&amp;J76&amp;CHAR(10)&amp;J77&amp;CHAR(10)&amp;L78&amp;CHAR(10)&amp;M78</f>
        <v>（照明有)
　××=0㎡
　××=0㎡
　表示面積計　0㎡
　申請手数料　¥0円</v>
      </c>
      <c r="T77">
        <v>77</v>
      </c>
      <c r="U77">
        <v>16700</v>
      </c>
    </row>
    <row r="78" spans="1:21" ht="19.5" thickBot="1" x14ac:dyDescent="0.45">
      <c r="A78" s="36"/>
      <c r="B78" s="36"/>
      <c r="C78" s="36"/>
      <c r="D78" s="2"/>
      <c r="E78" s="2"/>
      <c r="F78" s="2"/>
      <c r="G78" s="36"/>
      <c r="I78" s="12">
        <f t="shared" si="21"/>
        <v>0</v>
      </c>
      <c r="J78" s="8" t="str">
        <f t="shared" si="22"/>
        <v>　××=0㎡</v>
      </c>
      <c r="K78" s="28" t="s">
        <v>30</v>
      </c>
      <c r="L78" s="14" t="str">
        <f t="shared" si="24"/>
        <v>　表示面積計　0㎡</v>
      </c>
      <c r="M78" s="8" t="str">
        <f t="shared" si="25"/>
        <v>　申請手数料　¥0円</v>
      </c>
      <c r="N78" s="16" t="str">
        <f t="shared" ref="N78" si="158">B76&amp;"（"&amp;IF(M76=0,"照明無","照明有")&amp;")"</f>
        <v>（照明有)</v>
      </c>
      <c r="O78" s="16">
        <v>3</v>
      </c>
      <c r="P78" s="17" t="str">
        <f t="shared" ref="P78" si="159">N78&amp;CHAR(10)&amp;J76&amp;CHAR(10)&amp;J77&amp;CHAR(10)&amp;J78&amp;CHAR(10)&amp;L78&amp;CHAR(10)&amp;M78</f>
        <v>（照明有)
　××=0㎡
　××=0㎡
　××=0㎡
　表示面積計　0㎡
　申請手数料　¥0円</v>
      </c>
      <c r="T78">
        <v>78</v>
      </c>
      <c r="U78">
        <v>16700</v>
      </c>
    </row>
    <row r="79" spans="1:21" x14ac:dyDescent="0.4">
      <c r="A79" s="36"/>
      <c r="B79" s="36"/>
      <c r="C79" s="36"/>
      <c r="D79" s="2"/>
      <c r="E79" s="2"/>
      <c r="F79" s="2"/>
      <c r="G79" s="36"/>
      <c r="I79" s="12">
        <f t="shared" si="21"/>
        <v>0</v>
      </c>
      <c r="J79" s="8" t="str">
        <f t="shared" si="22"/>
        <v>　××=0㎡</v>
      </c>
      <c r="K79" s="20" t="s">
        <v>27</v>
      </c>
      <c r="L79" s="19" t="s">
        <v>28</v>
      </c>
      <c r="M79" s="21" t="s">
        <v>29</v>
      </c>
      <c r="N79" s="22"/>
      <c r="O79" s="23">
        <v>4</v>
      </c>
      <c r="P79" s="17" t="str">
        <f t="shared" ref="P79" si="160">N78&amp;CHAR(10)&amp;J76&amp;CHAR(10)&amp;J77&amp;CHAR(10)&amp;J78&amp;CHAR(10)&amp;J79&amp;CHAR(10)&amp;L78&amp;CHAR(10)&amp;M78</f>
        <v>（照明有)
　××=0㎡
　××=0㎡
　××=0㎡
　××=0㎡
　表示面積計　0㎡
　申請手数料　¥0円</v>
      </c>
      <c r="T79">
        <v>79</v>
      </c>
      <c r="U79">
        <v>16700</v>
      </c>
    </row>
    <row r="80" spans="1:21" ht="19.5" thickBot="1" x14ac:dyDescent="0.45">
      <c r="A80" s="36"/>
      <c r="B80" s="36"/>
      <c r="C80" s="36"/>
      <c r="D80" s="2"/>
      <c r="E80" s="2"/>
      <c r="F80" s="2"/>
      <c r="G80" s="36"/>
      <c r="I80" s="12">
        <f t="shared" si="21"/>
        <v>0</v>
      </c>
      <c r="J80" s="8" t="str">
        <f t="shared" si="22"/>
        <v>　××=0㎡</v>
      </c>
      <c r="K80" s="24" t="str">
        <f t="shared" ref="K80" si="161">IF(K76=0,"",G76)</f>
        <v/>
      </c>
      <c r="L80" s="15">
        <f t="shared" ref="L80" si="162">IF(D76=0,0,IF(D77=0,1,IF(D78=0,2,IF(D79=0,3,IF(D80=0,4,5)))))</f>
        <v>0</v>
      </c>
      <c r="M80" s="25" t="str">
        <f>IFERROR(VLOOKUP(L80,O76:P80,2,FALSE),"")</f>
        <v/>
      </c>
      <c r="N80" s="26"/>
      <c r="O80" s="27">
        <v>5</v>
      </c>
      <c r="P80" s="13" t="str">
        <f t="shared" ref="P80" si="163">N78&amp;CHAR(10)&amp;J76&amp;CHAR(10)&amp;J77&amp;CHAR(10)&amp;J78&amp;CHAR(10)&amp;J79&amp;CHAR(10)&amp;J80&amp;CHAR(10)&amp;L78&amp;CHAR(10)&amp;M78</f>
        <v>（照明有)
　××=0㎡
　××=0㎡
　××=0㎡
　××=0㎡
　××=0㎡
　表示面積計　0㎡
　申請手数料　¥0円</v>
      </c>
      <c r="T80">
        <v>80</v>
      </c>
      <c r="U80">
        <v>16700</v>
      </c>
    </row>
    <row r="81" spans="1:21" x14ac:dyDescent="0.4">
      <c r="A81" s="36">
        <v>16</v>
      </c>
      <c r="B81" s="36"/>
      <c r="C81" s="36"/>
      <c r="D81" s="2"/>
      <c r="E81" s="2"/>
      <c r="F81" s="2"/>
      <c r="G81" s="36"/>
      <c r="I81" s="12">
        <f t="shared" ref="I81:I144" si="164">IF(D81="－",0,D81*E81*F81)</f>
        <v>0</v>
      </c>
      <c r="J81" s="8" t="str">
        <f t="shared" ref="J81:J144" si="165">"　"&amp;D81&amp;"×"&amp;E81&amp;"×"&amp;F81&amp;"="&amp;I81&amp;"㎡"</f>
        <v>　××=0㎡</v>
      </c>
      <c r="K81" s="13">
        <f t="shared" ref="K81" si="166">SUM(I81:I85)</f>
        <v>0</v>
      </c>
      <c r="L81" s="14">
        <f t="shared" ref="L81" si="167">VLOOKUP(N81,T:U,2,FALSE)</f>
        <v>0</v>
      </c>
      <c r="M81" s="14">
        <f>IF(K82=0,0,10000)</f>
        <v>10000</v>
      </c>
      <c r="N81" s="15">
        <f t="shared" ref="N81" si="168">ROUNDUP(K81,0)+M81</f>
        <v>10000</v>
      </c>
      <c r="O81" s="16">
        <v>1</v>
      </c>
      <c r="P81" s="12" t="str">
        <f t="shared" ref="P81" si="169">IF(I81=0,"－",N83&amp;CHAR(10)&amp;J81&amp;CHAR(10)&amp;M83)</f>
        <v>－</v>
      </c>
      <c r="T81">
        <v>81</v>
      </c>
      <c r="U81">
        <v>17700</v>
      </c>
    </row>
    <row r="82" spans="1:21" x14ac:dyDescent="0.4">
      <c r="A82" s="36"/>
      <c r="B82" s="36"/>
      <c r="C82" s="36"/>
      <c r="D82" s="2"/>
      <c r="E82" s="2"/>
      <c r="F82" s="2"/>
      <c r="G82" s="36"/>
      <c r="I82" s="12">
        <f t="shared" si="164"/>
        <v>0</v>
      </c>
      <c r="J82" s="8" t="str">
        <f t="shared" si="165"/>
        <v>　××=0㎡</v>
      </c>
      <c r="K82" s="28">
        <f>IF(S$6=C81,0,1)</f>
        <v>1</v>
      </c>
      <c r="L82" s="18" t="s">
        <v>24</v>
      </c>
      <c r="M82" s="18" t="s">
        <v>25</v>
      </c>
      <c r="N82" s="19" t="s">
        <v>26</v>
      </c>
      <c r="O82" s="16">
        <v>2</v>
      </c>
      <c r="P82" s="17" t="str">
        <f t="shared" ref="P82" si="170">N83&amp;CHAR(10)&amp;J81&amp;CHAR(10)&amp;J82&amp;CHAR(10)&amp;L83&amp;CHAR(10)&amp;M83</f>
        <v>（照明有)
　××=0㎡
　××=0㎡
　表示面積計　0㎡
　申請手数料　¥0円</v>
      </c>
      <c r="T82">
        <v>82</v>
      </c>
      <c r="U82">
        <v>17700</v>
      </c>
    </row>
    <row r="83" spans="1:21" ht="19.5" thickBot="1" x14ac:dyDescent="0.45">
      <c r="A83" s="36"/>
      <c r="B83" s="36"/>
      <c r="C83" s="36"/>
      <c r="D83" s="2"/>
      <c r="E83" s="2"/>
      <c r="F83" s="2"/>
      <c r="G83" s="36"/>
      <c r="I83" s="12">
        <f t="shared" si="164"/>
        <v>0</v>
      </c>
      <c r="J83" s="8" t="str">
        <f t="shared" si="165"/>
        <v>　××=0㎡</v>
      </c>
      <c r="K83" s="28" t="s">
        <v>30</v>
      </c>
      <c r="L83" s="14" t="str">
        <f t="shared" ref="L83:L143" si="171">"　表示面積計　"&amp;K81&amp;"㎡"</f>
        <v>　表示面積計　0㎡</v>
      </c>
      <c r="M83" s="8" t="str">
        <f t="shared" ref="M83:M143" si="172">"　申請手数料　"&amp;TEXT(L81,"\#,##0円")</f>
        <v>　申請手数料　¥0円</v>
      </c>
      <c r="N83" s="16" t="str">
        <f t="shared" ref="N83" si="173">B81&amp;"（"&amp;IF(M81=0,"照明無","照明有")&amp;")"</f>
        <v>（照明有)</v>
      </c>
      <c r="O83" s="16">
        <v>3</v>
      </c>
      <c r="P83" s="17" t="str">
        <f t="shared" ref="P83" si="174">N83&amp;CHAR(10)&amp;J81&amp;CHAR(10)&amp;J82&amp;CHAR(10)&amp;J83&amp;CHAR(10)&amp;L83&amp;CHAR(10)&amp;M83</f>
        <v>（照明有)
　××=0㎡
　××=0㎡
　××=0㎡
　表示面積計　0㎡
　申請手数料　¥0円</v>
      </c>
      <c r="T83">
        <v>83</v>
      </c>
      <c r="U83">
        <v>17700</v>
      </c>
    </row>
    <row r="84" spans="1:21" x14ac:dyDescent="0.4">
      <c r="A84" s="36"/>
      <c r="B84" s="36"/>
      <c r="C84" s="36"/>
      <c r="D84" s="2"/>
      <c r="E84" s="2"/>
      <c r="F84" s="2"/>
      <c r="G84" s="36"/>
      <c r="I84" s="12">
        <f t="shared" si="164"/>
        <v>0</v>
      </c>
      <c r="J84" s="8" t="str">
        <f t="shared" si="165"/>
        <v>　××=0㎡</v>
      </c>
      <c r="K84" s="20" t="s">
        <v>27</v>
      </c>
      <c r="L84" s="19" t="s">
        <v>28</v>
      </c>
      <c r="M84" s="21" t="s">
        <v>29</v>
      </c>
      <c r="N84" s="22"/>
      <c r="O84" s="23">
        <v>4</v>
      </c>
      <c r="P84" s="17" t="str">
        <f t="shared" ref="P84" si="175">N83&amp;CHAR(10)&amp;J81&amp;CHAR(10)&amp;J82&amp;CHAR(10)&amp;J83&amp;CHAR(10)&amp;J84&amp;CHAR(10)&amp;L83&amp;CHAR(10)&amp;M83</f>
        <v>（照明有)
　××=0㎡
　××=0㎡
　××=0㎡
　××=0㎡
　表示面積計　0㎡
　申請手数料　¥0円</v>
      </c>
      <c r="T84">
        <v>84</v>
      </c>
      <c r="U84">
        <v>17700</v>
      </c>
    </row>
    <row r="85" spans="1:21" ht="19.5" thickBot="1" x14ac:dyDescent="0.45">
      <c r="A85" s="36"/>
      <c r="B85" s="36"/>
      <c r="C85" s="36"/>
      <c r="D85" s="2"/>
      <c r="E85" s="2"/>
      <c r="F85" s="2"/>
      <c r="G85" s="36"/>
      <c r="I85" s="12">
        <f t="shared" si="164"/>
        <v>0</v>
      </c>
      <c r="J85" s="8" t="str">
        <f t="shared" si="165"/>
        <v>　××=0㎡</v>
      </c>
      <c r="K85" s="24" t="str">
        <f t="shared" ref="K85" si="176">IF(K81=0,"",G81)</f>
        <v/>
      </c>
      <c r="L85" s="15">
        <f t="shared" ref="L85" si="177">IF(D81=0,0,IF(D82=0,1,IF(D83=0,2,IF(D84=0,3,IF(D85=0,4,5)))))</f>
        <v>0</v>
      </c>
      <c r="M85" s="25" t="str">
        <f>IFERROR(VLOOKUP(L85,O81:P85,2,FALSE),"")</f>
        <v/>
      </c>
      <c r="N85" s="26"/>
      <c r="O85" s="27">
        <v>5</v>
      </c>
      <c r="P85" s="13" t="str">
        <f t="shared" ref="P85" si="178">N83&amp;CHAR(10)&amp;J81&amp;CHAR(10)&amp;J82&amp;CHAR(10)&amp;J83&amp;CHAR(10)&amp;J84&amp;CHAR(10)&amp;J85&amp;CHAR(10)&amp;L83&amp;CHAR(10)&amp;M83</f>
        <v>（照明有)
　××=0㎡
　××=0㎡
　××=0㎡
　××=0㎡
　××=0㎡
　表示面積計　0㎡
　申請手数料　¥0円</v>
      </c>
      <c r="T85">
        <v>85</v>
      </c>
      <c r="U85">
        <v>17700</v>
      </c>
    </row>
    <row r="86" spans="1:21" x14ac:dyDescent="0.4">
      <c r="A86" s="36">
        <v>17</v>
      </c>
      <c r="B86" s="36"/>
      <c r="C86" s="36"/>
      <c r="D86" s="2"/>
      <c r="E86" s="2"/>
      <c r="F86" s="2"/>
      <c r="G86" s="36"/>
      <c r="I86" s="12">
        <f t="shared" si="164"/>
        <v>0</v>
      </c>
      <c r="J86" s="8" t="str">
        <f t="shared" si="165"/>
        <v>　××=0㎡</v>
      </c>
      <c r="K86" s="13">
        <f t="shared" ref="K86" si="179">SUM(I86:I90)</f>
        <v>0</v>
      </c>
      <c r="L86" s="14">
        <f t="shared" ref="L86" si="180">VLOOKUP(N86,T:U,2,FALSE)</f>
        <v>0</v>
      </c>
      <c r="M86" s="14">
        <f>IF(K87=0,0,10000)</f>
        <v>10000</v>
      </c>
      <c r="N86" s="15">
        <f t="shared" ref="N86" si="181">ROUNDUP(K86,0)+M86</f>
        <v>10000</v>
      </c>
      <c r="O86" s="16">
        <v>1</v>
      </c>
      <c r="P86" s="12" t="str">
        <f t="shared" ref="P86" si="182">IF(I86=0,"－",N88&amp;CHAR(10)&amp;J86&amp;CHAR(10)&amp;M88)</f>
        <v>－</v>
      </c>
      <c r="T86">
        <v>86</v>
      </c>
      <c r="U86">
        <v>18700</v>
      </c>
    </row>
    <row r="87" spans="1:21" x14ac:dyDescent="0.4">
      <c r="A87" s="36"/>
      <c r="B87" s="36"/>
      <c r="C87" s="36"/>
      <c r="D87" s="2"/>
      <c r="E87" s="2"/>
      <c r="F87" s="2"/>
      <c r="G87" s="36"/>
      <c r="I87" s="12">
        <f t="shared" si="164"/>
        <v>0</v>
      </c>
      <c r="J87" s="8" t="str">
        <f t="shared" si="165"/>
        <v>　××=0㎡</v>
      </c>
      <c r="K87" s="28">
        <f>IF(S$6=C86,0,1)</f>
        <v>1</v>
      </c>
      <c r="L87" s="18" t="s">
        <v>24</v>
      </c>
      <c r="M87" s="18" t="s">
        <v>25</v>
      </c>
      <c r="N87" s="19" t="s">
        <v>26</v>
      </c>
      <c r="O87" s="16">
        <v>2</v>
      </c>
      <c r="P87" s="17" t="str">
        <f t="shared" ref="P87" si="183">N88&amp;CHAR(10)&amp;J86&amp;CHAR(10)&amp;J87&amp;CHAR(10)&amp;L88&amp;CHAR(10)&amp;M88</f>
        <v>（照明有)
　××=0㎡
　××=0㎡
　表示面積計　0㎡
　申請手数料　¥0円</v>
      </c>
      <c r="T87">
        <v>87</v>
      </c>
      <c r="U87">
        <v>18700</v>
      </c>
    </row>
    <row r="88" spans="1:21" ht="19.5" thickBot="1" x14ac:dyDescent="0.45">
      <c r="A88" s="36"/>
      <c r="B88" s="36"/>
      <c r="C88" s="36"/>
      <c r="D88" s="2"/>
      <c r="E88" s="2"/>
      <c r="F88" s="2"/>
      <c r="G88" s="36"/>
      <c r="I88" s="12">
        <f t="shared" si="164"/>
        <v>0</v>
      </c>
      <c r="J88" s="8" t="str">
        <f t="shared" si="165"/>
        <v>　××=0㎡</v>
      </c>
      <c r="K88" s="28" t="s">
        <v>30</v>
      </c>
      <c r="L88" s="14" t="str">
        <f t="shared" si="171"/>
        <v>　表示面積計　0㎡</v>
      </c>
      <c r="M88" s="8" t="str">
        <f t="shared" si="172"/>
        <v>　申請手数料　¥0円</v>
      </c>
      <c r="N88" s="16" t="str">
        <f t="shared" ref="N88" si="184">B86&amp;"（"&amp;IF(M86=0,"照明無","照明有")&amp;")"</f>
        <v>（照明有)</v>
      </c>
      <c r="O88" s="16">
        <v>3</v>
      </c>
      <c r="P88" s="17" t="str">
        <f t="shared" ref="P88" si="185">N88&amp;CHAR(10)&amp;J86&amp;CHAR(10)&amp;J87&amp;CHAR(10)&amp;J88&amp;CHAR(10)&amp;L88&amp;CHAR(10)&amp;M88</f>
        <v>（照明有)
　××=0㎡
　××=0㎡
　××=0㎡
　表示面積計　0㎡
　申請手数料　¥0円</v>
      </c>
      <c r="T88">
        <v>88</v>
      </c>
      <c r="U88">
        <v>18700</v>
      </c>
    </row>
    <row r="89" spans="1:21" x14ac:dyDescent="0.4">
      <c r="A89" s="36"/>
      <c r="B89" s="36"/>
      <c r="C89" s="36"/>
      <c r="D89" s="2"/>
      <c r="E89" s="2"/>
      <c r="F89" s="2"/>
      <c r="G89" s="36"/>
      <c r="I89" s="12">
        <f t="shared" si="164"/>
        <v>0</v>
      </c>
      <c r="J89" s="8" t="str">
        <f t="shared" si="165"/>
        <v>　××=0㎡</v>
      </c>
      <c r="K89" s="20" t="s">
        <v>27</v>
      </c>
      <c r="L89" s="19" t="s">
        <v>28</v>
      </c>
      <c r="M89" s="21" t="s">
        <v>29</v>
      </c>
      <c r="N89" s="22"/>
      <c r="O89" s="23">
        <v>4</v>
      </c>
      <c r="P89" s="17" t="str">
        <f t="shared" ref="P89" si="186">N88&amp;CHAR(10)&amp;J86&amp;CHAR(10)&amp;J87&amp;CHAR(10)&amp;J88&amp;CHAR(10)&amp;J89&amp;CHAR(10)&amp;L88&amp;CHAR(10)&amp;M88</f>
        <v>（照明有)
　××=0㎡
　××=0㎡
　××=0㎡
　××=0㎡
　表示面積計　0㎡
　申請手数料　¥0円</v>
      </c>
      <c r="T89">
        <v>89</v>
      </c>
      <c r="U89">
        <v>18700</v>
      </c>
    </row>
    <row r="90" spans="1:21" ht="19.5" thickBot="1" x14ac:dyDescent="0.45">
      <c r="A90" s="36"/>
      <c r="B90" s="36"/>
      <c r="C90" s="36"/>
      <c r="D90" s="2"/>
      <c r="E90" s="2"/>
      <c r="F90" s="2"/>
      <c r="G90" s="36"/>
      <c r="I90" s="12">
        <f t="shared" si="164"/>
        <v>0</v>
      </c>
      <c r="J90" s="8" t="str">
        <f t="shared" si="165"/>
        <v>　××=0㎡</v>
      </c>
      <c r="K90" s="24" t="str">
        <f t="shared" ref="K90" si="187">IF(K86=0,"",G86)</f>
        <v/>
      </c>
      <c r="L90" s="15">
        <f t="shared" ref="L90" si="188">IF(D86=0,0,IF(D87=0,1,IF(D88=0,2,IF(D89=0,3,IF(D90=0,4,5)))))</f>
        <v>0</v>
      </c>
      <c r="M90" s="25" t="str">
        <f>IFERROR(VLOOKUP(L90,O86:P90,2,FALSE),"")</f>
        <v/>
      </c>
      <c r="N90" s="26"/>
      <c r="O90" s="27">
        <v>5</v>
      </c>
      <c r="P90" s="13" t="str">
        <f t="shared" ref="P90" si="189">N88&amp;CHAR(10)&amp;J86&amp;CHAR(10)&amp;J87&amp;CHAR(10)&amp;J88&amp;CHAR(10)&amp;J89&amp;CHAR(10)&amp;J90&amp;CHAR(10)&amp;L88&amp;CHAR(10)&amp;M88</f>
        <v>（照明有)
　××=0㎡
　××=0㎡
　××=0㎡
　××=0㎡
　××=0㎡
　表示面積計　0㎡
　申請手数料　¥0円</v>
      </c>
      <c r="T90">
        <v>90</v>
      </c>
      <c r="U90">
        <v>18700</v>
      </c>
    </row>
    <row r="91" spans="1:21" x14ac:dyDescent="0.4">
      <c r="A91" s="36">
        <v>18</v>
      </c>
      <c r="B91" s="36"/>
      <c r="C91" s="36"/>
      <c r="D91" s="2"/>
      <c r="E91" s="2"/>
      <c r="F91" s="2"/>
      <c r="G91" s="36"/>
      <c r="I91" s="12">
        <f t="shared" si="164"/>
        <v>0</v>
      </c>
      <c r="J91" s="8" t="str">
        <f t="shared" si="165"/>
        <v>　××=0㎡</v>
      </c>
      <c r="K91" s="13">
        <f t="shared" ref="K91" si="190">SUM(I91:I95)</f>
        <v>0</v>
      </c>
      <c r="L91" s="14">
        <f t="shared" ref="L91" si="191">VLOOKUP(N91,T:U,2,FALSE)</f>
        <v>0</v>
      </c>
      <c r="M91" s="14">
        <f>IF(K92=0,0,10000)</f>
        <v>10000</v>
      </c>
      <c r="N91" s="15">
        <f t="shared" ref="N91" si="192">ROUNDUP(K91,0)+M91</f>
        <v>10000</v>
      </c>
      <c r="O91" s="16">
        <v>1</v>
      </c>
      <c r="P91" s="12" t="str">
        <f t="shared" ref="P91" si="193">IF(I91=0,"－",N93&amp;CHAR(10)&amp;J91&amp;CHAR(10)&amp;M93)</f>
        <v>－</v>
      </c>
      <c r="T91">
        <v>91</v>
      </c>
      <c r="U91">
        <v>19700</v>
      </c>
    </row>
    <row r="92" spans="1:21" x14ac:dyDescent="0.4">
      <c r="A92" s="36"/>
      <c r="B92" s="36"/>
      <c r="C92" s="36"/>
      <c r="D92" s="2"/>
      <c r="E92" s="2"/>
      <c r="F92" s="2"/>
      <c r="G92" s="36"/>
      <c r="I92" s="12">
        <f t="shared" si="164"/>
        <v>0</v>
      </c>
      <c r="J92" s="8" t="str">
        <f t="shared" si="165"/>
        <v>　××=0㎡</v>
      </c>
      <c r="K92" s="28">
        <f>IF(S$6=C91,0,1)</f>
        <v>1</v>
      </c>
      <c r="L92" s="18" t="s">
        <v>24</v>
      </c>
      <c r="M92" s="18" t="s">
        <v>25</v>
      </c>
      <c r="N92" s="19" t="s">
        <v>26</v>
      </c>
      <c r="O92" s="16">
        <v>2</v>
      </c>
      <c r="P92" s="17" t="str">
        <f t="shared" ref="P92" si="194">N93&amp;CHAR(10)&amp;J91&amp;CHAR(10)&amp;J92&amp;CHAR(10)&amp;L93&amp;CHAR(10)&amp;M93</f>
        <v>（照明有)
　××=0㎡
　××=0㎡
　表示面積計　0㎡
　申請手数料　¥0円</v>
      </c>
      <c r="T92">
        <v>92</v>
      </c>
      <c r="U92">
        <v>19700</v>
      </c>
    </row>
    <row r="93" spans="1:21" ht="19.5" thickBot="1" x14ac:dyDescent="0.45">
      <c r="A93" s="36"/>
      <c r="B93" s="36"/>
      <c r="C93" s="36"/>
      <c r="D93" s="2"/>
      <c r="E93" s="2"/>
      <c r="F93" s="2"/>
      <c r="G93" s="36"/>
      <c r="I93" s="12">
        <f t="shared" si="164"/>
        <v>0</v>
      </c>
      <c r="J93" s="8" t="str">
        <f t="shared" si="165"/>
        <v>　××=0㎡</v>
      </c>
      <c r="K93" s="28" t="s">
        <v>30</v>
      </c>
      <c r="L93" s="14" t="str">
        <f t="shared" si="171"/>
        <v>　表示面積計　0㎡</v>
      </c>
      <c r="M93" s="8" t="str">
        <f t="shared" si="172"/>
        <v>　申請手数料　¥0円</v>
      </c>
      <c r="N93" s="16" t="str">
        <f t="shared" ref="N93" si="195">B91&amp;"（"&amp;IF(M91=0,"照明無","照明有")&amp;")"</f>
        <v>（照明有)</v>
      </c>
      <c r="O93" s="16">
        <v>3</v>
      </c>
      <c r="P93" s="17" t="str">
        <f t="shared" ref="P93" si="196">N93&amp;CHAR(10)&amp;J91&amp;CHAR(10)&amp;J92&amp;CHAR(10)&amp;J93&amp;CHAR(10)&amp;L93&amp;CHAR(10)&amp;M93</f>
        <v>（照明有)
　××=0㎡
　××=0㎡
　××=0㎡
　表示面積計　0㎡
　申請手数料　¥0円</v>
      </c>
      <c r="T93">
        <v>93</v>
      </c>
      <c r="U93">
        <v>19700</v>
      </c>
    </row>
    <row r="94" spans="1:21" x14ac:dyDescent="0.4">
      <c r="A94" s="36"/>
      <c r="B94" s="36"/>
      <c r="C94" s="36"/>
      <c r="D94" s="2"/>
      <c r="E94" s="2"/>
      <c r="F94" s="2"/>
      <c r="G94" s="36"/>
      <c r="I94" s="12">
        <f t="shared" si="164"/>
        <v>0</v>
      </c>
      <c r="J94" s="8" t="str">
        <f t="shared" si="165"/>
        <v>　××=0㎡</v>
      </c>
      <c r="K94" s="20" t="s">
        <v>27</v>
      </c>
      <c r="L94" s="19" t="s">
        <v>28</v>
      </c>
      <c r="M94" s="21" t="s">
        <v>29</v>
      </c>
      <c r="N94" s="22"/>
      <c r="O94" s="23">
        <v>4</v>
      </c>
      <c r="P94" s="17" t="str">
        <f t="shared" ref="P94" si="197">N93&amp;CHAR(10)&amp;J91&amp;CHAR(10)&amp;J92&amp;CHAR(10)&amp;J93&amp;CHAR(10)&amp;J94&amp;CHAR(10)&amp;L93&amp;CHAR(10)&amp;M93</f>
        <v>（照明有)
　××=0㎡
　××=0㎡
　××=0㎡
　××=0㎡
　表示面積計　0㎡
　申請手数料　¥0円</v>
      </c>
      <c r="T94">
        <v>94</v>
      </c>
      <c r="U94">
        <v>19700</v>
      </c>
    </row>
    <row r="95" spans="1:21" ht="19.5" thickBot="1" x14ac:dyDescent="0.45">
      <c r="A95" s="36"/>
      <c r="B95" s="36"/>
      <c r="C95" s="36"/>
      <c r="D95" s="2"/>
      <c r="E95" s="2"/>
      <c r="F95" s="2"/>
      <c r="G95" s="36"/>
      <c r="I95" s="12">
        <f t="shared" si="164"/>
        <v>0</v>
      </c>
      <c r="J95" s="8" t="str">
        <f t="shared" si="165"/>
        <v>　××=0㎡</v>
      </c>
      <c r="K95" s="24" t="str">
        <f t="shared" ref="K95" si="198">IF(K91=0,"",G91)</f>
        <v/>
      </c>
      <c r="L95" s="15">
        <f t="shared" ref="L95" si="199">IF(D91=0,0,IF(D92=0,1,IF(D93=0,2,IF(D94=0,3,IF(D95=0,4,5)))))</f>
        <v>0</v>
      </c>
      <c r="M95" s="25" t="str">
        <f>IFERROR(VLOOKUP(L95,O91:P95,2,FALSE),"")</f>
        <v/>
      </c>
      <c r="N95" s="26"/>
      <c r="O95" s="27">
        <v>5</v>
      </c>
      <c r="P95" s="13" t="str">
        <f t="shared" ref="P95" si="200">N93&amp;CHAR(10)&amp;J91&amp;CHAR(10)&amp;J92&amp;CHAR(10)&amp;J93&amp;CHAR(10)&amp;J94&amp;CHAR(10)&amp;J95&amp;CHAR(10)&amp;L93&amp;CHAR(10)&amp;M93</f>
        <v>（照明有)
　××=0㎡
　××=0㎡
　××=0㎡
　××=0㎡
　××=0㎡
　表示面積計　0㎡
　申請手数料　¥0円</v>
      </c>
      <c r="T95">
        <v>95</v>
      </c>
      <c r="U95">
        <v>19700</v>
      </c>
    </row>
    <row r="96" spans="1:21" x14ac:dyDescent="0.4">
      <c r="A96" s="36">
        <v>19</v>
      </c>
      <c r="B96" s="36"/>
      <c r="C96" s="36"/>
      <c r="D96" s="2"/>
      <c r="E96" s="2"/>
      <c r="F96" s="2"/>
      <c r="G96" s="36"/>
      <c r="I96" s="12">
        <f t="shared" si="164"/>
        <v>0</v>
      </c>
      <c r="J96" s="8" t="str">
        <f t="shared" si="165"/>
        <v>　××=0㎡</v>
      </c>
      <c r="K96" s="13">
        <f t="shared" ref="K96" si="201">SUM(I96:I100)</f>
        <v>0</v>
      </c>
      <c r="L96" s="14">
        <f t="shared" ref="L96" si="202">VLOOKUP(N96,T:U,2,FALSE)</f>
        <v>0</v>
      </c>
      <c r="M96" s="14">
        <f>IF(K97=0,0,10000)</f>
        <v>10000</v>
      </c>
      <c r="N96" s="15">
        <f t="shared" ref="N96" si="203">ROUNDUP(K96,0)+M96</f>
        <v>10000</v>
      </c>
      <c r="O96" s="16">
        <v>1</v>
      </c>
      <c r="P96" s="12" t="str">
        <f t="shared" ref="P96" si="204">IF(I96=0,"－",N98&amp;CHAR(10)&amp;J96&amp;CHAR(10)&amp;M98)</f>
        <v>－</v>
      </c>
      <c r="T96">
        <v>96</v>
      </c>
      <c r="U96">
        <v>20700</v>
      </c>
    </row>
    <row r="97" spans="1:21" x14ac:dyDescent="0.4">
      <c r="A97" s="36"/>
      <c r="B97" s="36"/>
      <c r="C97" s="36"/>
      <c r="D97" s="2"/>
      <c r="E97" s="2"/>
      <c r="F97" s="2"/>
      <c r="G97" s="36"/>
      <c r="I97" s="12">
        <f t="shared" si="164"/>
        <v>0</v>
      </c>
      <c r="J97" s="8" t="str">
        <f t="shared" si="165"/>
        <v>　××=0㎡</v>
      </c>
      <c r="K97" s="28">
        <f>IF(S$6=C96,0,1)</f>
        <v>1</v>
      </c>
      <c r="L97" s="18" t="s">
        <v>24</v>
      </c>
      <c r="M97" s="18" t="s">
        <v>25</v>
      </c>
      <c r="N97" s="19" t="s">
        <v>26</v>
      </c>
      <c r="O97" s="16">
        <v>2</v>
      </c>
      <c r="P97" s="17" t="str">
        <f t="shared" ref="P97" si="205">N98&amp;CHAR(10)&amp;J96&amp;CHAR(10)&amp;J97&amp;CHAR(10)&amp;L98&amp;CHAR(10)&amp;M98</f>
        <v>（照明有)
　××=0㎡
　××=0㎡
　表示面積計　0㎡
　申請手数料　¥0円</v>
      </c>
      <c r="T97">
        <v>97</v>
      </c>
      <c r="U97">
        <v>20700</v>
      </c>
    </row>
    <row r="98" spans="1:21" ht="19.5" thickBot="1" x14ac:dyDescent="0.45">
      <c r="A98" s="36"/>
      <c r="B98" s="36"/>
      <c r="C98" s="36"/>
      <c r="D98" s="2"/>
      <c r="E98" s="2"/>
      <c r="F98" s="2"/>
      <c r="G98" s="36"/>
      <c r="I98" s="12">
        <f t="shared" si="164"/>
        <v>0</v>
      </c>
      <c r="J98" s="8" t="str">
        <f t="shared" si="165"/>
        <v>　××=0㎡</v>
      </c>
      <c r="K98" s="28" t="s">
        <v>30</v>
      </c>
      <c r="L98" s="14" t="str">
        <f t="shared" si="171"/>
        <v>　表示面積計　0㎡</v>
      </c>
      <c r="M98" s="8" t="str">
        <f t="shared" si="172"/>
        <v>　申請手数料　¥0円</v>
      </c>
      <c r="N98" s="16" t="str">
        <f t="shared" ref="N98" si="206">B96&amp;"（"&amp;IF(M96=0,"照明無","照明有")&amp;")"</f>
        <v>（照明有)</v>
      </c>
      <c r="O98" s="16">
        <v>3</v>
      </c>
      <c r="P98" s="17" t="str">
        <f t="shared" ref="P98" si="207">N98&amp;CHAR(10)&amp;J96&amp;CHAR(10)&amp;J97&amp;CHAR(10)&amp;J98&amp;CHAR(10)&amp;L98&amp;CHAR(10)&amp;M98</f>
        <v>（照明有)
　××=0㎡
　××=0㎡
　××=0㎡
　表示面積計　0㎡
　申請手数料　¥0円</v>
      </c>
      <c r="T98">
        <v>98</v>
      </c>
      <c r="U98">
        <v>20700</v>
      </c>
    </row>
    <row r="99" spans="1:21" x14ac:dyDescent="0.4">
      <c r="A99" s="36"/>
      <c r="B99" s="36"/>
      <c r="C99" s="36"/>
      <c r="D99" s="2"/>
      <c r="E99" s="2"/>
      <c r="F99" s="2"/>
      <c r="G99" s="36"/>
      <c r="I99" s="12">
        <f t="shared" si="164"/>
        <v>0</v>
      </c>
      <c r="J99" s="8" t="str">
        <f t="shared" si="165"/>
        <v>　××=0㎡</v>
      </c>
      <c r="K99" s="20" t="s">
        <v>27</v>
      </c>
      <c r="L99" s="19" t="s">
        <v>28</v>
      </c>
      <c r="M99" s="21" t="s">
        <v>29</v>
      </c>
      <c r="N99" s="22"/>
      <c r="O99" s="23">
        <v>4</v>
      </c>
      <c r="P99" s="17" t="str">
        <f t="shared" ref="P99" si="208">N98&amp;CHAR(10)&amp;J96&amp;CHAR(10)&amp;J97&amp;CHAR(10)&amp;J98&amp;CHAR(10)&amp;J99&amp;CHAR(10)&amp;L98&amp;CHAR(10)&amp;M98</f>
        <v>（照明有)
　××=0㎡
　××=0㎡
　××=0㎡
　××=0㎡
　表示面積計　0㎡
　申請手数料　¥0円</v>
      </c>
      <c r="T99">
        <v>99</v>
      </c>
      <c r="U99">
        <v>20700</v>
      </c>
    </row>
    <row r="100" spans="1:21" ht="19.5" thickBot="1" x14ac:dyDescent="0.45">
      <c r="A100" s="36"/>
      <c r="B100" s="36"/>
      <c r="C100" s="36"/>
      <c r="D100" s="2"/>
      <c r="E100" s="2"/>
      <c r="F100" s="2"/>
      <c r="G100" s="36"/>
      <c r="I100" s="12">
        <f t="shared" si="164"/>
        <v>0</v>
      </c>
      <c r="J100" s="8" t="str">
        <f t="shared" si="165"/>
        <v>　××=0㎡</v>
      </c>
      <c r="K100" s="24" t="str">
        <f t="shared" ref="K100" si="209">IF(K96=0,"",G96)</f>
        <v/>
      </c>
      <c r="L100" s="15">
        <f t="shared" ref="L100" si="210">IF(D96=0,0,IF(D97=0,1,IF(D98=0,2,IF(D99=0,3,IF(D100=0,4,5)))))</f>
        <v>0</v>
      </c>
      <c r="M100" s="25" t="str">
        <f>IFERROR(VLOOKUP(L100,O96:P100,2,FALSE),"")</f>
        <v/>
      </c>
      <c r="N100" s="26"/>
      <c r="O100" s="27">
        <v>5</v>
      </c>
      <c r="P100" s="13" t="str">
        <f t="shared" ref="P100" si="211">N98&amp;CHAR(10)&amp;J96&amp;CHAR(10)&amp;J97&amp;CHAR(10)&amp;J98&amp;CHAR(10)&amp;J99&amp;CHAR(10)&amp;J100&amp;CHAR(10)&amp;L98&amp;CHAR(10)&amp;M98</f>
        <v>（照明有)
　××=0㎡
　××=0㎡
　××=0㎡
　××=0㎡
　××=0㎡
　表示面積計　0㎡
　申請手数料　¥0円</v>
      </c>
      <c r="T100">
        <v>100</v>
      </c>
      <c r="U100">
        <v>20700</v>
      </c>
    </row>
    <row r="101" spans="1:21" x14ac:dyDescent="0.4">
      <c r="A101" s="36">
        <v>20</v>
      </c>
      <c r="B101" s="36"/>
      <c r="C101" s="36"/>
      <c r="D101" s="2"/>
      <c r="E101" s="2"/>
      <c r="F101" s="2"/>
      <c r="G101" s="36"/>
      <c r="I101" s="12">
        <f t="shared" si="164"/>
        <v>0</v>
      </c>
      <c r="J101" s="8" t="str">
        <f t="shared" si="165"/>
        <v>　××=0㎡</v>
      </c>
      <c r="K101" s="13">
        <f t="shared" ref="K101" si="212">SUM(I101:I105)</f>
        <v>0</v>
      </c>
      <c r="L101" s="14">
        <f t="shared" ref="L101" si="213">VLOOKUP(N101,T:U,2,FALSE)</f>
        <v>0</v>
      </c>
      <c r="M101" s="14">
        <f>IF(K102=0,0,10000)</f>
        <v>10000</v>
      </c>
      <c r="N101" s="15">
        <f t="shared" ref="N101" si="214">ROUNDUP(K101,0)+M101</f>
        <v>10000</v>
      </c>
      <c r="O101" s="16">
        <v>1</v>
      </c>
      <c r="P101" s="12" t="str">
        <f t="shared" ref="P101" si="215">IF(I101=0,"－",N103&amp;CHAR(10)&amp;J101&amp;CHAR(10)&amp;M103)</f>
        <v>－</v>
      </c>
      <c r="T101">
        <v>101</v>
      </c>
      <c r="U101">
        <v>21700</v>
      </c>
    </row>
    <row r="102" spans="1:21" x14ac:dyDescent="0.4">
      <c r="A102" s="36"/>
      <c r="B102" s="36"/>
      <c r="C102" s="36"/>
      <c r="D102" s="2"/>
      <c r="E102" s="2"/>
      <c r="F102" s="2"/>
      <c r="G102" s="36"/>
      <c r="I102" s="12">
        <f t="shared" si="164"/>
        <v>0</v>
      </c>
      <c r="J102" s="8" t="str">
        <f t="shared" si="165"/>
        <v>　××=0㎡</v>
      </c>
      <c r="K102" s="28">
        <f>IF(S$6=C101,0,1)</f>
        <v>1</v>
      </c>
      <c r="L102" s="18" t="s">
        <v>24</v>
      </c>
      <c r="M102" s="18" t="s">
        <v>25</v>
      </c>
      <c r="N102" s="19" t="s">
        <v>26</v>
      </c>
      <c r="O102" s="16">
        <v>2</v>
      </c>
      <c r="P102" s="17" t="str">
        <f t="shared" ref="P102" si="216">N103&amp;CHAR(10)&amp;J101&amp;CHAR(10)&amp;J102&amp;CHAR(10)&amp;L103&amp;CHAR(10)&amp;M103</f>
        <v>（照明有)
　××=0㎡
　××=0㎡
　表示面積計　0㎡
　申請手数料　¥0円</v>
      </c>
      <c r="T102">
        <v>102</v>
      </c>
      <c r="U102">
        <v>21700</v>
      </c>
    </row>
    <row r="103" spans="1:21" ht="19.5" thickBot="1" x14ac:dyDescent="0.45">
      <c r="A103" s="36"/>
      <c r="B103" s="36"/>
      <c r="C103" s="36"/>
      <c r="D103" s="2"/>
      <c r="E103" s="2"/>
      <c r="F103" s="2"/>
      <c r="G103" s="36"/>
      <c r="I103" s="12">
        <f t="shared" si="164"/>
        <v>0</v>
      </c>
      <c r="J103" s="8" t="str">
        <f t="shared" si="165"/>
        <v>　××=0㎡</v>
      </c>
      <c r="K103" s="28" t="s">
        <v>30</v>
      </c>
      <c r="L103" s="14" t="str">
        <f t="shared" si="171"/>
        <v>　表示面積計　0㎡</v>
      </c>
      <c r="M103" s="8" t="str">
        <f t="shared" si="172"/>
        <v>　申請手数料　¥0円</v>
      </c>
      <c r="N103" s="16" t="str">
        <f t="shared" ref="N103" si="217">B101&amp;"（"&amp;IF(M101=0,"照明無","照明有")&amp;")"</f>
        <v>（照明有)</v>
      </c>
      <c r="O103" s="16">
        <v>3</v>
      </c>
      <c r="P103" s="17" t="str">
        <f t="shared" ref="P103" si="218">N103&amp;CHAR(10)&amp;J101&amp;CHAR(10)&amp;J102&amp;CHAR(10)&amp;J103&amp;CHAR(10)&amp;L103&amp;CHAR(10)&amp;M103</f>
        <v>（照明有)
　××=0㎡
　××=0㎡
　××=0㎡
　表示面積計　0㎡
　申請手数料　¥0円</v>
      </c>
      <c r="T103">
        <v>103</v>
      </c>
      <c r="U103">
        <v>21700</v>
      </c>
    </row>
    <row r="104" spans="1:21" x14ac:dyDescent="0.4">
      <c r="A104" s="36"/>
      <c r="B104" s="36"/>
      <c r="C104" s="36"/>
      <c r="D104" s="2"/>
      <c r="E104" s="2"/>
      <c r="F104" s="2"/>
      <c r="G104" s="36"/>
      <c r="I104" s="12">
        <f t="shared" si="164"/>
        <v>0</v>
      </c>
      <c r="J104" s="8" t="str">
        <f t="shared" si="165"/>
        <v>　××=0㎡</v>
      </c>
      <c r="K104" s="20" t="s">
        <v>27</v>
      </c>
      <c r="L104" s="19" t="s">
        <v>28</v>
      </c>
      <c r="M104" s="21" t="s">
        <v>29</v>
      </c>
      <c r="N104" s="22"/>
      <c r="O104" s="23">
        <v>4</v>
      </c>
      <c r="P104" s="17" t="str">
        <f t="shared" ref="P104" si="219">N103&amp;CHAR(10)&amp;J101&amp;CHAR(10)&amp;J102&amp;CHAR(10)&amp;J103&amp;CHAR(10)&amp;J104&amp;CHAR(10)&amp;L103&amp;CHAR(10)&amp;M103</f>
        <v>（照明有)
　××=0㎡
　××=0㎡
　××=0㎡
　××=0㎡
　表示面積計　0㎡
　申請手数料　¥0円</v>
      </c>
      <c r="T104">
        <v>104</v>
      </c>
      <c r="U104">
        <v>21700</v>
      </c>
    </row>
    <row r="105" spans="1:21" ht="19.5" thickBot="1" x14ac:dyDescent="0.45">
      <c r="A105" s="36"/>
      <c r="B105" s="36"/>
      <c r="C105" s="36"/>
      <c r="D105" s="2"/>
      <c r="E105" s="2"/>
      <c r="F105" s="2"/>
      <c r="G105" s="36"/>
      <c r="I105" s="12">
        <f t="shared" si="164"/>
        <v>0</v>
      </c>
      <c r="J105" s="8" t="str">
        <f t="shared" si="165"/>
        <v>　××=0㎡</v>
      </c>
      <c r="K105" s="24" t="str">
        <f t="shared" ref="K105" si="220">IF(K101=0,"",G101)</f>
        <v/>
      </c>
      <c r="L105" s="15">
        <f t="shared" ref="L105" si="221">IF(D101=0,0,IF(D102=0,1,IF(D103=0,2,IF(D104=0,3,IF(D105=0,4,5)))))</f>
        <v>0</v>
      </c>
      <c r="M105" s="25" t="str">
        <f>IFERROR(VLOOKUP(L105,O101:P105,2,FALSE),"")</f>
        <v/>
      </c>
      <c r="N105" s="26"/>
      <c r="O105" s="27">
        <v>5</v>
      </c>
      <c r="P105" s="13" t="str">
        <f t="shared" ref="P105" si="222">N103&amp;CHAR(10)&amp;J101&amp;CHAR(10)&amp;J102&amp;CHAR(10)&amp;J103&amp;CHAR(10)&amp;J104&amp;CHAR(10)&amp;J105&amp;CHAR(10)&amp;L103&amp;CHAR(10)&amp;M103</f>
        <v>（照明有)
　××=0㎡
　××=0㎡
　××=0㎡
　××=0㎡
　××=0㎡
　表示面積計　0㎡
　申請手数料　¥0円</v>
      </c>
      <c r="T105">
        <v>105</v>
      </c>
      <c r="U105">
        <v>21700</v>
      </c>
    </row>
    <row r="106" spans="1:21" x14ac:dyDescent="0.4">
      <c r="A106" s="36">
        <v>21</v>
      </c>
      <c r="B106" s="36"/>
      <c r="C106" s="36"/>
      <c r="D106" s="2"/>
      <c r="E106" s="2"/>
      <c r="F106" s="2"/>
      <c r="G106" s="36"/>
      <c r="I106" s="12">
        <f t="shared" si="164"/>
        <v>0</v>
      </c>
      <c r="J106" s="8" t="str">
        <f t="shared" si="165"/>
        <v>　××=0㎡</v>
      </c>
      <c r="K106" s="13">
        <f t="shared" ref="K106" si="223">SUM(I106:I110)</f>
        <v>0</v>
      </c>
      <c r="L106" s="14">
        <f t="shared" ref="L106" si="224">VLOOKUP(N106,T:U,2,FALSE)</f>
        <v>0</v>
      </c>
      <c r="M106" s="14">
        <f>IF(K107=0,0,10000)</f>
        <v>10000</v>
      </c>
      <c r="N106" s="15">
        <f t="shared" ref="N106" si="225">ROUNDUP(K106,0)+M106</f>
        <v>10000</v>
      </c>
      <c r="O106" s="16">
        <v>1</v>
      </c>
      <c r="P106" s="12" t="str">
        <f t="shared" ref="P106" si="226">IF(I106=0,"－",N108&amp;CHAR(10)&amp;J106&amp;CHAR(10)&amp;M108)</f>
        <v>－</v>
      </c>
      <c r="T106">
        <v>106</v>
      </c>
      <c r="U106">
        <v>22700</v>
      </c>
    </row>
    <row r="107" spans="1:21" x14ac:dyDescent="0.4">
      <c r="A107" s="36"/>
      <c r="B107" s="36"/>
      <c r="C107" s="36"/>
      <c r="D107" s="2"/>
      <c r="E107" s="2"/>
      <c r="F107" s="2"/>
      <c r="G107" s="36"/>
      <c r="I107" s="12">
        <f t="shared" si="164"/>
        <v>0</v>
      </c>
      <c r="J107" s="8" t="str">
        <f t="shared" si="165"/>
        <v>　××=0㎡</v>
      </c>
      <c r="K107" s="28">
        <f>IF(S$6=C106,0,1)</f>
        <v>1</v>
      </c>
      <c r="L107" s="18" t="s">
        <v>24</v>
      </c>
      <c r="M107" s="18" t="s">
        <v>25</v>
      </c>
      <c r="N107" s="19" t="s">
        <v>26</v>
      </c>
      <c r="O107" s="16">
        <v>2</v>
      </c>
      <c r="P107" s="17" t="str">
        <f t="shared" ref="P107" si="227">N108&amp;CHAR(10)&amp;J106&amp;CHAR(10)&amp;J107&amp;CHAR(10)&amp;L108&amp;CHAR(10)&amp;M108</f>
        <v>（照明有)
　××=0㎡
　××=0㎡
　表示面積計　0㎡
　申請手数料　¥0円</v>
      </c>
      <c r="T107">
        <v>107</v>
      </c>
      <c r="U107">
        <v>22700</v>
      </c>
    </row>
    <row r="108" spans="1:21" ht="19.5" thickBot="1" x14ac:dyDescent="0.45">
      <c r="A108" s="36"/>
      <c r="B108" s="36"/>
      <c r="C108" s="36"/>
      <c r="D108" s="2"/>
      <c r="E108" s="2"/>
      <c r="F108" s="2"/>
      <c r="G108" s="36"/>
      <c r="I108" s="12">
        <f t="shared" si="164"/>
        <v>0</v>
      </c>
      <c r="J108" s="8" t="str">
        <f t="shared" si="165"/>
        <v>　××=0㎡</v>
      </c>
      <c r="K108" s="28" t="s">
        <v>30</v>
      </c>
      <c r="L108" s="14" t="str">
        <f t="shared" si="171"/>
        <v>　表示面積計　0㎡</v>
      </c>
      <c r="M108" s="8" t="str">
        <f t="shared" si="172"/>
        <v>　申請手数料　¥0円</v>
      </c>
      <c r="N108" s="16" t="str">
        <f t="shared" ref="N108" si="228">B106&amp;"（"&amp;IF(M106=0,"照明無","照明有")&amp;")"</f>
        <v>（照明有)</v>
      </c>
      <c r="O108" s="16">
        <v>3</v>
      </c>
      <c r="P108" s="17" t="str">
        <f t="shared" ref="P108" si="229">N108&amp;CHAR(10)&amp;J106&amp;CHAR(10)&amp;J107&amp;CHAR(10)&amp;J108&amp;CHAR(10)&amp;L108&amp;CHAR(10)&amp;M108</f>
        <v>（照明有)
　××=0㎡
　××=0㎡
　××=0㎡
　表示面積計　0㎡
　申請手数料　¥0円</v>
      </c>
      <c r="T108">
        <v>108</v>
      </c>
      <c r="U108">
        <v>22700</v>
      </c>
    </row>
    <row r="109" spans="1:21" x14ac:dyDescent="0.4">
      <c r="A109" s="36"/>
      <c r="B109" s="36"/>
      <c r="C109" s="36"/>
      <c r="D109" s="2"/>
      <c r="E109" s="2"/>
      <c r="F109" s="2"/>
      <c r="G109" s="36"/>
      <c r="I109" s="12">
        <f t="shared" si="164"/>
        <v>0</v>
      </c>
      <c r="J109" s="8" t="str">
        <f t="shared" si="165"/>
        <v>　××=0㎡</v>
      </c>
      <c r="K109" s="20" t="s">
        <v>27</v>
      </c>
      <c r="L109" s="19" t="s">
        <v>28</v>
      </c>
      <c r="M109" s="21" t="s">
        <v>29</v>
      </c>
      <c r="N109" s="22"/>
      <c r="O109" s="23">
        <v>4</v>
      </c>
      <c r="P109" s="17" t="str">
        <f t="shared" ref="P109" si="230">N108&amp;CHAR(10)&amp;J106&amp;CHAR(10)&amp;J107&amp;CHAR(10)&amp;J108&amp;CHAR(10)&amp;J109&amp;CHAR(10)&amp;L108&amp;CHAR(10)&amp;M108</f>
        <v>（照明有)
　××=0㎡
　××=0㎡
　××=0㎡
　××=0㎡
　表示面積計　0㎡
　申請手数料　¥0円</v>
      </c>
      <c r="T109">
        <v>109</v>
      </c>
      <c r="U109">
        <v>22700</v>
      </c>
    </row>
    <row r="110" spans="1:21" ht="19.5" thickBot="1" x14ac:dyDescent="0.45">
      <c r="A110" s="36"/>
      <c r="B110" s="36"/>
      <c r="C110" s="36"/>
      <c r="D110" s="2"/>
      <c r="E110" s="2"/>
      <c r="F110" s="2"/>
      <c r="G110" s="36"/>
      <c r="I110" s="12">
        <f t="shared" si="164"/>
        <v>0</v>
      </c>
      <c r="J110" s="8" t="str">
        <f t="shared" si="165"/>
        <v>　××=0㎡</v>
      </c>
      <c r="K110" s="24" t="str">
        <f t="shared" ref="K110" si="231">IF(K106=0,"",G106)</f>
        <v/>
      </c>
      <c r="L110" s="15">
        <f t="shared" ref="L110" si="232">IF(D106=0,0,IF(D107=0,1,IF(D108=0,2,IF(D109=0,3,IF(D110=0,4,5)))))</f>
        <v>0</v>
      </c>
      <c r="M110" s="25" t="str">
        <f>IFERROR(VLOOKUP(L110,O106:P110,2,FALSE),"")</f>
        <v/>
      </c>
      <c r="N110" s="26"/>
      <c r="O110" s="27">
        <v>5</v>
      </c>
      <c r="P110" s="13" t="str">
        <f t="shared" ref="P110" si="233">N108&amp;CHAR(10)&amp;J106&amp;CHAR(10)&amp;J107&amp;CHAR(10)&amp;J108&amp;CHAR(10)&amp;J109&amp;CHAR(10)&amp;J110&amp;CHAR(10)&amp;L108&amp;CHAR(10)&amp;M108</f>
        <v>（照明有)
　××=0㎡
　××=0㎡
　××=0㎡
　××=0㎡
　××=0㎡
　表示面積計　0㎡
　申請手数料　¥0円</v>
      </c>
      <c r="T110">
        <v>110</v>
      </c>
      <c r="U110">
        <v>22700</v>
      </c>
    </row>
    <row r="111" spans="1:21" x14ac:dyDescent="0.4">
      <c r="A111" s="36">
        <v>22</v>
      </c>
      <c r="B111" s="36"/>
      <c r="C111" s="36"/>
      <c r="D111" s="2"/>
      <c r="E111" s="2"/>
      <c r="F111" s="2"/>
      <c r="G111" s="36"/>
      <c r="I111" s="12">
        <f t="shared" si="164"/>
        <v>0</v>
      </c>
      <c r="J111" s="8" t="str">
        <f t="shared" si="165"/>
        <v>　××=0㎡</v>
      </c>
      <c r="K111" s="13">
        <f t="shared" ref="K111" si="234">SUM(I111:I115)</f>
        <v>0</v>
      </c>
      <c r="L111" s="14">
        <f t="shared" ref="L111" si="235">VLOOKUP(N111,T:U,2,FALSE)</f>
        <v>0</v>
      </c>
      <c r="M111" s="14">
        <f>IF(K112=0,0,10000)</f>
        <v>10000</v>
      </c>
      <c r="N111" s="15">
        <f t="shared" ref="N111" si="236">ROUNDUP(K111,0)+M111</f>
        <v>10000</v>
      </c>
      <c r="O111" s="16">
        <v>1</v>
      </c>
      <c r="P111" s="12" t="str">
        <f t="shared" ref="P111" si="237">IF(I111=0,"－",N113&amp;CHAR(10)&amp;J111&amp;CHAR(10)&amp;M113)</f>
        <v>－</v>
      </c>
      <c r="T111">
        <v>111</v>
      </c>
      <c r="U111">
        <v>23700</v>
      </c>
    </row>
    <row r="112" spans="1:21" x14ac:dyDescent="0.4">
      <c r="A112" s="36"/>
      <c r="B112" s="36"/>
      <c r="C112" s="36"/>
      <c r="D112" s="2"/>
      <c r="E112" s="2"/>
      <c r="F112" s="2"/>
      <c r="G112" s="36"/>
      <c r="I112" s="12">
        <f t="shared" si="164"/>
        <v>0</v>
      </c>
      <c r="J112" s="8" t="str">
        <f t="shared" si="165"/>
        <v>　××=0㎡</v>
      </c>
      <c r="K112" s="28">
        <f>IF(S$6=C111,0,1)</f>
        <v>1</v>
      </c>
      <c r="L112" s="18" t="s">
        <v>24</v>
      </c>
      <c r="M112" s="18" t="s">
        <v>25</v>
      </c>
      <c r="N112" s="19" t="s">
        <v>26</v>
      </c>
      <c r="O112" s="16">
        <v>2</v>
      </c>
      <c r="P112" s="17" t="str">
        <f t="shared" ref="P112" si="238">N113&amp;CHAR(10)&amp;J111&amp;CHAR(10)&amp;J112&amp;CHAR(10)&amp;L113&amp;CHAR(10)&amp;M113</f>
        <v>（照明有)
　××=0㎡
　××=0㎡
　表示面積計　0㎡
　申請手数料　¥0円</v>
      </c>
      <c r="T112">
        <v>112</v>
      </c>
      <c r="U112">
        <v>23700</v>
      </c>
    </row>
    <row r="113" spans="1:21" ht="19.5" thickBot="1" x14ac:dyDescent="0.45">
      <c r="A113" s="36"/>
      <c r="B113" s="36"/>
      <c r="C113" s="36"/>
      <c r="D113" s="2"/>
      <c r="E113" s="2"/>
      <c r="F113" s="2"/>
      <c r="G113" s="36"/>
      <c r="I113" s="12">
        <f t="shared" si="164"/>
        <v>0</v>
      </c>
      <c r="J113" s="8" t="str">
        <f t="shared" si="165"/>
        <v>　××=0㎡</v>
      </c>
      <c r="K113" s="28" t="s">
        <v>30</v>
      </c>
      <c r="L113" s="14" t="str">
        <f t="shared" si="171"/>
        <v>　表示面積計　0㎡</v>
      </c>
      <c r="M113" s="8" t="str">
        <f t="shared" si="172"/>
        <v>　申請手数料　¥0円</v>
      </c>
      <c r="N113" s="16" t="str">
        <f t="shared" ref="N113" si="239">B111&amp;"（"&amp;IF(M111=0,"照明無","照明有")&amp;")"</f>
        <v>（照明有)</v>
      </c>
      <c r="O113" s="16">
        <v>3</v>
      </c>
      <c r="P113" s="17" t="str">
        <f t="shared" ref="P113" si="240">N113&amp;CHAR(10)&amp;J111&amp;CHAR(10)&amp;J112&amp;CHAR(10)&amp;J113&amp;CHAR(10)&amp;L113&amp;CHAR(10)&amp;M113</f>
        <v>（照明有)
　××=0㎡
　××=0㎡
　××=0㎡
　表示面積計　0㎡
　申請手数料　¥0円</v>
      </c>
      <c r="T113">
        <v>113</v>
      </c>
      <c r="U113">
        <v>23700</v>
      </c>
    </row>
    <row r="114" spans="1:21" x14ac:dyDescent="0.4">
      <c r="A114" s="36"/>
      <c r="B114" s="36"/>
      <c r="C114" s="36"/>
      <c r="D114" s="2"/>
      <c r="E114" s="2"/>
      <c r="F114" s="2"/>
      <c r="G114" s="36"/>
      <c r="I114" s="12">
        <f t="shared" si="164"/>
        <v>0</v>
      </c>
      <c r="J114" s="8" t="str">
        <f t="shared" si="165"/>
        <v>　××=0㎡</v>
      </c>
      <c r="K114" s="20" t="s">
        <v>27</v>
      </c>
      <c r="L114" s="19" t="s">
        <v>28</v>
      </c>
      <c r="M114" s="21" t="s">
        <v>29</v>
      </c>
      <c r="N114" s="22"/>
      <c r="O114" s="23">
        <v>4</v>
      </c>
      <c r="P114" s="17" t="str">
        <f t="shared" ref="P114" si="241">N113&amp;CHAR(10)&amp;J111&amp;CHAR(10)&amp;J112&amp;CHAR(10)&amp;J113&amp;CHAR(10)&amp;J114&amp;CHAR(10)&amp;L113&amp;CHAR(10)&amp;M113</f>
        <v>（照明有)
　××=0㎡
　××=0㎡
　××=0㎡
　××=0㎡
　表示面積計　0㎡
　申請手数料　¥0円</v>
      </c>
      <c r="T114">
        <v>114</v>
      </c>
      <c r="U114">
        <v>23700</v>
      </c>
    </row>
    <row r="115" spans="1:21" ht="19.5" thickBot="1" x14ac:dyDescent="0.45">
      <c r="A115" s="36"/>
      <c r="B115" s="36"/>
      <c r="C115" s="36"/>
      <c r="D115" s="2"/>
      <c r="E115" s="2"/>
      <c r="F115" s="2"/>
      <c r="G115" s="36"/>
      <c r="I115" s="12">
        <f t="shared" si="164"/>
        <v>0</v>
      </c>
      <c r="J115" s="8" t="str">
        <f t="shared" si="165"/>
        <v>　××=0㎡</v>
      </c>
      <c r="K115" s="24" t="str">
        <f t="shared" ref="K115" si="242">IF(K111=0,"",G111)</f>
        <v/>
      </c>
      <c r="L115" s="15">
        <f t="shared" ref="L115" si="243">IF(D111=0,0,IF(D112=0,1,IF(D113=0,2,IF(D114=0,3,IF(D115=0,4,5)))))</f>
        <v>0</v>
      </c>
      <c r="M115" s="25" t="str">
        <f>IFERROR(VLOOKUP(L115,O111:P115,2,FALSE),"")</f>
        <v/>
      </c>
      <c r="N115" s="26"/>
      <c r="O115" s="27">
        <v>5</v>
      </c>
      <c r="P115" s="13" t="str">
        <f t="shared" ref="P115" si="244">N113&amp;CHAR(10)&amp;J111&amp;CHAR(10)&amp;J112&amp;CHAR(10)&amp;J113&amp;CHAR(10)&amp;J114&amp;CHAR(10)&amp;J115&amp;CHAR(10)&amp;L113&amp;CHAR(10)&amp;M113</f>
        <v>（照明有)
　××=0㎡
　××=0㎡
　××=0㎡
　××=0㎡
　××=0㎡
　表示面積計　0㎡
　申請手数料　¥0円</v>
      </c>
      <c r="T115">
        <v>115</v>
      </c>
      <c r="U115">
        <v>23700</v>
      </c>
    </row>
    <row r="116" spans="1:21" x14ac:dyDescent="0.4">
      <c r="A116" s="36">
        <v>23</v>
      </c>
      <c r="B116" s="36"/>
      <c r="C116" s="36"/>
      <c r="D116" s="2"/>
      <c r="E116" s="2"/>
      <c r="F116" s="2"/>
      <c r="G116" s="36"/>
      <c r="I116" s="12">
        <f t="shared" si="164"/>
        <v>0</v>
      </c>
      <c r="J116" s="8" t="str">
        <f t="shared" si="165"/>
        <v>　××=0㎡</v>
      </c>
      <c r="K116" s="13">
        <f t="shared" ref="K116" si="245">SUM(I116:I120)</f>
        <v>0</v>
      </c>
      <c r="L116" s="14">
        <f t="shared" ref="L116" si="246">VLOOKUP(N116,T:U,2,FALSE)</f>
        <v>0</v>
      </c>
      <c r="M116" s="14">
        <f>IF(K117=0,0,10000)</f>
        <v>10000</v>
      </c>
      <c r="N116" s="15">
        <f t="shared" ref="N116" si="247">ROUNDUP(K116,0)+M116</f>
        <v>10000</v>
      </c>
      <c r="O116" s="16">
        <v>1</v>
      </c>
      <c r="P116" s="12" t="str">
        <f t="shared" ref="P116" si="248">IF(I116=0,"－",N118&amp;CHAR(10)&amp;J116&amp;CHAR(10)&amp;M118)</f>
        <v>－</v>
      </c>
      <c r="T116">
        <v>116</v>
      </c>
      <c r="U116">
        <v>24700</v>
      </c>
    </row>
    <row r="117" spans="1:21" x14ac:dyDescent="0.4">
      <c r="A117" s="36"/>
      <c r="B117" s="36"/>
      <c r="C117" s="36"/>
      <c r="D117" s="2"/>
      <c r="E117" s="2"/>
      <c r="F117" s="2"/>
      <c r="G117" s="36"/>
      <c r="I117" s="12">
        <f t="shared" si="164"/>
        <v>0</v>
      </c>
      <c r="J117" s="8" t="str">
        <f t="shared" si="165"/>
        <v>　××=0㎡</v>
      </c>
      <c r="K117" s="28">
        <f>IF(S$6=C116,0,1)</f>
        <v>1</v>
      </c>
      <c r="L117" s="18" t="s">
        <v>24</v>
      </c>
      <c r="M117" s="18" t="s">
        <v>25</v>
      </c>
      <c r="N117" s="19" t="s">
        <v>26</v>
      </c>
      <c r="O117" s="16">
        <v>2</v>
      </c>
      <c r="P117" s="17" t="str">
        <f t="shared" ref="P117" si="249">N118&amp;CHAR(10)&amp;J116&amp;CHAR(10)&amp;J117&amp;CHAR(10)&amp;L118&amp;CHAR(10)&amp;M118</f>
        <v>（照明有)
　××=0㎡
　××=0㎡
　表示面積計　0㎡
　申請手数料　¥0円</v>
      </c>
      <c r="T117">
        <v>117</v>
      </c>
      <c r="U117">
        <v>24700</v>
      </c>
    </row>
    <row r="118" spans="1:21" ht="19.5" thickBot="1" x14ac:dyDescent="0.45">
      <c r="A118" s="36"/>
      <c r="B118" s="36"/>
      <c r="C118" s="36"/>
      <c r="D118" s="2"/>
      <c r="E118" s="2"/>
      <c r="F118" s="2"/>
      <c r="G118" s="36"/>
      <c r="I118" s="12">
        <f t="shared" si="164"/>
        <v>0</v>
      </c>
      <c r="J118" s="8" t="str">
        <f t="shared" si="165"/>
        <v>　××=0㎡</v>
      </c>
      <c r="K118" s="28" t="s">
        <v>30</v>
      </c>
      <c r="L118" s="14" t="str">
        <f t="shared" si="171"/>
        <v>　表示面積計　0㎡</v>
      </c>
      <c r="M118" s="8" t="str">
        <f t="shared" si="172"/>
        <v>　申請手数料　¥0円</v>
      </c>
      <c r="N118" s="16" t="str">
        <f t="shared" ref="N118" si="250">B116&amp;"（"&amp;IF(M116=0,"照明無","照明有")&amp;")"</f>
        <v>（照明有)</v>
      </c>
      <c r="O118" s="16">
        <v>3</v>
      </c>
      <c r="P118" s="17" t="str">
        <f t="shared" ref="P118" si="251">N118&amp;CHAR(10)&amp;J116&amp;CHAR(10)&amp;J117&amp;CHAR(10)&amp;J118&amp;CHAR(10)&amp;L118&amp;CHAR(10)&amp;M118</f>
        <v>（照明有)
　××=0㎡
　××=0㎡
　××=0㎡
　表示面積計　0㎡
　申請手数料　¥0円</v>
      </c>
      <c r="T118">
        <v>118</v>
      </c>
      <c r="U118">
        <v>24700</v>
      </c>
    </row>
    <row r="119" spans="1:21" x14ac:dyDescent="0.4">
      <c r="A119" s="36"/>
      <c r="B119" s="36"/>
      <c r="C119" s="36"/>
      <c r="D119" s="2"/>
      <c r="E119" s="2"/>
      <c r="F119" s="2"/>
      <c r="G119" s="36"/>
      <c r="I119" s="12">
        <f t="shared" si="164"/>
        <v>0</v>
      </c>
      <c r="J119" s="8" t="str">
        <f t="shared" si="165"/>
        <v>　××=0㎡</v>
      </c>
      <c r="K119" s="20" t="s">
        <v>27</v>
      </c>
      <c r="L119" s="19" t="s">
        <v>28</v>
      </c>
      <c r="M119" s="21" t="s">
        <v>29</v>
      </c>
      <c r="N119" s="22"/>
      <c r="O119" s="23">
        <v>4</v>
      </c>
      <c r="P119" s="17" t="str">
        <f t="shared" ref="P119" si="252">N118&amp;CHAR(10)&amp;J116&amp;CHAR(10)&amp;J117&amp;CHAR(10)&amp;J118&amp;CHAR(10)&amp;J119&amp;CHAR(10)&amp;L118&amp;CHAR(10)&amp;M118</f>
        <v>（照明有)
　××=0㎡
　××=0㎡
　××=0㎡
　××=0㎡
　表示面積計　0㎡
　申請手数料　¥0円</v>
      </c>
      <c r="T119">
        <v>119</v>
      </c>
      <c r="U119">
        <v>24700</v>
      </c>
    </row>
    <row r="120" spans="1:21" ht="19.5" thickBot="1" x14ac:dyDescent="0.45">
      <c r="A120" s="36"/>
      <c r="B120" s="36"/>
      <c r="C120" s="36"/>
      <c r="D120" s="2"/>
      <c r="E120" s="2"/>
      <c r="F120" s="2"/>
      <c r="G120" s="36"/>
      <c r="I120" s="12">
        <f t="shared" si="164"/>
        <v>0</v>
      </c>
      <c r="J120" s="8" t="str">
        <f t="shared" si="165"/>
        <v>　××=0㎡</v>
      </c>
      <c r="K120" s="24" t="str">
        <f t="shared" ref="K120" si="253">IF(K116=0,"",G116)</f>
        <v/>
      </c>
      <c r="L120" s="15">
        <f t="shared" ref="L120" si="254">IF(D116=0,0,IF(D117=0,1,IF(D118=0,2,IF(D119=0,3,IF(D120=0,4,5)))))</f>
        <v>0</v>
      </c>
      <c r="M120" s="25" t="str">
        <f>IFERROR(VLOOKUP(L120,O116:P120,2,FALSE),"")</f>
        <v/>
      </c>
      <c r="N120" s="26"/>
      <c r="O120" s="27">
        <v>5</v>
      </c>
      <c r="P120" s="13" t="str">
        <f t="shared" ref="P120" si="255">N118&amp;CHAR(10)&amp;J116&amp;CHAR(10)&amp;J117&amp;CHAR(10)&amp;J118&amp;CHAR(10)&amp;J119&amp;CHAR(10)&amp;J120&amp;CHAR(10)&amp;L118&amp;CHAR(10)&amp;M118</f>
        <v>（照明有)
　××=0㎡
　××=0㎡
　××=0㎡
　××=0㎡
　××=0㎡
　表示面積計　0㎡
　申請手数料　¥0円</v>
      </c>
      <c r="T120">
        <v>120</v>
      </c>
      <c r="U120">
        <v>24700</v>
      </c>
    </row>
    <row r="121" spans="1:21" x14ac:dyDescent="0.4">
      <c r="A121" s="36">
        <v>24</v>
      </c>
      <c r="B121" s="36"/>
      <c r="C121" s="36"/>
      <c r="D121" s="2"/>
      <c r="E121" s="2"/>
      <c r="F121" s="2"/>
      <c r="G121" s="36"/>
      <c r="I121" s="12">
        <f t="shared" si="164"/>
        <v>0</v>
      </c>
      <c r="J121" s="8" t="str">
        <f t="shared" si="165"/>
        <v>　××=0㎡</v>
      </c>
      <c r="K121" s="13">
        <f t="shared" ref="K121" si="256">SUM(I121:I125)</f>
        <v>0</v>
      </c>
      <c r="L121" s="14">
        <f t="shared" ref="L121" si="257">VLOOKUP(N121,T:U,2,FALSE)</f>
        <v>0</v>
      </c>
      <c r="M121" s="14">
        <f>IF(K122=0,0,10000)</f>
        <v>10000</v>
      </c>
      <c r="N121" s="15">
        <f t="shared" ref="N121" si="258">ROUNDUP(K121,0)+M121</f>
        <v>10000</v>
      </c>
      <c r="O121" s="16">
        <v>1</v>
      </c>
      <c r="P121" s="12" t="str">
        <f t="shared" ref="P121" si="259">IF(I121=0,"－",N123&amp;CHAR(10)&amp;J121&amp;CHAR(10)&amp;M123)</f>
        <v>－</v>
      </c>
      <c r="T121">
        <v>121</v>
      </c>
      <c r="U121">
        <v>25700</v>
      </c>
    </row>
    <row r="122" spans="1:21" x14ac:dyDescent="0.4">
      <c r="A122" s="36"/>
      <c r="B122" s="36"/>
      <c r="C122" s="36"/>
      <c r="D122" s="2"/>
      <c r="E122" s="2"/>
      <c r="F122" s="2"/>
      <c r="G122" s="36"/>
      <c r="I122" s="12">
        <f t="shared" si="164"/>
        <v>0</v>
      </c>
      <c r="J122" s="8" t="str">
        <f t="shared" si="165"/>
        <v>　××=0㎡</v>
      </c>
      <c r="K122" s="28">
        <f>IF(S$6=C121,0,1)</f>
        <v>1</v>
      </c>
      <c r="L122" s="18" t="s">
        <v>24</v>
      </c>
      <c r="M122" s="18" t="s">
        <v>25</v>
      </c>
      <c r="N122" s="19" t="s">
        <v>26</v>
      </c>
      <c r="O122" s="16">
        <v>2</v>
      </c>
      <c r="P122" s="17" t="str">
        <f t="shared" ref="P122" si="260">N123&amp;CHAR(10)&amp;J121&amp;CHAR(10)&amp;J122&amp;CHAR(10)&amp;L123&amp;CHAR(10)&amp;M123</f>
        <v>（照明有)
　××=0㎡
　××=0㎡
　表示面積計　0㎡
　申請手数料　¥0円</v>
      </c>
      <c r="T122">
        <v>122</v>
      </c>
      <c r="U122">
        <v>25700</v>
      </c>
    </row>
    <row r="123" spans="1:21" ht="19.5" thickBot="1" x14ac:dyDescent="0.45">
      <c r="A123" s="36"/>
      <c r="B123" s="36"/>
      <c r="C123" s="36"/>
      <c r="D123" s="2"/>
      <c r="E123" s="2"/>
      <c r="F123" s="2"/>
      <c r="G123" s="36"/>
      <c r="I123" s="12">
        <f t="shared" si="164"/>
        <v>0</v>
      </c>
      <c r="J123" s="8" t="str">
        <f t="shared" si="165"/>
        <v>　××=0㎡</v>
      </c>
      <c r="K123" s="28" t="s">
        <v>30</v>
      </c>
      <c r="L123" s="14" t="str">
        <f t="shared" si="171"/>
        <v>　表示面積計　0㎡</v>
      </c>
      <c r="M123" s="8" t="str">
        <f t="shared" si="172"/>
        <v>　申請手数料　¥0円</v>
      </c>
      <c r="N123" s="16" t="str">
        <f t="shared" ref="N123" si="261">B121&amp;"（"&amp;IF(M121=0,"照明無","照明有")&amp;")"</f>
        <v>（照明有)</v>
      </c>
      <c r="O123" s="16">
        <v>3</v>
      </c>
      <c r="P123" s="17" t="str">
        <f t="shared" ref="P123" si="262">N123&amp;CHAR(10)&amp;J121&amp;CHAR(10)&amp;J122&amp;CHAR(10)&amp;J123&amp;CHAR(10)&amp;L123&amp;CHAR(10)&amp;M123</f>
        <v>（照明有)
　××=0㎡
　××=0㎡
　××=0㎡
　表示面積計　0㎡
　申請手数料　¥0円</v>
      </c>
      <c r="T123">
        <v>123</v>
      </c>
      <c r="U123">
        <v>25700</v>
      </c>
    </row>
    <row r="124" spans="1:21" x14ac:dyDescent="0.4">
      <c r="A124" s="36"/>
      <c r="B124" s="36"/>
      <c r="C124" s="36"/>
      <c r="D124" s="2"/>
      <c r="E124" s="2"/>
      <c r="F124" s="2"/>
      <c r="G124" s="36"/>
      <c r="I124" s="12">
        <f t="shared" si="164"/>
        <v>0</v>
      </c>
      <c r="J124" s="8" t="str">
        <f t="shared" si="165"/>
        <v>　××=0㎡</v>
      </c>
      <c r="K124" s="20" t="s">
        <v>27</v>
      </c>
      <c r="L124" s="19" t="s">
        <v>28</v>
      </c>
      <c r="M124" s="21" t="s">
        <v>29</v>
      </c>
      <c r="N124" s="22"/>
      <c r="O124" s="23">
        <v>4</v>
      </c>
      <c r="P124" s="17" t="str">
        <f t="shared" ref="P124" si="263">N123&amp;CHAR(10)&amp;J121&amp;CHAR(10)&amp;J122&amp;CHAR(10)&amp;J123&amp;CHAR(10)&amp;J124&amp;CHAR(10)&amp;L123&amp;CHAR(10)&amp;M123</f>
        <v>（照明有)
　××=0㎡
　××=0㎡
　××=0㎡
　××=0㎡
　表示面積計　0㎡
　申請手数料　¥0円</v>
      </c>
      <c r="T124">
        <v>124</v>
      </c>
      <c r="U124">
        <v>25700</v>
      </c>
    </row>
    <row r="125" spans="1:21" ht="19.5" thickBot="1" x14ac:dyDescent="0.45">
      <c r="A125" s="36"/>
      <c r="B125" s="36"/>
      <c r="C125" s="36"/>
      <c r="D125" s="2"/>
      <c r="E125" s="2"/>
      <c r="F125" s="2"/>
      <c r="G125" s="36"/>
      <c r="I125" s="12">
        <f t="shared" si="164"/>
        <v>0</v>
      </c>
      <c r="J125" s="8" t="str">
        <f t="shared" si="165"/>
        <v>　××=0㎡</v>
      </c>
      <c r="K125" s="24" t="str">
        <f t="shared" ref="K125" si="264">IF(K121=0,"",G121)</f>
        <v/>
      </c>
      <c r="L125" s="15">
        <f t="shared" ref="L125" si="265">IF(D121=0,0,IF(D122=0,1,IF(D123=0,2,IF(D124=0,3,IF(D125=0,4,5)))))</f>
        <v>0</v>
      </c>
      <c r="M125" s="25" t="str">
        <f>IFERROR(VLOOKUP(L125,O121:P125,2,FALSE),"")</f>
        <v/>
      </c>
      <c r="N125" s="26"/>
      <c r="O125" s="27">
        <v>5</v>
      </c>
      <c r="P125" s="13" t="str">
        <f t="shared" ref="P125" si="266">N123&amp;CHAR(10)&amp;J121&amp;CHAR(10)&amp;J122&amp;CHAR(10)&amp;J123&amp;CHAR(10)&amp;J124&amp;CHAR(10)&amp;J125&amp;CHAR(10)&amp;L123&amp;CHAR(10)&amp;M123</f>
        <v>（照明有)
　××=0㎡
　××=0㎡
　××=0㎡
　××=0㎡
　××=0㎡
　表示面積計　0㎡
　申請手数料　¥0円</v>
      </c>
      <c r="T125">
        <v>125</v>
      </c>
      <c r="U125">
        <v>25700</v>
      </c>
    </row>
    <row r="126" spans="1:21" x14ac:dyDescent="0.4">
      <c r="A126" s="36">
        <v>25</v>
      </c>
      <c r="B126" s="36"/>
      <c r="C126" s="36"/>
      <c r="D126" s="2"/>
      <c r="E126" s="2"/>
      <c r="F126" s="2"/>
      <c r="G126" s="36"/>
      <c r="I126" s="12">
        <f t="shared" si="164"/>
        <v>0</v>
      </c>
      <c r="J126" s="8" t="str">
        <f t="shared" si="165"/>
        <v>　××=0㎡</v>
      </c>
      <c r="K126" s="13">
        <f t="shared" ref="K126" si="267">SUM(I126:I130)</f>
        <v>0</v>
      </c>
      <c r="L126" s="14">
        <f t="shared" ref="L126" si="268">VLOOKUP(N126,T:U,2,FALSE)</f>
        <v>0</v>
      </c>
      <c r="M126" s="14">
        <f>IF(K127=0,0,10000)</f>
        <v>10000</v>
      </c>
      <c r="N126" s="15">
        <f t="shared" ref="N126" si="269">ROUNDUP(K126,0)+M126</f>
        <v>10000</v>
      </c>
      <c r="O126" s="16">
        <v>1</v>
      </c>
      <c r="P126" s="12" t="str">
        <f t="shared" ref="P126" si="270">IF(I126=0,"－",N128&amp;CHAR(10)&amp;J126&amp;CHAR(10)&amp;M128)</f>
        <v>－</v>
      </c>
      <c r="T126">
        <v>126</v>
      </c>
      <c r="U126">
        <v>26700</v>
      </c>
    </row>
    <row r="127" spans="1:21" x14ac:dyDescent="0.4">
      <c r="A127" s="36"/>
      <c r="B127" s="36"/>
      <c r="C127" s="36"/>
      <c r="D127" s="2"/>
      <c r="E127" s="2"/>
      <c r="F127" s="2"/>
      <c r="G127" s="36"/>
      <c r="I127" s="12">
        <f t="shared" si="164"/>
        <v>0</v>
      </c>
      <c r="J127" s="8" t="str">
        <f t="shared" si="165"/>
        <v>　××=0㎡</v>
      </c>
      <c r="K127" s="28">
        <f>IF(S$6=C126,0,1)</f>
        <v>1</v>
      </c>
      <c r="L127" s="18" t="s">
        <v>24</v>
      </c>
      <c r="M127" s="18" t="s">
        <v>25</v>
      </c>
      <c r="N127" s="19" t="s">
        <v>26</v>
      </c>
      <c r="O127" s="16">
        <v>2</v>
      </c>
      <c r="P127" s="17" t="str">
        <f t="shared" ref="P127" si="271">N128&amp;CHAR(10)&amp;J126&amp;CHAR(10)&amp;J127&amp;CHAR(10)&amp;L128&amp;CHAR(10)&amp;M128</f>
        <v>（照明有)
　××=0㎡
　××=0㎡
　表示面積計　0㎡
　申請手数料　¥0円</v>
      </c>
      <c r="T127">
        <v>127</v>
      </c>
      <c r="U127">
        <v>26700</v>
      </c>
    </row>
    <row r="128" spans="1:21" ht="19.5" thickBot="1" x14ac:dyDescent="0.45">
      <c r="A128" s="36"/>
      <c r="B128" s="36"/>
      <c r="C128" s="36"/>
      <c r="D128" s="2"/>
      <c r="E128" s="2"/>
      <c r="F128" s="2"/>
      <c r="G128" s="36"/>
      <c r="I128" s="12">
        <f t="shared" si="164"/>
        <v>0</v>
      </c>
      <c r="J128" s="8" t="str">
        <f t="shared" si="165"/>
        <v>　××=0㎡</v>
      </c>
      <c r="K128" s="28" t="s">
        <v>30</v>
      </c>
      <c r="L128" s="14" t="str">
        <f t="shared" si="171"/>
        <v>　表示面積計　0㎡</v>
      </c>
      <c r="M128" s="8" t="str">
        <f t="shared" si="172"/>
        <v>　申請手数料　¥0円</v>
      </c>
      <c r="N128" s="16" t="str">
        <f t="shared" ref="N128" si="272">B126&amp;"（"&amp;IF(M126=0,"照明無","照明有")&amp;")"</f>
        <v>（照明有)</v>
      </c>
      <c r="O128" s="16">
        <v>3</v>
      </c>
      <c r="P128" s="17" t="str">
        <f t="shared" ref="P128" si="273">N128&amp;CHAR(10)&amp;J126&amp;CHAR(10)&amp;J127&amp;CHAR(10)&amp;J128&amp;CHAR(10)&amp;L128&amp;CHAR(10)&amp;M128</f>
        <v>（照明有)
　××=0㎡
　××=0㎡
　××=0㎡
　表示面積計　0㎡
　申請手数料　¥0円</v>
      </c>
      <c r="T128">
        <v>128</v>
      </c>
      <c r="U128">
        <v>26700</v>
      </c>
    </row>
    <row r="129" spans="1:21" x14ac:dyDescent="0.4">
      <c r="A129" s="36"/>
      <c r="B129" s="36"/>
      <c r="C129" s="36"/>
      <c r="D129" s="2"/>
      <c r="E129" s="2"/>
      <c r="F129" s="2"/>
      <c r="G129" s="36"/>
      <c r="I129" s="12">
        <f t="shared" si="164"/>
        <v>0</v>
      </c>
      <c r="J129" s="8" t="str">
        <f t="shared" si="165"/>
        <v>　××=0㎡</v>
      </c>
      <c r="K129" s="20" t="s">
        <v>27</v>
      </c>
      <c r="L129" s="19" t="s">
        <v>28</v>
      </c>
      <c r="M129" s="21" t="s">
        <v>29</v>
      </c>
      <c r="N129" s="22"/>
      <c r="O129" s="23">
        <v>4</v>
      </c>
      <c r="P129" s="17" t="str">
        <f t="shared" ref="P129" si="274">N128&amp;CHAR(10)&amp;J126&amp;CHAR(10)&amp;J127&amp;CHAR(10)&amp;J128&amp;CHAR(10)&amp;J129&amp;CHAR(10)&amp;L128&amp;CHAR(10)&amp;M128</f>
        <v>（照明有)
　××=0㎡
　××=0㎡
　××=0㎡
　××=0㎡
　表示面積計　0㎡
　申請手数料　¥0円</v>
      </c>
      <c r="T129">
        <v>129</v>
      </c>
      <c r="U129">
        <v>26700</v>
      </c>
    </row>
    <row r="130" spans="1:21" ht="19.5" thickBot="1" x14ac:dyDescent="0.45">
      <c r="A130" s="36"/>
      <c r="B130" s="36"/>
      <c r="C130" s="36"/>
      <c r="D130" s="2"/>
      <c r="E130" s="2"/>
      <c r="F130" s="2"/>
      <c r="G130" s="36"/>
      <c r="I130" s="12">
        <f t="shared" si="164"/>
        <v>0</v>
      </c>
      <c r="J130" s="8" t="str">
        <f t="shared" si="165"/>
        <v>　××=0㎡</v>
      </c>
      <c r="K130" s="24" t="str">
        <f t="shared" ref="K130" si="275">IF(K126=0,"",G126)</f>
        <v/>
      </c>
      <c r="L130" s="15">
        <f t="shared" ref="L130" si="276">IF(D126=0,0,IF(D127=0,1,IF(D128=0,2,IF(D129=0,3,IF(D130=0,4,5)))))</f>
        <v>0</v>
      </c>
      <c r="M130" s="25" t="str">
        <f>IFERROR(VLOOKUP(L130,O126:P130,2,FALSE),"")</f>
        <v/>
      </c>
      <c r="N130" s="26"/>
      <c r="O130" s="27">
        <v>5</v>
      </c>
      <c r="P130" s="13" t="str">
        <f t="shared" ref="P130" si="277">N128&amp;CHAR(10)&amp;J126&amp;CHAR(10)&amp;J127&amp;CHAR(10)&amp;J128&amp;CHAR(10)&amp;J129&amp;CHAR(10)&amp;J130&amp;CHAR(10)&amp;L128&amp;CHAR(10)&amp;M128</f>
        <v>（照明有)
　××=0㎡
　××=0㎡
　××=0㎡
　××=0㎡
　××=0㎡
　表示面積計　0㎡
　申請手数料　¥0円</v>
      </c>
      <c r="T130">
        <v>130</v>
      </c>
      <c r="U130">
        <v>26700</v>
      </c>
    </row>
    <row r="131" spans="1:21" x14ac:dyDescent="0.4">
      <c r="A131" s="36">
        <v>26</v>
      </c>
      <c r="B131" s="36"/>
      <c r="C131" s="36"/>
      <c r="D131" s="2"/>
      <c r="E131" s="2"/>
      <c r="F131" s="2"/>
      <c r="G131" s="36"/>
      <c r="I131" s="12">
        <f t="shared" si="164"/>
        <v>0</v>
      </c>
      <c r="J131" s="8" t="str">
        <f t="shared" si="165"/>
        <v>　××=0㎡</v>
      </c>
      <c r="K131" s="13">
        <f t="shared" ref="K131" si="278">SUM(I131:I135)</f>
        <v>0</v>
      </c>
      <c r="L131" s="14">
        <f t="shared" ref="L131" si="279">VLOOKUP(N131,T:U,2,FALSE)</f>
        <v>0</v>
      </c>
      <c r="M131" s="14">
        <f>IF(K132=0,0,10000)</f>
        <v>10000</v>
      </c>
      <c r="N131" s="15">
        <f t="shared" ref="N131" si="280">ROUNDUP(K131,0)+M131</f>
        <v>10000</v>
      </c>
      <c r="O131" s="16">
        <v>1</v>
      </c>
      <c r="P131" s="12" t="str">
        <f t="shared" ref="P131" si="281">IF(I131=0,"－",N133&amp;CHAR(10)&amp;J131&amp;CHAR(10)&amp;M133)</f>
        <v>－</v>
      </c>
      <c r="T131">
        <v>131</v>
      </c>
      <c r="U131">
        <v>27700</v>
      </c>
    </row>
    <row r="132" spans="1:21" x14ac:dyDescent="0.4">
      <c r="A132" s="36"/>
      <c r="B132" s="36"/>
      <c r="C132" s="36"/>
      <c r="D132" s="2"/>
      <c r="E132" s="2"/>
      <c r="F132" s="2"/>
      <c r="G132" s="36"/>
      <c r="I132" s="12">
        <f t="shared" si="164"/>
        <v>0</v>
      </c>
      <c r="J132" s="8" t="str">
        <f t="shared" si="165"/>
        <v>　××=0㎡</v>
      </c>
      <c r="K132" s="28">
        <f>IF(S$6=C131,0,1)</f>
        <v>1</v>
      </c>
      <c r="L132" s="18" t="s">
        <v>24</v>
      </c>
      <c r="M132" s="18" t="s">
        <v>25</v>
      </c>
      <c r="N132" s="19" t="s">
        <v>26</v>
      </c>
      <c r="O132" s="16">
        <v>2</v>
      </c>
      <c r="P132" s="17" t="str">
        <f t="shared" ref="P132" si="282">N133&amp;CHAR(10)&amp;J131&amp;CHAR(10)&amp;J132&amp;CHAR(10)&amp;L133&amp;CHAR(10)&amp;M133</f>
        <v>（照明有)
　××=0㎡
　××=0㎡
　表示面積計　0㎡
　申請手数料　¥0円</v>
      </c>
      <c r="T132">
        <v>132</v>
      </c>
      <c r="U132">
        <v>27700</v>
      </c>
    </row>
    <row r="133" spans="1:21" ht="19.5" thickBot="1" x14ac:dyDescent="0.45">
      <c r="A133" s="36"/>
      <c r="B133" s="36"/>
      <c r="C133" s="36"/>
      <c r="D133" s="2"/>
      <c r="E133" s="2"/>
      <c r="F133" s="2"/>
      <c r="G133" s="36"/>
      <c r="I133" s="12">
        <f t="shared" si="164"/>
        <v>0</v>
      </c>
      <c r="J133" s="8" t="str">
        <f t="shared" si="165"/>
        <v>　××=0㎡</v>
      </c>
      <c r="K133" s="28" t="s">
        <v>30</v>
      </c>
      <c r="L133" s="14" t="str">
        <f t="shared" si="171"/>
        <v>　表示面積計　0㎡</v>
      </c>
      <c r="M133" s="8" t="str">
        <f t="shared" si="172"/>
        <v>　申請手数料　¥0円</v>
      </c>
      <c r="N133" s="16" t="str">
        <f t="shared" ref="N133" si="283">B131&amp;"（"&amp;IF(M131=0,"照明無","照明有")&amp;")"</f>
        <v>（照明有)</v>
      </c>
      <c r="O133" s="16">
        <v>3</v>
      </c>
      <c r="P133" s="17" t="str">
        <f t="shared" ref="P133" si="284">N133&amp;CHAR(10)&amp;J131&amp;CHAR(10)&amp;J132&amp;CHAR(10)&amp;J133&amp;CHAR(10)&amp;L133&amp;CHAR(10)&amp;M133</f>
        <v>（照明有)
　××=0㎡
　××=0㎡
　××=0㎡
　表示面積計　0㎡
　申請手数料　¥0円</v>
      </c>
      <c r="T133">
        <v>133</v>
      </c>
      <c r="U133">
        <v>27700</v>
      </c>
    </row>
    <row r="134" spans="1:21" x14ac:dyDescent="0.4">
      <c r="A134" s="36"/>
      <c r="B134" s="36"/>
      <c r="C134" s="36"/>
      <c r="D134" s="2"/>
      <c r="E134" s="2"/>
      <c r="F134" s="2"/>
      <c r="G134" s="36"/>
      <c r="I134" s="12">
        <f t="shared" si="164"/>
        <v>0</v>
      </c>
      <c r="J134" s="8" t="str">
        <f t="shared" si="165"/>
        <v>　××=0㎡</v>
      </c>
      <c r="K134" s="20" t="s">
        <v>27</v>
      </c>
      <c r="L134" s="19" t="s">
        <v>28</v>
      </c>
      <c r="M134" s="21" t="s">
        <v>29</v>
      </c>
      <c r="N134" s="22"/>
      <c r="O134" s="23">
        <v>4</v>
      </c>
      <c r="P134" s="17" t="str">
        <f t="shared" ref="P134" si="285">N133&amp;CHAR(10)&amp;J131&amp;CHAR(10)&amp;J132&amp;CHAR(10)&amp;J133&amp;CHAR(10)&amp;J134&amp;CHAR(10)&amp;L133&amp;CHAR(10)&amp;M133</f>
        <v>（照明有)
　××=0㎡
　××=0㎡
　××=0㎡
　××=0㎡
　表示面積計　0㎡
　申請手数料　¥0円</v>
      </c>
      <c r="T134">
        <v>134</v>
      </c>
      <c r="U134">
        <v>27700</v>
      </c>
    </row>
    <row r="135" spans="1:21" ht="19.5" thickBot="1" x14ac:dyDescent="0.45">
      <c r="A135" s="36"/>
      <c r="B135" s="36"/>
      <c r="C135" s="36"/>
      <c r="D135" s="2"/>
      <c r="E135" s="2"/>
      <c r="F135" s="2"/>
      <c r="G135" s="36"/>
      <c r="I135" s="12">
        <f t="shared" si="164"/>
        <v>0</v>
      </c>
      <c r="J135" s="8" t="str">
        <f t="shared" si="165"/>
        <v>　××=0㎡</v>
      </c>
      <c r="K135" s="24" t="str">
        <f t="shared" ref="K135" si="286">IF(K131=0,"",G131)</f>
        <v/>
      </c>
      <c r="L135" s="15">
        <f t="shared" ref="L135" si="287">IF(D131=0,0,IF(D132=0,1,IF(D133=0,2,IF(D134=0,3,IF(D135=0,4,5)))))</f>
        <v>0</v>
      </c>
      <c r="M135" s="25" t="str">
        <f>IFERROR(VLOOKUP(L135,O131:P135,2,FALSE),"")</f>
        <v/>
      </c>
      <c r="N135" s="26"/>
      <c r="O135" s="27">
        <v>5</v>
      </c>
      <c r="P135" s="13" t="str">
        <f t="shared" ref="P135" si="288">N133&amp;CHAR(10)&amp;J131&amp;CHAR(10)&amp;J132&amp;CHAR(10)&amp;J133&amp;CHAR(10)&amp;J134&amp;CHAR(10)&amp;J135&amp;CHAR(10)&amp;L133&amp;CHAR(10)&amp;M133</f>
        <v>（照明有)
　××=0㎡
　××=0㎡
　××=0㎡
　××=0㎡
　××=0㎡
　表示面積計　0㎡
　申請手数料　¥0円</v>
      </c>
      <c r="T135">
        <v>135</v>
      </c>
      <c r="U135">
        <v>27700</v>
      </c>
    </row>
    <row r="136" spans="1:21" x14ac:dyDescent="0.4">
      <c r="A136" s="36">
        <v>27</v>
      </c>
      <c r="B136" s="36"/>
      <c r="C136" s="36"/>
      <c r="D136" s="2"/>
      <c r="E136" s="2"/>
      <c r="F136" s="2"/>
      <c r="G136" s="36"/>
      <c r="I136" s="12">
        <f t="shared" si="164"/>
        <v>0</v>
      </c>
      <c r="J136" s="8" t="str">
        <f t="shared" si="165"/>
        <v>　××=0㎡</v>
      </c>
      <c r="K136" s="13">
        <f t="shared" ref="K136" si="289">SUM(I136:I140)</f>
        <v>0</v>
      </c>
      <c r="L136" s="14">
        <f t="shared" ref="L136" si="290">VLOOKUP(N136,T:U,2,FALSE)</f>
        <v>0</v>
      </c>
      <c r="M136" s="14">
        <f>IF(K137=0,0,10000)</f>
        <v>10000</v>
      </c>
      <c r="N136" s="15">
        <f t="shared" ref="N136" si="291">ROUNDUP(K136,0)+M136</f>
        <v>10000</v>
      </c>
      <c r="O136" s="16">
        <v>1</v>
      </c>
      <c r="P136" s="12" t="str">
        <f t="shared" ref="P136" si="292">IF(I136=0,"－",N138&amp;CHAR(10)&amp;J136&amp;CHAR(10)&amp;M138)</f>
        <v>－</v>
      </c>
      <c r="T136">
        <v>136</v>
      </c>
      <c r="U136">
        <v>28700</v>
      </c>
    </row>
    <row r="137" spans="1:21" x14ac:dyDescent="0.4">
      <c r="A137" s="36"/>
      <c r="B137" s="36"/>
      <c r="C137" s="36"/>
      <c r="D137" s="2"/>
      <c r="E137" s="2"/>
      <c r="F137" s="2"/>
      <c r="G137" s="36"/>
      <c r="I137" s="12">
        <f t="shared" si="164"/>
        <v>0</v>
      </c>
      <c r="J137" s="8" t="str">
        <f t="shared" si="165"/>
        <v>　××=0㎡</v>
      </c>
      <c r="K137" s="28">
        <f>IF(S$6=C136,0,1)</f>
        <v>1</v>
      </c>
      <c r="L137" s="18" t="s">
        <v>24</v>
      </c>
      <c r="M137" s="18" t="s">
        <v>25</v>
      </c>
      <c r="N137" s="19" t="s">
        <v>26</v>
      </c>
      <c r="O137" s="16">
        <v>2</v>
      </c>
      <c r="P137" s="17" t="str">
        <f t="shared" ref="P137" si="293">N138&amp;CHAR(10)&amp;J136&amp;CHAR(10)&amp;J137&amp;CHAR(10)&amp;L138&amp;CHAR(10)&amp;M138</f>
        <v>（照明有)
　××=0㎡
　××=0㎡
　表示面積計　0㎡
　申請手数料　¥0円</v>
      </c>
      <c r="T137">
        <v>137</v>
      </c>
      <c r="U137">
        <v>28700</v>
      </c>
    </row>
    <row r="138" spans="1:21" ht="19.5" thickBot="1" x14ac:dyDescent="0.45">
      <c r="A138" s="36"/>
      <c r="B138" s="36"/>
      <c r="C138" s="36"/>
      <c r="D138" s="2"/>
      <c r="E138" s="2"/>
      <c r="F138" s="2"/>
      <c r="G138" s="36"/>
      <c r="I138" s="12">
        <f t="shared" si="164"/>
        <v>0</v>
      </c>
      <c r="J138" s="8" t="str">
        <f t="shared" si="165"/>
        <v>　××=0㎡</v>
      </c>
      <c r="K138" s="28" t="s">
        <v>30</v>
      </c>
      <c r="L138" s="14" t="str">
        <f t="shared" si="171"/>
        <v>　表示面積計　0㎡</v>
      </c>
      <c r="M138" s="8" t="str">
        <f t="shared" si="172"/>
        <v>　申請手数料　¥0円</v>
      </c>
      <c r="N138" s="16" t="str">
        <f t="shared" ref="N138" si="294">B136&amp;"（"&amp;IF(M136=0,"照明無","照明有")&amp;")"</f>
        <v>（照明有)</v>
      </c>
      <c r="O138" s="16">
        <v>3</v>
      </c>
      <c r="P138" s="17" t="str">
        <f t="shared" ref="P138" si="295">N138&amp;CHAR(10)&amp;J136&amp;CHAR(10)&amp;J137&amp;CHAR(10)&amp;J138&amp;CHAR(10)&amp;L138&amp;CHAR(10)&amp;M138</f>
        <v>（照明有)
　××=0㎡
　××=0㎡
　××=0㎡
　表示面積計　0㎡
　申請手数料　¥0円</v>
      </c>
      <c r="T138">
        <v>138</v>
      </c>
      <c r="U138">
        <v>28700</v>
      </c>
    </row>
    <row r="139" spans="1:21" x14ac:dyDescent="0.4">
      <c r="A139" s="36"/>
      <c r="B139" s="36"/>
      <c r="C139" s="36"/>
      <c r="D139" s="2"/>
      <c r="E139" s="2"/>
      <c r="F139" s="2"/>
      <c r="G139" s="36"/>
      <c r="I139" s="12">
        <f t="shared" si="164"/>
        <v>0</v>
      </c>
      <c r="J139" s="8" t="str">
        <f t="shared" si="165"/>
        <v>　××=0㎡</v>
      </c>
      <c r="K139" s="20" t="s">
        <v>27</v>
      </c>
      <c r="L139" s="19" t="s">
        <v>28</v>
      </c>
      <c r="M139" s="21" t="s">
        <v>29</v>
      </c>
      <c r="N139" s="22"/>
      <c r="O139" s="23">
        <v>4</v>
      </c>
      <c r="P139" s="17" t="str">
        <f t="shared" ref="P139" si="296">N138&amp;CHAR(10)&amp;J136&amp;CHAR(10)&amp;J137&amp;CHAR(10)&amp;J138&amp;CHAR(10)&amp;J139&amp;CHAR(10)&amp;L138&amp;CHAR(10)&amp;M138</f>
        <v>（照明有)
　××=0㎡
　××=0㎡
　××=0㎡
　××=0㎡
　表示面積計　0㎡
　申請手数料　¥0円</v>
      </c>
      <c r="T139">
        <v>139</v>
      </c>
      <c r="U139">
        <v>28700</v>
      </c>
    </row>
    <row r="140" spans="1:21" ht="19.5" thickBot="1" x14ac:dyDescent="0.45">
      <c r="A140" s="36"/>
      <c r="B140" s="36"/>
      <c r="C140" s="36"/>
      <c r="D140" s="2"/>
      <c r="E140" s="2"/>
      <c r="F140" s="2"/>
      <c r="G140" s="36"/>
      <c r="I140" s="12">
        <f t="shared" si="164"/>
        <v>0</v>
      </c>
      <c r="J140" s="8" t="str">
        <f t="shared" si="165"/>
        <v>　××=0㎡</v>
      </c>
      <c r="K140" s="24" t="str">
        <f t="shared" ref="K140" si="297">IF(K136=0,"",G136)</f>
        <v/>
      </c>
      <c r="L140" s="15">
        <f t="shared" ref="L140" si="298">IF(D136=0,0,IF(D137=0,1,IF(D138=0,2,IF(D139=0,3,IF(D140=0,4,5)))))</f>
        <v>0</v>
      </c>
      <c r="M140" s="25" t="str">
        <f>IFERROR(VLOOKUP(L140,O136:P140,2,FALSE),"")</f>
        <v/>
      </c>
      <c r="N140" s="26"/>
      <c r="O140" s="27">
        <v>5</v>
      </c>
      <c r="P140" s="13" t="str">
        <f t="shared" ref="P140" si="299">N138&amp;CHAR(10)&amp;J136&amp;CHAR(10)&amp;J137&amp;CHAR(10)&amp;J138&amp;CHAR(10)&amp;J139&amp;CHAR(10)&amp;J140&amp;CHAR(10)&amp;L138&amp;CHAR(10)&amp;M138</f>
        <v>（照明有)
　××=0㎡
　××=0㎡
　××=0㎡
　××=0㎡
　××=0㎡
　表示面積計　0㎡
　申請手数料　¥0円</v>
      </c>
      <c r="T140">
        <v>140</v>
      </c>
      <c r="U140">
        <v>28700</v>
      </c>
    </row>
    <row r="141" spans="1:21" x14ac:dyDescent="0.4">
      <c r="A141" s="36">
        <v>28</v>
      </c>
      <c r="B141" s="36"/>
      <c r="C141" s="36"/>
      <c r="D141" s="2"/>
      <c r="E141" s="2"/>
      <c r="F141" s="2"/>
      <c r="G141" s="36"/>
      <c r="I141" s="12">
        <f t="shared" si="164"/>
        <v>0</v>
      </c>
      <c r="J141" s="8" t="str">
        <f t="shared" si="165"/>
        <v>　××=0㎡</v>
      </c>
      <c r="K141" s="13">
        <f t="shared" ref="K141" si="300">SUM(I141:I145)</f>
        <v>0</v>
      </c>
      <c r="L141" s="14">
        <f t="shared" ref="L141" si="301">VLOOKUP(N141,T:U,2,FALSE)</f>
        <v>0</v>
      </c>
      <c r="M141" s="14">
        <f>IF(K142=0,0,10000)</f>
        <v>10000</v>
      </c>
      <c r="N141" s="15">
        <f t="shared" ref="N141" si="302">ROUNDUP(K141,0)+M141</f>
        <v>10000</v>
      </c>
      <c r="O141" s="16">
        <v>1</v>
      </c>
      <c r="P141" s="12" t="str">
        <f t="shared" ref="P141" si="303">IF(I141=0,"－",N143&amp;CHAR(10)&amp;J141&amp;CHAR(10)&amp;M143)</f>
        <v>－</v>
      </c>
      <c r="T141">
        <v>141</v>
      </c>
      <c r="U141">
        <v>29700</v>
      </c>
    </row>
    <row r="142" spans="1:21" x14ac:dyDescent="0.4">
      <c r="A142" s="36"/>
      <c r="B142" s="36"/>
      <c r="C142" s="36"/>
      <c r="D142" s="2"/>
      <c r="E142" s="2"/>
      <c r="F142" s="2"/>
      <c r="G142" s="36"/>
      <c r="I142" s="12">
        <f t="shared" si="164"/>
        <v>0</v>
      </c>
      <c r="J142" s="8" t="str">
        <f t="shared" si="165"/>
        <v>　××=0㎡</v>
      </c>
      <c r="K142" s="28">
        <f>IF(S$6=C141,0,1)</f>
        <v>1</v>
      </c>
      <c r="L142" s="18" t="s">
        <v>24</v>
      </c>
      <c r="M142" s="18" t="s">
        <v>25</v>
      </c>
      <c r="N142" s="19" t="s">
        <v>26</v>
      </c>
      <c r="O142" s="16">
        <v>2</v>
      </c>
      <c r="P142" s="17" t="str">
        <f t="shared" ref="P142" si="304">N143&amp;CHAR(10)&amp;J141&amp;CHAR(10)&amp;J142&amp;CHAR(10)&amp;L143&amp;CHAR(10)&amp;M143</f>
        <v>（照明有)
　××=0㎡
　××=0㎡
　表示面積計　0㎡
　申請手数料　¥0円</v>
      </c>
      <c r="T142">
        <v>142</v>
      </c>
      <c r="U142">
        <v>29700</v>
      </c>
    </row>
    <row r="143" spans="1:21" ht="19.5" thickBot="1" x14ac:dyDescent="0.45">
      <c r="A143" s="36"/>
      <c r="B143" s="36"/>
      <c r="C143" s="36"/>
      <c r="D143" s="2"/>
      <c r="E143" s="2"/>
      <c r="F143" s="2"/>
      <c r="G143" s="36"/>
      <c r="I143" s="12">
        <f t="shared" si="164"/>
        <v>0</v>
      </c>
      <c r="J143" s="8" t="str">
        <f t="shared" si="165"/>
        <v>　××=0㎡</v>
      </c>
      <c r="K143" s="28" t="s">
        <v>30</v>
      </c>
      <c r="L143" s="14" t="str">
        <f t="shared" si="171"/>
        <v>　表示面積計　0㎡</v>
      </c>
      <c r="M143" s="8" t="str">
        <f t="shared" si="172"/>
        <v>　申請手数料　¥0円</v>
      </c>
      <c r="N143" s="16" t="str">
        <f t="shared" ref="N143" si="305">B141&amp;"（"&amp;IF(M141=0,"照明無","照明有")&amp;")"</f>
        <v>（照明有)</v>
      </c>
      <c r="O143" s="16">
        <v>3</v>
      </c>
      <c r="P143" s="17" t="str">
        <f t="shared" ref="P143" si="306">N143&amp;CHAR(10)&amp;J141&amp;CHAR(10)&amp;J142&amp;CHAR(10)&amp;J143&amp;CHAR(10)&amp;L143&amp;CHAR(10)&amp;M143</f>
        <v>（照明有)
　××=0㎡
　××=0㎡
　××=0㎡
　表示面積計　0㎡
　申請手数料　¥0円</v>
      </c>
      <c r="T143">
        <v>143</v>
      </c>
      <c r="U143">
        <v>29700</v>
      </c>
    </row>
    <row r="144" spans="1:21" x14ac:dyDescent="0.4">
      <c r="A144" s="36"/>
      <c r="B144" s="36"/>
      <c r="C144" s="36"/>
      <c r="D144" s="2"/>
      <c r="E144" s="2"/>
      <c r="F144" s="2"/>
      <c r="G144" s="36"/>
      <c r="I144" s="12">
        <f t="shared" si="164"/>
        <v>0</v>
      </c>
      <c r="J144" s="8" t="str">
        <f t="shared" si="165"/>
        <v>　××=0㎡</v>
      </c>
      <c r="K144" s="20" t="s">
        <v>27</v>
      </c>
      <c r="L144" s="19" t="s">
        <v>28</v>
      </c>
      <c r="M144" s="21" t="s">
        <v>29</v>
      </c>
      <c r="N144" s="22"/>
      <c r="O144" s="23">
        <v>4</v>
      </c>
      <c r="P144" s="17" t="str">
        <f t="shared" ref="P144" si="307">N143&amp;CHAR(10)&amp;J141&amp;CHAR(10)&amp;J142&amp;CHAR(10)&amp;J143&amp;CHAR(10)&amp;J144&amp;CHAR(10)&amp;L143&amp;CHAR(10)&amp;M143</f>
        <v>（照明有)
　××=0㎡
　××=0㎡
　××=0㎡
　××=0㎡
　表示面積計　0㎡
　申請手数料　¥0円</v>
      </c>
      <c r="T144">
        <v>144</v>
      </c>
      <c r="U144">
        <v>29700</v>
      </c>
    </row>
    <row r="145" spans="1:21" ht="19.5" thickBot="1" x14ac:dyDescent="0.45">
      <c r="A145" s="36"/>
      <c r="B145" s="36"/>
      <c r="C145" s="36"/>
      <c r="D145" s="2"/>
      <c r="E145" s="2"/>
      <c r="F145" s="2"/>
      <c r="G145" s="36"/>
      <c r="I145" s="12">
        <f t="shared" ref="I145:I205" si="308">IF(D145="－",0,D145*E145*F145)</f>
        <v>0</v>
      </c>
      <c r="J145" s="8" t="str">
        <f t="shared" ref="J145:J205" si="309">"　"&amp;D145&amp;"×"&amp;E145&amp;"×"&amp;F145&amp;"="&amp;I145&amp;"㎡"</f>
        <v>　××=0㎡</v>
      </c>
      <c r="K145" s="24" t="str">
        <f t="shared" ref="K145" si="310">IF(K141=0,"",G141)</f>
        <v/>
      </c>
      <c r="L145" s="15">
        <f t="shared" ref="L145" si="311">IF(D141=0,0,IF(D142=0,1,IF(D143=0,2,IF(D144=0,3,IF(D145=0,4,5)))))</f>
        <v>0</v>
      </c>
      <c r="M145" s="25" t="str">
        <f>IFERROR(VLOOKUP(L145,O141:P145,2,FALSE),"")</f>
        <v/>
      </c>
      <c r="N145" s="26"/>
      <c r="O145" s="27">
        <v>5</v>
      </c>
      <c r="P145" s="13" t="str">
        <f t="shared" ref="P145" si="312">N143&amp;CHAR(10)&amp;J141&amp;CHAR(10)&amp;J142&amp;CHAR(10)&amp;J143&amp;CHAR(10)&amp;J144&amp;CHAR(10)&amp;J145&amp;CHAR(10)&amp;L143&amp;CHAR(10)&amp;M143</f>
        <v>（照明有)
　××=0㎡
　××=0㎡
　××=0㎡
　××=0㎡
　××=0㎡
　表示面積計　0㎡
　申請手数料　¥0円</v>
      </c>
      <c r="T145">
        <v>145</v>
      </c>
      <c r="U145">
        <v>29700</v>
      </c>
    </row>
    <row r="146" spans="1:21" x14ac:dyDescent="0.4">
      <c r="A146" s="36">
        <v>29</v>
      </c>
      <c r="B146" s="36"/>
      <c r="C146" s="36"/>
      <c r="D146" s="2"/>
      <c r="E146" s="2"/>
      <c r="F146" s="2"/>
      <c r="G146" s="36"/>
      <c r="I146" s="12">
        <f t="shared" si="308"/>
        <v>0</v>
      </c>
      <c r="J146" s="8" t="str">
        <f t="shared" si="309"/>
        <v>　××=0㎡</v>
      </c>
      <c r="K146" s="13">
        <f t="shared" ref="K146" si="313">SUM(I146:I150)</f>
        <v>0</v>
      </c>
      <c r="L146" s="14">
        <f t="shared" ref="L146" si="314">VLOOKUP(N146,T:U,2,FALSE)</f>
        <v>0</v>
      </c>
      <c r="M146" s="14">
        <f>IF(K147=0,0,10000)</f>
        <v>10000</v>
      </c>
      <c r="N146" s="15">
        <f t="shared" ref="N146" si="315">ROUNDUP(K146,0)+M146</f>
        <v>10000</v>
      </c>
      <c r="O146" s="16">
        <v>1</v>
      </c>
      <c r="P146" s="12" t="str">
        <f t="shared" ref="P146" si="316">IF(I146=0,"－",N148&amp;CHAR(10)&amp;J146&amp;CHAR(10)&amp;M148)</f>
        <v>－</v>
      </c>
      <c r="T146">
        <v>146</v>
      </c>
      <c r="U146">
        <v>30700</v>
      </c>
    </row>
    <row r="147" spans="1:21" x14ac:dyDescent="0.4">
      <c r="A147" s="36"/>
      <c r="B147" s="36"/>
      <c r="C147" s="36"/>
      <c r="D147" s="2"/>
      <c r="E147" s="2"/>
      <c r="F147" s="2"/>
      <c r="G147" s="36"/>
      <c r="I147" s="12">
        <f t="shared" si="308"/>
        <v>0</v>
      </c>
      <c r="J147" s="8" t="str">
        <f t="shared" si="309"/>
        <v>　××=0㎡</v>
      </c>
      <c r="K147" s="28">
        <f>IF(S$6=C146,0,1)</f>
        <v>1</v>
      </c>
      <c r="L147" s="18" t="s">
        <v>24</v>
      </c>
      <c r="M147" s="18" t="s">
        <v>25</v>
      </c>
      <c r="N147" s="19" t="s">
        <v>26</v>
      </c>
      <c r="O147" s="16">
        <v>2</v>
      </c>
      <c r="P147" s="17" t="str">
        <f t="shared" ref="P147" si="317">N148&amp;CHAR(10)&amp;J146&amp;CHAR(10)&amp;J147&amp;CHAR(10)&amp;L148&amp;CHAR(10)&amp;M148</f>
        <v>（照明有)
　××=0㎡
　××=0㎡
　表示面積計　0㎡
　申請手数料　¥0円</v>
      </c>
      <c r="T147">
        <v>147</v>
      </c>
      <c r="U147">
        <v>30700</v>
      </c>
    </row>
    <row r="148" spans="1:21" ht="19.5" thickBot="1" x14ac:dyDescent="0.45">
      <c r="A148" s="36"/>
      <c r="B148" s="36"/>
      <c r="C148" s="36"/>
      <c r="D148" s="2"/>
      <c r="E148" s="2"/>
      <c r="F148" s="2"/>
      <c r="G148" s="36"/>
      <c r="I148" s="12">
        <f t="shared" si="308"/>
        <v>0</v>
      </c>
      <c r="J148" s="8" t="str">
        <f t="shared" si="309"/>
        <v>　××=0㎡</v>
      </c>
      <c r="K148" s="28" t="s">
        <v>30</v>
      </c>
      <c r="L148" s="14" t="str">
        <f t="shared" ref="L148:L203" si="318">"　表示面積計　"&amp;K146&amp;"㎡"</f>
        <v>　表示面積計　0㎡</v>
      </c>
      <c r="M148" s="8" t="str">
        <f t="shared" ref="M148:M203" si="319">"　申請手数料　"&amp;TEXT(L146,"\#,##0円")</f>
        <v>　申請手数料　¥0円</v>
      </c>
      <c r="N148" s="16" t="str">
        <f t="shared" ref="N148" si="320">B146&amp;"（"&amp;IF(M146=0,"照明無","照明有")&amp;")"</f>
        <v>（照明有)</v>
      </c>
      <c r="O148" s="16">
        <v>3</v>
      </c>
      <c r="P148" s="17" t="str">
        <f t="shared" ref="P148" si="321">N148&amp;CHAR(10)&amp;J146&amp;CHAR(10)&amp;J147&amp;CHAR(10)&amp;J148&amp;CHAR(10)&amp;L148&amp;CHAR(10)&amp;M148</f>
        <v>（照明有)
　××=0㎡
　××=0㎡
　××=0㎡
　表示面積計　0㎡
　申請手数料　¥0円</v>
      </c>
      <c r="T148">
        <v>148</v>
      </c>
      <c r="U148">
        <v>30700</v>
      </c>
    </row>
    <row r="149" spans="1:21" x14ac:dyDescent="0.4">
      <c r="A149" s="36"/>
      <c r="B149" s="36"/>
      <c r="C149" s="36"/>
      <c r="D149" s="2"/>
      <c r="E149" s="2"/>
      <c r="F149" s="2"/>
      <c r="G149" s="36"/>
      <c r="I149" s="12">
        <f t="shared" si="308"/>
        <v>0</v>
      </c>
      <c r="J149" s="8" t="str">
        <f t="shared" si="309"/>
        <v>　××=0㎡</v>
      </c>
      <c r="K149" s="20" t="s">
        <v>27</v>
      </c>
      <c r="L149" s="19" t="s">
        <v>28</v>
      </c>
      <c r="M149" s="21" t="s">
        <v>29</v>
      </c>
      <c r="N149" s="22"/>
      <c r="O149" s="23">
        <v>4</v>
      </c>
      <c r="P149" s="17" t="str">
        <f t="shared" ref="P149" si="322">N148&amp;CHAR(10)&amp;J146&amp;CHAR(10)&amp;J147&amp;CHAR(10)&amp;J148&amp;CHAR(10)&amp;J149&amp;CHAR(10)&amp;L148&amp;CHAR(10)&amp;M148</f>
        <v>（照明有)
　××=0㎡
　××=0㎡
　××=0㎡
　××=0㎡
　表示面積計　0㎡
　申請手数料　¥0円</v>
      </c>
      <c r="T149">
        <v>149</v>
      </c>
      <c r="U149">
        <v>30700</v>
      </c>
    </row>
    <row r="150" spans="1:21" ht="19.5" thickBot="1" x14ac:dyDescent="0.45">
      <c r="A150" s="36"/>
      <c r="B150" s="36"/>
      <c r="C150" s="36"/>
      <c r="D150" s="2"/>
      <c r="E150" s="2"/>
      <c r="F150" s="2"/>
      <c r="G150" s="36"/>
      <c r="I150" s="12">
        <f t="shared" si="308"/>
        <v>0</v>
      </c>
      <c r="J150" s="8" t="str">
        <f t="shared" si="309"/>
        <v>　××=0㎡</v>
      </c>
      <c r="K150" s="24" t="str">
        <f t="shared" ref="K150" si="323">IF(K146=0,"",G146)</f>
        <v/>
      </c>
      <c r="L150" s="15">
        <f t="shared" ref="L150" si="324">IF(D146=0,0,IF(D147=0,1,IF(D148=0,2,IF(D149=0,3,IF(D150=0,4,5)))))</f>
        <v>0</v>
      </c>
      <c r="M150" s="25" t="str">
        <f>IFERROR(VLOOKUP(L150,O146:P150,2,FALSE),"")</f>
        <v/>
      </c>
      <c r="N150" s="26"/>
      <c r="O150" s="27">
        <v>5</v>
      </c>
      <c r="P150" s="13" t="str">
        <f t="shared" ref="P150" si="325">N148&amp;CHAR(10)&amp;J146&amp;CHAR(10)&amp;J147&amp;CHAR(10)&amp;J148&amp;CHAR(10)&amp;J149&amp;CHAR(10)&amp;J150&amp;CHAR(10)&amp;L148&amp;CHAR(10)&amp;M148</f>
        <v>（照明有)
　××=0㎡
　××=0㎡
　××=0㎡
　××=0㎡
　××=0㎡
　表示面積計　0㎡
　申請手数料　¥0円</v>
      </c>
      <c r="T150">
        <v>150</v>
      </c>
      <c r="U150">
        <v>30700</v>
      </c>
    </row>
    <row r="151" spans="1:21" x14ac:dyDescent="0.4">
      <c r="A151" s="36">
        <v>30</v>
      </c>
      <c r="B151" s="36"/>
      <c r="C151" s="36"/>
      <c r="D151" s="2"/>
      <c r="E151" s="2"/>
      <c r="F151" s="2"/>
      <c r="G151" s="36"/>
      <c r="I151" s="12">
        <f t="shared" si="308"/>
        <v>0</v>
      </c>
      <c r="J151" s="8" t="str">
        <f t="shared" si="309"/>
        <v>　××=0㎡</v>
      </c>
      <c r="K151" s="13">
        <f t="shared" ref="K151" si="326">SUM(I151:I155)</f>
        <v>0</v>
      </c>
      <c r="L151" s="14">
        <f t="shared" ref="L151" si="327">VLOOKUP(N151,T:U,2,FALSE)</f>
        <v>0</v>
      </c>
      <c r="M151" s="14">
        <f>IF(K152=0,0,10000)</f>
        <v>10000</v>
      </c>
      <c r="N151" s="15">
        <f t="shared" ref="N151" si="328">ROUNDUP(K151,0)+M151</f>
        <v>10000</v>
      </c>
      <c r="O151" s="16">
        <v>1</v>
      </c>
      <c r="P151" s="12" t="str">
        <f t="shared" ref="P151" si="329">IF(I151=0,"－",N153&amp;CHAR(10)&amp;J151&amp;CHAR(10)&amp;M153)</f>
        <v>－</v>
      </c>
      <c r="T151">
        <v>151</v>
      </c>
      <c r="U151">
        <v>31700</v>
      </c>
    </row>
    <row r="152" spans="1:21" x14ac:dyDescent="0.4">
      <c r="A152" s="36"/>
      <c r="B152" s="36"/>
      <c r="C152" s="36"/>
      <c r="D152" s="2"/>
      <c r="E152" s="2"/>
      <c r="F152" s="2"/>
      <c r="G152" s="36"/>
      <c r="I152" s="12">
        <f t="shared" si="308"/>
        <v>0</v>
      </c>
      <c r="J152" s="8" t="str">
        <f t="shared" si="309"/>
        <v>　××=0㎡</v>
      </c>
      <c r="K152" s="28">
        <f>IF(S$6=C151,0,1)</f>
        <v>1</v>
      </c>
      <c r="L152" s="18" t="s">
        <v>24</v>
      </c>
      <c r="M152" s="18" t="s">
        <v>25</v>
      </c>
      <c r="N152" s="19" t="s">
        <v>26</v>
      </c>
      <c r="O152" s="16">
        <v>2</v>
      </c>
      <c r="P152" s="17" t="str">
        <f t="shared" ref="P152" si="330">N153&amp;CHAR(10)&amp;J151&amp;CHAR(10)&amp;J152&amp;CHAR(10)&amp;L153&amp;CHAR(10)&amp;M153</f>
        <v>（照明有)
　××=0㎡
　××=0㎡
　表示面積計　0㎡
　申請手数料　¥0円</v>
      </c>
      <c r="T152">
        <v>152</v>
      </c>
      <c r="U152">
        <v>31700</v>
      </c>
    </row>
    <row r="153" spans="1:21" ht="19.5" thickBot="1" x14ac:dyDescent="0.45">
      <c r="A153" s="36"/>
      <c r="B153" s="36"/>
      <c r="C153" s="36"/>
      <c r="D153" s="2"/>
      <c r="E153" s="2"/>
      <c r="F153" s="2"/>
      <c r="G153" s="36"/>
      <c r="I153" s="12">
        <f t="shared" si="308"/>
        <v>0</v>
      </c>
      <c r="J153" s="8" t="str">
        <f t="shared" si="309"/>
        <v>　××=0㎡</v>
      </c>
      <c r="K153" s="28" t="s">
        <v>30</v>
      </c>
      <c r="L153" s="14" t="str">
        <f t="shared" si="318"/>
        <v>　表示面積計　0㎡</v>
      </c>
      <c r="M153" s="8" t="str">
        <f t="shared" si="319"/>
        <v>　申請手数料　¥0円</v>
      </c>
      <c r="N153" s="16" t="str">
        <f t="shared" ref="N153" si="331">B151&amp;"（"&amp;IF(M151=0,"照明無","照明有")&amp;")"</f>
        <v>（照明有)</v>
      </c>
      <c r="O153" s="16">
        <v>3</v>
      </c>
      <c r="P153" s="17" t="str">
        <f t="shared" ref="P153" si="332">N153&amp;CHAR(10)&amp;J151&amp;CHAR(10)&amp;J152&amp;CHAR(10)&amp;J153&amp;CHAR(10)&amp;L153&amp;CHAR(10)&amp;M153</f>
        <v>（照明有)
　××=0㎡
　××=0㎡
　××=0㎡
　表示面積計　0㎡
　申請手数料　¥0円</v>
      </c>
      <c r="T153">
        <v>153</v>
      </c>
      <c r="U153">
        <v>31700</v>
      </c>
    </row>
    <row r="154" spans="1:21" x14ac:dyDescent="0.4">
      <c r="A154" s="36"/>
      <c r="B154" s="36"/>
      <c r="C154" s="36"/>
      <c r="D154" s="2"/>
      <c r="E154" s="2"/>
      <c r="F154" s="2"/>
      <c r="G154" s="36"/>
      <c r="I154" s="12">
        <f t="shared" si="308"/>
        <v>0</v>
      </c>
      <c r="J154" s="8" t="str">
        <f t="shared" si="309"/>
        <v>　××=0㎡</v>
      </c>
      <c r="K154" s="20" t="s">
        <v>27</v>
      </c>
      <c r="L154" s="19" t="s">
        <v>28</v>
      </c>
      <c r="M154" s="21" t="s">
        <v>29</v>
      </c>
      <c r="N154" s="22"/>
      <c r="O154" s="23">
        <v>4</v>
      </c>
      <c r="P154" s="17" t="str">
        <f t="shared" ref="P154" si="333">N153&amp;CHAR(10)&amp;J151&amp;CHAR(10)&amp;J152&amp;CHAR(10)&amp;J153&amp;CHAR(10)&amp;J154&amp;CHAR(10)&amp;L153&amp;CHAR(10)&amp;M153</f>
        <v>（照明有)
　××=0㎡
　××=0㎡
　××=0㎡
　××=0㎡
　表示面積計　0㎡
　申請手数料　¥0円</v>
      </c>
      <c r="T154">
        <v>154</v>
      </c>
      <c r="U154">
        <v>31700</v>
      </c>
    </row>
    <row r="155" spans="1:21" ht="19.5" thickBot="1" x14ac:dyDescent="0.45">
      <c r="A155" s="36"/>
      <c r="B155" s="36"/>
      <c r="C155" s="36"/>
      <c r="D155" s="2"/>
      <c r="E155" s="2"/>
      <c r="F155" s="2"/>
      <c r="G155" s="36"/>
      <c r="I155" s="12">
        <f t="shared" si="308"/>
        <v>0</v>
      </c>
      <c r="J155" s="8" t="str">
        <f t="shared" si="309"/>
        <v>　××=0㎡</v>
      </c>
      <c r="K155" s="24" t="str">
        <f t="shared" ref="K155" si="334">IF(K151=0,"",G151)</f>
        <v/>
      </c>
      <c r="L155" s="15">
        <f t="shared" ref="L155" si="335">IF(D151=0,0,IF(D152=0,1,IF(D153=0,2,IF(D154=0,3,IF(D155=0,4,5)))))</f>
        <v>0</v>
      </c>
      <c r="M155" s="25" t="str">
        <f>IFERROR(VLOOKUP(L155,O151:P155,2,FALSE),"")</f>
        <v/>
      </c>
      <c r="N155" s="26"/>
      <c r="O155" s="27">
        <v>5</v>
      </c>
      <c r="P155" s="13" t="str">
        <f t="shared" ref="P155" si="336">N153&amp;CHAR(10)&amp;J151&amp;CHAR(10)&amp;J152&amp;CHAR(10)&amp;J153&amp;CHAR(10)&amp;J154&amp;CHAR(10)&amp;J155&amp;CHAR(10)&amp;L153&amp;CHAR(10)&amp;M153</f>
        <v>（照明有)
　××=0㎡
　××=0㎡
　××=0㎡
　××=0㎡
　××=0㎡
　表示面積計　0㎡
　申請手数料　¥0円</v>
      </c>
      <c r="T155">
        <v>155</v>
      </c>
      <c r="U155">
        <v>31700</v>
      </c>
    </row>
    <row r="156" spans="1:21" x14ac:dyDescent="0.4">
      <c r="A156" s="36">
        <v>31</v>
      </c>
      <c r="B156" s="36"/>
      <c r="C156" s="36"/>
      <c r="D156" s="2"/>
      <c r="E156" s="2"/>
      <c r="F156" s="2"/>
      <c r="G156" s="36"/>
      <c r="I156" s="12">
        <f t="shared" si="308"/>
        <v>0</v>
      </c>
      <c r="J156" s="8" t="str">
        <f t="shared" si="309"/>
        <v>　××=0㎡</v>
      </c>
      <c r="K156" s="13">
        <f t="shared" ref="K156" si="337">SUM(I156:I160)</f>
        <v>0</v>
      </c>
      <c r="L156" s="14">
        <f t="shared" ref="L156" si="338">VLOOKUP(N156,T:U,2,FALSE)</f>
        <v>0</v>
      </c>
      <c r="M156" s="14">
        <f>IF(K157=0,0,10000)</f>
        <v>10000</v>
      </c>
      <c r="N156" s="15">
        <f t="shared" ref="N156" si="339">ROUNDUP(K156,0)+M156</f>
        <v>10000</v>
      </c>
      <c r="O156" s="16">
        <v>1</v>
      </c>
      <c r="P156" s="12" t="str">
        <f t="shared" ref="P156" si="340">IF(I156=0,"－",N158&amp;CHAR(10)&amp;J156&amp;CHAR(10)&amp;M158)</f>
        <v>－</v>
      </c>
      <c r="T156">
        <v>156</v>
      </c>
      <c r="U156">
        <v>32700</v>
      </c>
    </row>
    <row r="157" spans="1:21" x14ac:dyDescent="0.4">
      <c r="A157" s="36"/>
      <c r="B157" s="36"/>
      <c r="C157" s="36"/>
      <c r="D157" s="2"/>
      <c r="E157" s="2"/>
      <c r="F157" s="2"/>
      <c r="G157" s="36"/>
      <c r="I157" s="12">
        <f t="shared" si="308"/>
        <v>0</v>
      </c>
      <c r="J157" s="8" t="str">
        <f t="shared" si="309"/>
        <v>　××=0㎡</v>
      </c>
      <c r="K157" s="28">
        <f>IF(S$6=C156,0,1)</f>
        <v>1</v>
      </c>
      <c r="L157" s="18" t="s">
        <v>24</v>
      </c>
      <c r="M157" s="18" t="s">
        <v>25</v>
      </c>
      <c r="N157" s="19" t="s">
        <v>26</v>
      </c>
      <c r="O157" s="16">
        <v>2</v>
      </c>
      <c r="P157" s="17" t="str">
        <f t="shared" ref="P157" si="341">N158&amp;CHAR(10)&amp;J156&amp;CHAR(10)&amp;J157&amp;CHAR(10)&amp;L158&amp;CHAR(10)&amp;M158</f>
        <v>（照明有)
　××=0㎡
　××=0㎡
　表示面積計　0㎡
　申請手数料　¥0円</v>
      </c>
      <c r="T157">
        <v>157</v>
      </c>
      <c r="U157">
        <v>32700</v>
      </c>
    </row>
    <row r="158" spans="1:21" ht="19.5" thickBot="1" x14ac:dyDescent="0.45">
      <c r="A158" s="36"/>
      <c r="B158" s="36"/>
      <c r="C158" s="36"/>
      <c r="D158" s="2"/>
      <c r="E158" s="2"/>
      <c r="F158" s="2"/>
      <c r="G158" s="36"/>
      <c r="I158" s="12">
        <f t="shared" si="308"/>
        <v>0</v>
      </c>
      <c r="J158" s="8" t="str">
        <f t="shared" si="309"/>
        <v>　××=0㎡</v>
      </c>
      <c r="K158" s="28" t="s">
        <v>30</v>
      </c>
      <c r="L158" s="14" t="str">
        <f t="shared" si="318"/>
        <v>　表示面積計　0㎡</v>
      </c>
      <c r="M158" s="8" t="str">
        <f t="shared" si="319"/>
        <v>　申請手数料　¥0円</v>
      </c>
      <c r="N158" s="16" t="str">
        <f t="shared" ref="N158" si="342">B156&amp;"（"&amp;IF(M156=0,"照明無","照明有")&amp;")"</f>
        <v>（照明有)</v>
      </c>
      <c r="O158" s="16">
        <v>3</v>
      </c>
      <c r="P158" s="17" t="str">
        <f t="shared" ref="P158" si="343">N158&amp;CHAR(10)&amp;J156&amp;CHAR(10)&amp;J157&amp;CHAR(10)&amp;J158&amp;CHAR(10)&amp;L158&amp;CHAR(10)&amp;M158</f>
        <v>（照明有)
　××=0㎡
　××=0㎡
　××=0㎡
　表示面積計　0㎡
　申請手数料　¥0円</v>
      </c>
      <c r="T158">
        <v>158</v>
      </c>
      <c r="U158">
        <v>32700</v>
      </c>
    </row>
    <row r="159" spans="1:21" x14ac:dyDescent="0.4">
      <c r="A159" s="36"/>
      <c r="B159" s="36"/>
      <c r="C159" s="36"/>
      <c r="D159" s="2"/>
      <c r="E159" s="2"/>
      <c r="F159" s="2"/>
      <c r="G159" s="36"/>
      <c r="I159" s="12">
        <f t="shared" si="308"/>
        <v>0</v>
      </c>
      <c r="J159" s="8" t="str">
        <f t="shared" si="309"/>
        <v>　××=0㎡</v>
      </c>
      <c r="K159" s="20" t="s">
        <v>27</v>
      </c>
      <c r="L159" s="19" t="s">
        <v>28</v>
      </c>
      <c r="M159" s="21" t="s">
        <v>29</v>
      </c>
      <c r="N159" s="22"/>
      <c r="O159" s="23">
        <v>4</v>
      </c>
      <c r="P159" s="17" t="str">
        <f t="shared" ref="P159" si="344">N158&amp;CHAR(10)&amp;J156&amp;CHAR(10)&amp;J157&amp;CHAR(10)&amp;J158&amp;CHAR(10)&amp;J159&amp;CHAR(10)&amp;L158&amp;CHAR(10)&amp;M158</f>
        <v>（照明有)
　××=0㎡
　××=0㎡
　××=0㎡
　××=0㎡
　表示面積計　0㎡
　申請手数料　¥0円</v>
      </c>
      <c r="T159">
        <v>159</v>
      </c>
      <c r="U159">
        <v>32700</v>
      </c>
    </row>
    <row r="160" spans="1:21" ht="19.5" thickBot="1" x14ac:dyDescent="0.45">
      <c r="A160" s="36"/>
      <c r="B160" s="36"/>
      <c r="C160" s="36"/>
      <c r="D160" s="2"/>
      <c r="E160" s="2"/>
      <c r="F160" s="2"/>
      <c r="G160" s="36"/>
      <c r="I160" s="12">
        <f t="shared" si="308"/>
        <v>0</v>
      </c>
      <c r="J160" s="8" t="str">
        <f t="shared" si="309"/>
        <v>　××=0㎡</v>
      </c>
      <c r="K160" s="24" t="str">
        <f t="shared" ref="K160" si="345">IF(K156=0,"",G156)</f>
        <v/>
      </c>
      <c r="L160" s="15">
        <f t="shared" ref="L160" si="346">IF(D156=0,0,IF(D157=0,1,IF(D158=0,2,IF(D159=0,3,IF(D160=0,4,5)))))</f>
        <v>0</v>
      </c>
      <c r="M160" s="25" t="str">
        <f>IFERROR(VLOOKUP(L160,O156:P160,2,FALSE),"")</f>
        <v/>
      </c>
      <c r="N160" s="26"/>
      <c r="O160" s="27">
        <v>5</v>
      </c>
      <c r="P160" s="13" t="str">
        <f t="shared" ref="P160" si="347">N158&amp;CHAR(10)&amp;J156&amp;CHAR(10)&amp;J157&amp;CHAR(10)&amp;J158&amp;CHAR(10)&amp;J159&amp;CHAR(10)&amp;J160&amp;CHAR(10)&amp;L158&amp;CHAR(10)&amp;M158</f>
        <v>（照明有)
　××=0㎡
　××=0㎡
　××=0㎡
　××=0㎡
　××=0㎡
　表示面積計　0㎡
　申請手数料　¥0円</v>
      </c>
      <c r="T160">
        <v>160</v>
      </c>
      <c r="U160">
        <v>32700</v>
      </c>
    </row>
    <row r="161" spans="1:21" x14ac:dyDescent="0.4">
      <c r="A161" s="36">
        <v>32</v>
      </c>
      <c r="B161" s="36"/>
      <c r="C161" s="36"/>
      <c r="D161" s="2"/>
      <c r="E161" s="2"/>
      <c r="F161" s="2"/>
      <c r="G161" s="36"/>
      <c r="I161" s="12">
        <f t="shared" si="308"/>
        <v>0</v>
      </c>
      <c r="J161" s="8" t="str">
        <f t="shared" si="309"/>
        <v>　××=0㎡</v>
      </c>
      <c r="K161" s="13">
        <f t="shared" ref="K161" si="348">SUM(I161:I165)</f>
        <v>0</v>
      </c>
      <c r="L161" s="14">
        <f t="shared" ref="L161" si="349">VLOOKUP(N161,T:U,2,FALSE)</f>
        <v>0</v>
      </c>
      <c r="M161" s="14">
        <f>IF(K162=0,0,10000)</f>
        <v>10000</v>
      </c>
      <c r="N161" s="15">
        <f t="shared" ref="N161" si="350">ROUNDUP(K161,0)+M161</f>
        <v>10000</v>
      </c>
      <c r="O161" s="16">
        <v>1</v>
      </c>
      <c r="P161" s="12" t="str">
        <f t="shared" ref="P161" si="351">IF(I161=0,"－",N163&amp;CHAR(10)&amp;J161&amp;CHAR(10)&amp;M163)</f>
        <v>－</v>
      </c>
      <c r="T161">
        <v>161</v>
      </c>
      <c r="U161">
        <v>33700</v>
      </c>
    </row>
    <row r="162" spans="1:21" x14ac:dyDescent="0.4">
      <c r="A162" s="36"/>
      <c r="B162" s="36"/>
      <c r="C162" s="36"/>
      <c r="D162" s="2"/>
      <c r="E162" s="2"/>
      <c r="F162" s="2"/>
      <c r="G162" s="36"/>
      <c r="I162" s="12">
        <f t="shared" si="308"/>
        <v>0</v>
      </c>
      <c r="J162" s="8" t="str">
        <f t="shared" si="309"/>
        <v>　××=0㎡</v>
      </c>
      <c r="K162" s="28">
        <f>IF(S$6=C161,0,1)</f>
        <v>1</v>
      </c>
      <c r="L162" s="18" t="s">
        <v>24</v>
      </c>
      <c r="M162" s="18" t="s">
        <v>25</v>
      </c>
      <c r="N162" s="19" t="s">
        <v>26</v>
      </c>
      <c r="O162" s="16">
        <v>2</v>
      </c>
      <c r="P162" s="17" t="str">
        <f t="shared" ref="P162" si="352">N163&amp;CHAR(10)&amp;J161&amp;CHAR(10)&amp;J162&amp;CHAR(10)&amp;L163&amp;CHAR(10)&amp;M163</f>
        <v>（照明有)
　××=0㎡
　××=0㎡
　表示面積計　0㎡
　申請手数料　¥0円</v>
      </c>
      <c r="T162">
        <v>162</v>
      </c>
      <c r="U162">
        <v>33700</v>
      </c>
    </row>
    <row r="163" spans="1:21" ht="19.5" thickBot="1" x14ac:dyDescent="0.45">
      <c r="A163" s="36"/>
      <c r="B163" s="36"/>
      <c r="C163" s="36"/>
      <c r="D163" s="2"/>
      <c r="E163" s="2"/>
      <c r="F163" s="2"/>
      <c r="G163" s="36"/>
      <c r="I163" s="12">
        <f t="shared" si="308"/>
        <v>0</v>
      </c>
      <c r="J163" s="8" t="str">
        <f t="shared" si="309"/>
        <v>　××=0㎡</v>
      </c>
      <c r="K163" s="28" t="s">
        <v>30</v>
      </c>
      <c r="L163" s="14" t="str">
        <f t="shared" si="318"/>
        <v>　表示面積計　0㎡</v>
      </c>
      <c r="M163" s="8" t="str">
        <f t="shared" si="319"/>
        <v>　申請手数料　¥0円</v>
      </c>
      <c r="N163" s="16" t="str">
        <f t="shared" ref="N163" si="353">B161&amp;"（"&amp;IF(M161=0,"照明無","照明有")&amp;")"</f>
        <v>（照明有)</v>
      </c>
      <c r="O163" s="16">
        <v>3</v>
      </c>
      <c r="P163" s="17" t="str">
        <f t="shared" ref="P163" si="354">N163&amp;CHAR(10)&amp;J161&amp;CHAR(10)&amp;J162&amp;CHAR(10)&amp;J163&amp;CHAR(10)&amp;L163&amp;CHAR(10)&amp;M163</f>
        <v>（照明有)
　××=0㎡
　××=0㎡
　××=0㎡
　表示面積計　0㎡
　申請手数料　¥0円</v>
      </c>
      <c r="T163">
        <v>163</v>
      </c>
      <c r="U163">
        <v>33700</v>
      </c>
    </row>
    <row r="164" spans="1:21" x14ac:dyDescent="0.4">
      <c r="A164" s="36"/>
      <c r="B164" s="36"/>
      <c r="C164" s="36"/>
      <c r="D164" s="2"/>
      <c r="E164" s="2"/>
      <c r="F164" s="2"/>
      <c r="G164" s="36"/>
      <c r="I164" s="12">
        <f t="shared" si="308"/>
        <v>0</v>
      </c>
      <c r="J164" s="8" t="str">
        <f t="shared" si="309"/>
        <v>　××=0㎡</v>
      </c>
      <c r="K164" s="20" t="s">
        <v>27</v>
      </c>
      <c r="L164" s="19" t="s">
        <v>28</v>
      </c>
      <c r="M164" s="21" t="s">
        <v>29</v>
      </c>
      <c r="N164" s="22"/>
      <c r="O164" s="23">
        <v>4</v>
      </c>
      <c r="P164" s="17" t="str">
        <f t="shared" ref="P164" si="355">N163&amp;CHAR(10)&amp;J161&amp;CHAR(10)&amp;J162&amp;CHAR(10)&amp;J163&amp;CHAR(10)&amp;J164&amp;CHAR(10)&amp;L163&amp;CHAR(10)&amp;M163</f>
        <v>（照明有)
　××=0㎡
　××=0㎡
　××=0㎡
　××=0㎡
　表示面積計　0㎡
　申請手数料　¥0円</v>
      </c>
      <c r="T164">
        <v>164</v>
      </c>
      <c r="U164">
        <v>33700</v>
      </c>
    </row>
    <row r="165" spans="1:21" ht="19.5" thickBot="1" x14ac:dyDescent="0.45">
      <c r="A165" s="36"/>
      <c r="B165" s="36"/>
      <c r="C165" s="36"/>
      <c r="D165" s="2"/>
      <c r="E165" s="2"/>
      <c r="F165" s="2"/>
      <c r="G165" s="36"/>
      <c r="I165" s="12">
        <f t="shared" si="308"/>
        <v>0</v>
      </c>
      <c r="J165" s="8" t="str">
        <f t="shared" si="309"/>
        <v>　××=0㎡</v>
      </c>
      <c r="K165" s="24" t="str">
        <f t="shared" ref="K165" si="356">IF(K161=0,"",G161)</f>
        <v/>
      </c>
      <c r="L165" s="15">
        <f t="shared" ref="L165" si="357">IF(D161=0,0,IF(D162=0,1,IF(D163=0,2,IF(D164=0,3,IF(D165=0,4,5)))))</f>
        <v>0</v>
      </c>
      <c r="M165" s="25" t="str">
        <f>IFERROR(VLOOKUP(L165,O161:P165,2,FALSE),"")</f>
        <v/>
      </c>
      <c r="N165" s="26"/>
      <c r="O165" s="27">
        <v>5</v>
      </c>
      <c r="P165" s="13" t="str">
        <f t="shared" ref="P165" si="358">N163&amp;CHAR(10)&amp;J161&amp;CHAR(10)&amp;J162&amp;CHAR(10)&amp;J163&amp;CHAR(10)&amp;J164&amp;CHAR(10)&amp;J165&amp;CHAR(10)&amp;L163&amp;CHAR(10)&amp;M163</f>
        <v>（照明有)
　××=0㎡
　××=0㎡
　××=0㎡
　××=0㎡
　××=0㎡
　表示面積計　0㎡
　申請手数料　¥0円</v>
      </c>
      <c r="T165">
        <v>165</v>
      </c>
      <c r="U165">
        <v>33700</v>
      </c>
    </row>
    <row r="166" spans="1:21" x14ac:dyDescent="0.4">
      <c r="A166" s="36">
        <v>33</v>
      </c>
      <c r="B166" s="36"/>
      <c r="C166" s="36"/>
      <c r="D166" s="2"/>
      <c r="E166" s="2"/>
      <c r="F166" s="2"/>
      <c r="G166" s="36"/>
      <c r="I166" s="12">
        <f t="shared" si="308"/>
        <v>0</v>
      </c>
      <c r="J166" s="8" t="str">
        <f t="shared" si="309"/>
        <v>　××=0㎡</v>
      </c>
      <c r="K166" s="13">
        <f t="shared" ref="K166" si="359">SUM(I166:I170)</f>
        <v>0</v>
      </c>
      <c r="L166" s="14">
        <f t="shared" ref="L166" si="360">VLOOKUP(N166,T:U,2,FALSE)</f>
        <v>0</v>
      </c>
      <c r="M166" s="14">
        <f>IF(K167=0,0,10000)</f>
        <v>10000</v>
      </c>
      <c r="N166" s="15">
        <f t="shared" ref="N166" si="361">ROUNDUP(K166,0)+M166</f>
        <v>10000</v>
      </c>
      <c r="O166" s="16">
        <v>1</v>
      </c>
      <c r="P166" s="12" t="str">
        <f t="shared" ref="P166" si="362">IF(I166=0,"－",N168&amp;CHAR(10)&amp;J166&amp;CHAR(10)&amp;M168)</f>
        <v>－</v>
      </c>
      <c r="T166">
        <v>166</v>
      </c>
      <c r="U166">
        <v>34700</v>
      </c>
    </row>
    <row r="167" spans="1:21" x14ac:dyDescent="0.4">
      <c r="A167" s="36"/>
      <c r="B167" s="36"/>
      <c r="C167" s="36"/>
      <c r="D167" s="2"/>
      <c r="E167" s="2"/>
      <c r="F167" s="2"/>
      <c r="G167" s="36"/>
      <c r="I167" s="12">
        <f t="shared" si="308"/>
        <v>0</v>
      </c>
      <c r="J167" s="8" t="str">
        <f t="shared" si="309"/>
        <v>　××=0㎡</v>
      </c>
      <c r="K167" s="28">
        <f>IF(S$6=C166,0,1)</f>
        <v>1</v>
      </c>
      <c r="L167" s="18" t="s">
        <v>24</v>
      </c>
      <c r="M167" s="18" t="s">
        <v>25</v>
      </c>
      <c r="N167" s="19" t="s">
        <v>26</v>
      </c>
      <c r="O167" s="16">
        <v>2</v>
      </c>
      <c r="P167" s="17" t="str">
        <f t="shared" ref="P167" si="363">N168&amp;CHAR(10)&amp;J166&amp;CHAR(10)&amp;J167&amp;CHAR(10)&amp;L168&amp;CHAR(10)&amp;M168</f>
        <v>（照明有)
　××=0㎡
　××=0㎡
　表示面積計　0㎡
　申請手数料　¥0円</v>
      </c>
      <c r="T167">
        <v>167</v>
      </c>
      <c r="U167">
        <v>34700</v>
      </c>
    </row>
    <row r="168" spans="1:21" ht="19.5" thickBot="1" x14ac:dyDescent="0.45">
      <c r="A168" s="36"/>
      <c r="B168" s="36"/>
      <c r="C168" s="36"/>
      <c r="D168" s="2"/>
      <c r="E168" s="2"/>
      <c r="F168" s="2"/>
      <c r="G168" s="36"/>
      <c r="I168" s="12">
        <f t="shared" si="308"/>
        <v>0</v>
      </c>
      <c r="J168" s="8" t="str">
        <f t="shared" si="309"/>
        <v>　××=0㎡</v>
      </c>
      <c r="K168" s="28" t="s">
        <v>30</v>
      </c>
      <c r="L168" s="14" t="str">
        <f t="shared" si="318"/>
        <v>　表示面積計　0㎡</v>
      </c>
      <c r="M168" s="8" t="str">
        <f t="shared" si="319"/>
        <v>　申請手数料　¥0円</v>
      </c>
      <c r="N168" s="16" t="str">
        <f t="shared" ref="N168" si="364">B166&amp;"（"&amp;IF(M166=0,"照明無","照明有")&amp;")"</f>
        <v>（照明有)</v>
      </c>
      <c r="O168" s="16">
        <v>3</v>
      </c>
      <c r="P168" s="17" t="str">
        <f t="shared" ref="P168" si="365">N168&amp;CHAR(10)&amp;J166&amp;CHAR(10)&amp;J167&amp;CHAR(10)&amp;J168&amp;CHAR(10)&amp;L168&amp;CHAR(10)&amp;M168</f>
        <v>（照明有)
　××=0㎡
　××=0㎡
　××=0㎡
　表示面積計　0㎡
　申請手数料　¥0円</v>
      </c>
      <c r="T168">
        <v>168</v>
      </c>
      <c r="U168">
        <v>34700</v>
      </c>
    </row>
    <row r="169" spans="1:21" x14ac:dyDescent="0.4">
      <c r="A169" s="36"/>
      <c r="B169" s="36"/>
      <c r="C169" s="36"/>
      <c r="D169" s="2"/>
      <c r="E169" s="2"/>
      <c r="F169" s="2"/>
      <c r="G169" s="36"/>
      <c r="I169" s="12">
        <f t="shared" si="308"/>
        <v>0</v>
      </c>
      <c r="J169" s="8" t="str">
        <f t="shared" si="309"/>
        <v>　××=0㎡</v>
      </c>
      <c r="K169" s="20" t="s">
        <v>27</v>
      </c>
      <c r="L169" s="19" t="s">
        <v>28</v>
      </c>
      <c r="M169" s="21" t="s">
        <v>29</v>
      </c>
      <c r="N169" s="22"/>
      <c r="O169" s="23">
        <v>4</v>
      </c>
      <c r="P169" s="17" t="str">
        <f t="shared" ref="P169" si="366">N168&amp;CHAR(10)&amp;J166&amp;CHAR(10)&amp;J167&amp;CHAR(10)&amp;J168&amp;CHAR(10)&amp;J169&amp;CHAR(10)&amp;L168&amp;CHAR(10)&amp;M168</f>
        <v>（照明有)
　××=0㎡
　××=0㎡
　××=0㎡
　××=0㎡
　表示面積計　0㎡
　申請手数料　¥0円</v>
      </c>
      <c r="T169">
        <v>169</v>
      </c>
      <c r="U169">
        <v>34700</v>
      </c>
    </row>
    <row r="170" spans="1:21" ht="19.5" thickBot="1" x14ac:dyDescent="0.45">
      <c r="A170" s="36"/>
      <c r="B170" s="36"/>
      <c r="C170" s="36"/>
      <c r="D170" s="2"/>
      <c r="E170" s="2"/>
      <c r="F170" s="2"/>
      <c r="G170" s="36"/>
      <c r="I170" s="12">
        <f t="shared" si="308"/>
        <v>0</v>
      </c>
      <c r="J170" s="8" t="str">
        <f t="shared" si="309"/>
        <v>　××=0㎡</v>
      </c>
      <c r="K170" s="24" t="str">
        <f t="shared" ref="K170" si="367">IF(K166=0,"",G166)</f>
        <v/>
      </c>
      <c r="L170" s="15">
        <f t="shared" ref="L170" si="368">IF(D166=0,0,IF(D167=0,1,IF(D168=0,2,IF(D169=0,3,IF(D170=0,4,5)))))</f>
        <v>0</v>
      </c>
      <c r="M170" s="25" t="str">
        <f>IFERROR(VLOOKUP(L170,O166:P170,2,FALSE),"")</f>
        <v/>
      </c>
      <c r="N170" s="26"/>
      <c r="O170" s="27">
        <v>5</v>
      </c>
      <c r="P170" s="13" t="str">
        <f t="shared" ref="P170" si="369">N168&amp;CHAR(10)&amp;J166&amp;CHAR(10)&amp;J167&amp;CHAR(10)&amp;J168&amp;CHAR(10)&amp;J169&amp;CHAR(10)&amp;J170&amp;CHAR(10)&amp;L168&amp;CHAR(10)&amp;M168</f>
        <v>（照明有)
　××=0㎡
　××=0㎡
　××=0㎡
　××=0㎡
　××=0㎡
　表示面積計　0㎡
　申請手数料　¥0円</v>
      </c>
      <c r="T170">
        <v>170</v>
      </c>
      <c r="U170">
        <v>34700</v>
      </c>
    </row>
    <row r="171" spans="1:21" x14ac:dyDescent="0.4">
      <c r="A171" s="36">
        <v>34</v>
      </c>
      <c r="B171" s="36"/>
      <c r="C171" s="36"/>
      <c r="D171" s="2"/>
      <c r="E171" s="2"/>
      <c r="F171" s="2"/>
      <c r="G171" s="36"/>
      <c r="I171" s="12">
        <f t="shared" si="308"/>
        <v>0</v>
      </c>
      <c r="J171" s="8" t="str">
        <f t="shared" si="309"/>
        <v>　××=0㎡</v>
      </c>
      <c r="K171" s="13">
        <f t="shared" ref="K171" si="370">SUM(I171:I175)</f>
        <v>0</v>
      </c>
      <c r="L171" s="14">
        <f t="shared" ref="L171" si="371">VLOOKUP(N171,T:U,2,FALSE)</f>
        <v>0</v>
      </c>
      <c r="M171" s="14">
        <f>IF(K172=0,0,10000)</f>
        <v>10000</v>
      </c>
      <c r="N171" s="15">
        <f t="shared" ref="N171" si="372">ROUNDUP(K171,0)+M171</f>
        <v>10000</v>
      </c>
      <c r="O171" s="16">
        <v>1</v>
      </c>
      <c r="P171" s="12" t="str">
        <f t="shared" ref="P171" si="373">IF(I171=0,"－",N173&amp;CHAR(10)&amp;J171&amp;CHAR(10)&amp;M173)</f>
        <v>－</v>
      </c>
      <c r="T171">
        <v>171</v>
      </c>
      <c r="U171">
        <v>35700</v>
      </c>
    </row>
    <row r="172" spans="1:21" x14ac:dyDescent="0.4">
      <c r="A172" s="36"/>
      <c r="B172" s="36"/>
      <c r="C172" s="36"/>
      <c r="D172" s="2"/>
      <c r="E172" s="2"/>
      <c r="F172" s="2"/>
      <c r="G172" s="36"/>
      <c r="I172" s="12">
        <f t="shared" si="308"/>
        <v>0</v>
      </c>
      <c r="J172" s="8" t="str">
        <f t="shared" si="309"/>
        <v>　××=0㎡</v>
      </c>
      <c r="K172" s="28">
        <f>IF(S$6=C171,0,1)</f>
        <v>1</v>
      </c>
      <c r="L172" s="18" t="s">
        <v>24</v>
      </c>
      <c r="M172" s="18" t="s">
        <v>25</v>
      </c>
      <c r="N172" s="19" t="s">
        <v>26</v>
      </c>
      <c r="O172" s="16">
        <v>2</v>
      </c>
      <c r="P172" s="17" t="str">
        <f t="shared" ref="P172" si="374">N173&amp;CHAR(10)&amp;J171&amp;CHAR(10)&amp;J172&amp;CHAR(10)&amp;L173&amp;CHAR(10)&amp;M173</f>
        <v>（照明有)
　××=0㎡
　××=0㎡
　表示面積計　0㎡
　申請手数料　¥0円</v>
      </c>
      <c r="T172">
        <v>172</v>
      </c>
      <c r="U172">
        <v>35700</v>
      </c>
    </row>
    <row r="173" spans="1:21" ht="19.5" thickBot="1" x14ac:dyDescent="0.45">
      <c r="A173" s="36"/>
      <c r="B173" s="36"/>
      <c r="C173" s="36"/>
      <c r="D173" s="2"/>
      <c r="E173" s="2"/>
      <c r="F173" s="2"/>
      <c r="G173" s="36"/>
      <c r="I173" s="12">
        <f t="shared" si="308"/>
        <v>0</v>
      </c>
      <c r="J173" s="8" t="str">
        <f t="shared" si="309"/>
        <v>　××=0㎡</v>
      </c>
      <c r="K173" s="28" t="s">
        <v>30</v>
      </c>
      <c r="L173" s="14" t="str">
        <f t="shared" si="318"/>
        <v>　表示面積計　0㎡</v>
      </c>
      <c r="M173" s="8" t="str">
        <f t="shared" si="319"/>
        <v>　申請手数料　¥0円</v>
      </c>
      <c r="N173" s="16" t="str">
        <f t="shared" ref="N173" si="375">B171&amp;"（"&amp;IF(M171=0,"照明無","照明有")&amp;")"</f>
        <v>（照明有)</v>
      </c>
      <c r="O173" s="16">
        <v>3</v>
      </c>
      <c r="P173" s="17" t="str">
        <f t="shared" ref="P173" si="376">N173&amp;CHAR(10)&amp;J171&amp;CHAR(10)&amp;J172&amp;CHAR(10)&amp;J173&amp;CHAR(10)&amp;L173&amp;CHAR(10)&amp;M173</f>
        <v>（照明有)
　××=0㎡
　××=0㎡
　××=0㎡
　表示面積計　0㎡
　申請手数料　¥0円</v>
      </c>
      <c r="T173">
        <v>173</v>
      </c>
      <c r="U173">
        <v>35700</v>
      </c>
    </row>
    <row r="174" spans="1:21" x14ac:dyDescent="0.4">
      <c r="A174" s="36"/>
      <c r="B174" s="36"/>
      <c r="C174" s="36"/>
      <c r="D174" s="2"/>
      <c r="E174" s="2"/>
      <c r="F174" s="2"/>
      <c r="G174" s="36"/>
      <c r="I174" s="12">
        <f t="shared" si="308"/>
        <v>0</v>
      </c>
      <c r="J174" s="8" t="str">
        <f t="shared" si="309"/>
        <v>　××=0㎡</v>
      </c>
      <c r="K174" s="20" t="s">
        <v>27</v>
      </c>
      <c r="L174" s="19" t="s">
        <v>28</v>
      </c>
      <c r="M174" s="21" t="s">
        <v>29</v>
      </c>
      <c r="N174" s="22"/>
      <c r="O174" s="23">
        <v>4</v>
      </c>
      <c r="P174" s="17" t="str">
        <f t="shared" ref="P174" si="377">N173&amp;CHAR(10)&amp;J171&amp;CHAR(10)&amp;J172&amp;CHAR(10)&amp;J173&amp;CHAR(10)&amp;J174&amp;CHAR(10)&amp;L173&amp;CHAR(10)&amp;M173</f>
        <v>（照明有)
　××=0㎡
　××=0㎡
　××=0㎡
　××=0㎡
　表示面積計　0㎡
　申請手数料　¥0円</v>
      </c>
      <c r="T174">
        <v>174</v>
      </c>
      <c r="U174">
        <v>35700</v>
      </c>
    </row>
    <row r="175" spans="1:21" ht="19.5" thickBot="1" x14ac:dyDescent="0.45">
      <c r="A175" s="36"/>
      <c r="B175" s="36"/>
      <c r="C175" s="36"/>
      <c r="D175" s="2"/>
      <c r="E175" s="2"/>
      <c r="F175" s="2"/>
      <c r="G175" s="36"/>
      <c r="I175" s="12">
        <f t="shared" si="308"/>
        <v>0</v>
      </c>
      <c r="J175" s="8" t="str">
        <f t="shared" si="309"/>
        <v>　××=0㎡</v>
      </c>
      <c r="K175" s="24" t="str">
        <f t="shared" ref="K175" si="378">IF(K171=0,"",G171)</f>
        <v/>
      </c>
      <c r="L175" s="15">
        <f t="shared" ref="L175" si="379">IF(D171=0,0,IF(D172=0,1,IF(D173=0,2,IF(D174=0,3,IF(D175=0,4,5)))))</f>
        <v>0</v>
      </c>
      <c r="M175" s="25" t="str">
        <f>IFERROR(VLOOKUP(L175,O171:P175,2,FALSE),"")</f>
        <v/>
      </c>
      <c r="N175" s="26"/>
      <c r="O175" s="27">
        <v>5</v>
      </c>
      <c r="P175" s="13" t="str">
        <f t="shared" ref="P175" si="380">N173&amp;CHAR(10)&amp;J171&amp;CHAR(10)&amp;J172&amp;CHAR(10)&amp;J173&amp;CHAR(10)&amp;J174&amp;CHAR(10)&amp;J175&amp;CHAR(10)&amp;L173&amp;CHAR(10)&amp;M173</f>
        <v>（照明有)
　××=0㎡
　××=0㎡
　××=0㎡
　××=0㎡
　××=0㎡
　表示面積計　0㎡
　申請手数料　¥0円</v>
      </c>
      <c r="T175">
        <v>175</v>
      </c>
      <c r="U175">
        <v>35700</v>
      </c>
    </row>
    <row r="176" spans="1:21" x14ac:dyDescent="0.4">
      <c r="A176" s="36">
        <v>35</v>
      </c>
      <c r="B176" s="36"/>
      <c r="C176" s="36"/>
      <c r="D176" s="2"/>
      <c r="E176" s="2"/>
      <c r="F176" s="2"/>
      <c r="G176" s="36"/>
      <c r="I176" s="12">
        <f t="shared" si="308"/>
        <v>0</v>
      </c>
      <c r="J176" s="8" t="str">
        <f t="shared" si="309"/>
        <v>　××=0㎡</v>
      </c>
      <c r="K176" s="13">
        <f t="shared" ref="K176" si="381">SUM(I176:I180)</f>
        <v>0</v>
      </c>
      <c r="L176" s="14">
        <f t="shared" ref="L176" si="382">VLOOKUP(N176,T:U,2,FALSE)</f>
        <v>0</v>
      </c>
      <c r="M176" s="14">
        <f>IF(K177=0,0,10000)</f>
        <v>10000</v>
      </c>
      <c r="N176" s="15">
        <f t="shared" ref="N176" si="383">ROUNDUP(K176,0)+M176</f>
        <v>10000</v>
      </c>
      <c r="O176" s="16">
        <v>1</v>
      </c>
      <c r="P176" s="12" t="str">
        <f t="shared" ref="P176" si="384">IF(I176=0,"－",N178&amp;CHAR(10)&amp;J176&amp;CHAR(10)&amp;M178)</f>
        <v>－</v>
      </c>
      <c r="T176">
        <v>176</v>
      </c>
      <c r="U176">
        <v>36700</v>
      </c>
    </row>
    <row r="177" spans="1:21" x14ac:dyDescent="0.4">
      <c r="A177" s="36"/>
      <c r="B177" s="36"/>
      <c r="C177" s="36"/>
      <c r="D177" s="2"/>
      <c r="E177" s="2"/>
      <c r="F177" s="2"/>
      <c r="G177" s="36"/>
      <c r="I177" s="12">
        <f t="shared" si="308"/>
        <v>0</v>
      </c>
      <c r="J177" s="8" t="str">
        <f t="shared" si="309"/>
        <v>　××=0㎡</v>
      </c>
      <c r="K177" s="28">
        <f>IF(S$6=C176,0,1)</f>
        <v>1</v>
      </c>
      <c r="L177" s="18" t="s">
        <v>24</v>
      </c>
      <c r="M177" s="18" t="s">
        <v>25</v>
      </c>
      <c r="N177" s="19" t="s">
        <v>26</v>
      </c>
      <c r="O177" s="16">
        <v>2</v>
      </c>
      <c r="P177" s="17" t="str">
        <f t="shared" ref="P177" si="385">N178&amp;CHAR(10)&amp;J176&amp;CHAR(10)&amp;J177&amp;CHAR(10)&amp;L178&amp;CHAR(10)&amp;M178</f>
        <v>（照明有)
　××=0㎡
　××=0㎡
　表示面積計　0㎡
　申請手数料　¥0円</v>
      </c>
      <c r="T177">
        <v>177</v>
      </c>
      <c r="U177">
        <v>36700</v>
      </c>
    </row>
    <row r="178" spans="1:21" ht="19.5" thickBot="1" x14ac:dyDescent="0.45">
      <c r="A178" s="36"/>
      <c r="B178" s="36"/>
      <c r="C178" s="36"/>
      <c r="D178" s="2"/>
      <c r="E178" s="2"/>
      <c r="F178" s="2"/>
      <c r="G178" s="36"/>
      <c r="I178" s="12">
        <f t="shared" si="308"/>
        <v>0</v>
      </c>
      <c r="J178" s="8" t="str">
        <f t="shared" si="309"/>
        <v>　××=0㎡</v>
      </c>
      <c r="K178" s="28" t="s">
        <v>30</v>
      </c>
      <c r="L178" s="14" t="str">
        <f t="shared" si="318"/>
        <v>　表示面積計　0㎡</v>
      </c>
      <c r="M178" s="8" t="str">
        <f t="shared" si="319"/>
        <v>　申請手数料　¥0円</v>
      </c>
      <c r="N178" s="16" t="str">
        <f t="shared" ref="N178" si="386">B176&amp;"（"&amp;IF(M176=0,"照明無","照明有")&amp;")"</f>
        <v>（照明有)</v>
      </c>
      <c r="O178" s="16">
        <v>3</v>
      </c>
      <c r="P178" s="17" t="str">
        <f t="shared" ref="P178" si="387">N178&amp;CHAR(10)&amp;J176&amp;CHAR(10)&amp;J177&amp;CHAR(10)&amp;J178&amp;CHAR(10)&amp;L178&amp;CHAR(10)&amp;M178</f>
        <v>（照明有)
　××=0㎡
　××=0㎡
　××=0㎡
　表示面積計　0㎡
　申請手数料　¥0円</v>
      </c>
      <c r="T178">
        <v>178</v>
      </c>
      <c r="U178">
        <v>36700</v>
      </c>
    </row>
    <row r="179" spans="1:21" x14ac:dyDescent="0.4">
      <c r="A179" s="36"/>
      <c r="B179" s="36"/>
      <c r="C179" s="36"/>
      <c r="D179" s="2"/>
      <c r="E179" s="2"/>
      <c r="F179" s="2"/>
      <c r="G179" s="36"/>
      <c r="I179" s="12">
        <f t="shared" si="308"/>
        <v>0</v>
      </c>
      <c r="J179" s="8" t="str">
        <f t="shared" si="309"/>
        <v>　××=0㎡</v>
      </c>
      <c r="K179" s="20" t="s">
        <v>27</v>
      </c>
      <c r="L179" s="19" t="s">
        <v>28</v>
      </c>
      <c r="M179" s="21" t="s">
        <v>29</v>
      </c>
      <c r="N179" s="22"/>
      <c r="O179" s="23">
        <v>4</v>
      </c>
      <c r="P179" s="17" t="str">
        <f t="shared" ref="P179" si="388">N178&amp;CHAR(10)&amp;J176&amp;CHAR(10)&amp;J177&amp;CHAR(10)&amp;J178&amp;CHAR(10)&amp;J179&amp;CHAR(10)&amp;L178&amp;CHAR(10)&amp;M178</f>
        <v>（照明有)
　××=0㎡
　××=0㎡
　××=0㎡
　××=0㎡
　表示面積計　0㎡
　申請手数料　¥0円</v>
      </c>
      <c r="T179">
        <v>179</v>
      </c>
      <c r="U179">
        <v>36700</v>
      </c>
    </row>
    <row r="180" spans="1:21" ht="19.5" thickBot="1" x14ac:dyDescent="0.45">
      <c r="A180" s="36"/>
      <c r="B180" s="36"/>
      <c r="C180" s="36"/>
      <c r="D180" s="2"/>
      <c r="E180" s="2"/>
      <c r="F180" s="2"/>
      <c r="G180" s="36"/>
      <c r="I180" s="12">
        <f t="shared" si="308"/>
        <v>0</v>
      </c>
      <c r="J180" s="8" t="str">
        <f t="shared" si="309"/>
        <v>　××=0㎡</v>
      </c>
      <c r="K180" s="24" t="str">
        <f t="shared" ref="K180" si="389">IF(K176=0,"",G176)</f>
        <v/>
      </c>
      <c r="L180" s="15">
        <f t="shared" ref="L180" si="390">IF(D176=0,0,IF(D177=0,1,IF(D178=0,2,IF(D179=0,3,IF(D180=0,4,5)))))</f>
        <v>0</v>
      </c>
      <c r="M180" s="25" t="str">
        <f>IFERROR(VLOOKUP(L180,O176:P180,2,FALSE),"")</f>
        <v/>
      </c>
      <c r="N180" s="26"/>
      <c r="O180" s="27">
        <v>5</v>
      </c>
      <c r="P180" s="13" t="str">
        <f t="shared" ref="P180" si="391">N178&amp;CHAR(10)&amp;J176&amp;CHAR(10)&amp;J177&amp;CHAR(10)&amp;J178&amp;CHAR(10)&amp;J179&amp;CHAR(10)&amp;J180&amp;CHAR(10)&amp;L178&amp;CHAR(10)&amp;M178</f>
        <v>（照明有)
　××=0㎡
　××=0㎡
　××=0㎡
　××=0㎡
　××=0㎡
　表示面積計　0㎡
　申請手数料　¥0円</v>
      </c>
      <c r="T180">
        <v>180</v>
      </c>
      <c r="U180">
        <v>36700</v>
      </c>
    </row>
    <row r="181" spans="1:21" x14ac:dyDescent="0.4">
      <c r="A181" s="36">
        <v>36</v>
      </c>
      <c r="B181" s="36"/>
      <c r="C181" s="36"/>
      <c r="D181" s="2"/>
      <c r="E181" s="2"/>
      <c r="F181" s="2"/>
      <c r="G181" s="36"/>
      <c r="I181" s="12">
        <f t="shared" si="308"/>
        <v>0</v>
      </c>
      <c r="J181" s="8" t="str">
        <f t="shared" si="309"/>
        <v>　××=0㎡</v>
      </c>
      <c r="K181" s="13">
        <f t="shared" ref="K181" si="392">SUM(I181:I185)</f>
        <v>0</v>
      </c>
      <c r="L181" s="14">
        <f t="shared" ref="L181" si="393">VLOOKUP(N181,T:U,2,FALSE)</f>
        <v>0</v>
      </c>
      <c r="M181" s="14">
        <f>IF(K182=0,0,10000)</f>
        <v>10000</v>
      </c>
      <c r="N181" s="15">
        <f t="shared" ref="N181" si="394">ROUNDUP(K181,0)+M181</f>
        <v>10000</v>
      </c>
      <c r="O181" s="16">
        <v>1</v>
      </c>
      <c r="P181" s="12" t="str">
        <f t="shared" ref="P181" si="395">IF(I181=0,"－",N183&amp;CHAR(10)&amp;J181&amp;CHAR(10)&amp;M183)</f>
        <v>－</v>
      </c>
      <c r="T181">
        <v>181</v>
      </c>
      <c r="U181">
        <v>37700</v>
      </c>
    </row>
    <row r="182" spans="1:21" x14ac:dyDescent="0.4">
      <c r="A182" s="36"/>
      <c r="B182" s="36"/>
      <c r="C182" s="36"/>
      <c r="D182" s="2"/>
      <c r="E182" s="2"/>
      <c r="F182" s="2"/>
      <c r="G182" s="36"/>
      <c r="I182" s="12">
        <f t="shared" si="308"/>
        <v>0</v>
      </c>
      <c r="J182" s="8" t="str">
        <f t="shared" si="309"/>
        <v>　××=0㎡</v>
      </c>
      <c r="K182" s="28">
        <f>IF(S$6=C181,0,1)</f>
        <v>1</v>
      </c>
      <c r="L182" s="18" t="s">
        <v>24</v>
      </c>
      <c r="M182" s="18" t="s">
        <v>25</v>
      </c>
      <c r="N182" s="19" t="s">
        <v>26</v>
      </c>
      <c r="O182" s="16">
        <v>2</v>
      </c>
      <c r="P182" s="17" t="str">
        <f t="shared" ref="P182" si="396">N183&amp;CHAR(10)&amp;J181&amp;CHAR(10)&amp;J182&amp;CHAR(10)&amp;L183&amp;CHAR(10)&amp;M183</f>
        <v>（照明有)
　××=0㎡
　××=0㎡
　表示面積計　0㎡
　申請手数料　¥0円</v>
      </c>
      <c r="T182">
        <v>182</v>
      </c>
      <c r="U182">
        <v>37700</v>
      </c>
    </row>
    <row r="183" spans="1:21" ht="19.5" thickBot="1" x14ac:dyDescent="0.45">
      <c r="A183" s="36"/>
      <c r="B183" s="36"/>
      <c r="C183" s="36"/>
      <c r="D183" s="2"/>
      <c r="E183" s="2"/>
      <c r="F183" s="2"/>
      <c r="G183" s="36"/>
      <c r="I183" s="12">
        <f t="shared" si="308"/>
        <v>0</v>
      </c>
      <c r="J183" s="8" t="str">
        <f t="shared" si="309"/>
        <v>　××=0㎡</v>
      </c>
      <c r="K183" s="28" t="s">
        <v>30</v>
      </c>
      <c r="L183" s="14" t="str">
        <f t="shared" si="318"/>
        <v>　表示面積計　0㎡</v>
      </c>
      <c r="M183" s="8" t="str">
        <f t="shared" si="319"/>
        <v>　申請手数料　¥0円</v>
      </c>
      <c r="N183" s="16" t="str">
        <f t="shared" ref="N183" si="397">B181&amp;"（"&amp;IF(M181=0,"照明無","照明有")&amp;")"</f>
        <v>（照明有)</v>
      </c>
      <c r="O183" s="16">
        <v>3</v>
      </c>
      <c r="P183" s="17" t="str">
        <f t="shared" ref="P183" si="398">N183&amp;CHAR(10)&amp;J181&amp;CHAR(10)&amp;J182&amp;CHAR(10)&amp;J183&amp;CHAR(10)&amp;L183&amp;CHAR(10)&amp;M183</f>
        <v>（照明有)
　××=0㎡
　××=0㎡
　××=0㎡
　表示面積計　0㎡
　申請手数料　¥0円</v>
      </c>
      <c r="T183">
        <v>183</v>
      </c>
      <c r="U183">
        <v>37700</v>
      </c>
    </row>
    <row r="184" spans="1:21" x14ac:dyDescent="0.4">
      <c r="A184" s="36"/>
      <c r="B184" s="36"/>
      <c r="C184" s="36"/>
      <c r="D184" s="2"/>
      <c r="E184" s="2"/>
      <c r="F184" s="2"/>
      <c r="G184" s="36"/>
      <c r="I184" s="12">
        <f t="shared" si="308"/>
        <v>0</v>
      </c>
      <c r="J184" s="8" t="str">
        <f t="shared" si="309"/>
        <v>　××=0㎡</v>
      </c>
      <c r="K184" s="20" t="s">
        <v>27</v>
      </c>
      <c r="L184" s="19" t="s">
        <v>28</v>
      </c>
      <c r="M184" s="21" t="s">
        <v>29</v>
      </c>
      <c r="N184" s="22"/>
      <c r="O184" s="23">
        <v>4</v>
      </c>
      <c r="P184" s="17" t="str">
        <f t="shared" ref="P184" si="399">N183&amp;CHAR(10)&amp;J181&amp;CHAR(10)&amp;J182&amp;CHAR(10)&amp;J183&amp;CHAR(10)&amp;J184&amp;CHAR(10)&amp;L183&amp;CHAR(10)&amp;M183</f>
        <v>（照明有)
　××=0㎡
　××=0㎡
　××=0㎡
　××=0㎡
　表示面積計　0㎡
　申請手数料　¥0円</v>
      </c>
      <c r="T184">
        <v>184</v>
      </c>
      <c r="U184">
        <v>37700</v>
      </c>
    </row>
    <row r="185" spans="1:21" ht="19.5" thickBot="1" x14ac:dyDescent="0.45">
      <c r="A185" s="36"/>
      <c r="B185" s="36"/>
      <c r="C185" s="36"/>
      <c r="D185" s="2"/>
      <c r="E185" s="2"/>
      <c r="F185" s="2"/>
      <c r="G185" s="36"/>
      <c r="I185" s="12">
        <f t="shared" si="308"/>
        <v>0</v>
      </c>
      <c r="J185" s="8" t="str">
        <f t="shared" si="309"/>
        <v>　××=0㎡</v>
      </c>
      <c r="K185" s="24" t="str">
        <f t="shared" ref="K185" si="400">IF(K181=0,"",G181)</f>
        <v/>
      </c>
      <c r="L185" s="15">
        <f t="shared" ref="L185" si="401">IF(D181=0,0,IF(D182=0,1,IF(D183=0,2,IF(D184=0,3,IF(D185=0,4,5)))))</f>
        <v>0</v>
      </c>
      <c r="M185" s="25" t="str">
        <f>IFERROR(VLOOKUP(L185,O181:P185,2,FALSE),"")</f>
        <v/>
      </c>
      <c r="N185" s="26"/>
      <c r="O185" s="27">
        <v>5</v>
      </c>
      <c r="P185" s="13" t="str">
        <f t="shared" ref="P185" si="402">N183&amp;CHAR(10)&amp;J181&amp;CHAR(10)&amp;J182&amp;CHAR(10)&amp;J183&amp;CHAR(10)&amp;J184&amp;CHAR(10)&amp;J185&amp;CHAR(10)&amp;L183&amp;CHAR(10)&amp;M183</f>
        <v>（照明有)
　××=0㎡
　××=0㎡
　××=0㎡
　××=0㎡
　××=0㎡
　表示面積計　0㎡
　申請手数料　¥0円</v>
      </c>
      <c r="T185">
        <v>185</v>
      </c>
      <c r="U185">
        <v>37700</v>
      </c>
    </row>
    <row r="186" spans="1:21" x14ac:dyDescent="0.4">
      <c r="A186" s="36">
        <v>37</v>
      </c>
      <c r="B186" s="36"/>
      <c r="C186" s="36"/>
      <c r="D186" s="2"/>
      <c r="E186" s="2"/>
      <c r="F186" s="2"/>
      <c r="G186" s="36"/>
      <c r="I186" s="12">
        <f t="shared" si="308"/>
        <v>0</v>
      </c>
      <c r="J186" s="8" t="str">
        <f t="shared" si="309"/>
        <v>　××=0㎡</v>
      </c>
      <c r="K186" s="13">
        <f t="shared" ref="K186" si="403">SUM(I186:I190)</f>
        <v>0</v>
      </c>
      <c r="L186" s="14">
        <f t="shared" ref="L186" si="404">VLOOKUP(N186,T:U,2,FALSE)</f>
        <v>0</v>
      </c>
      <c r="M186" s="14">
        <f>IF(K187=0,0,10000)</f>
        <v>10000</v>
      </c>
      <c r="N186" s="15">
        <f t="shared" ref="N186" si="405">ROUNDUP(K186,0)+M186</f>
        <v>10000</v>
      </c>
      <c r="O186" s="16">
        <v>1</v>
      </c>
      <c r="P186" s="12" t="str">
        <f t="shared" ref="P186" si="406">IF(I186=0,"－",N188&amp;CHAR(10)&amp;J186&amp;CHAR(10)&amp;M188)</f>
        <v>－</v>
      </c>
      <c r="T186">
        <v>186</v>
      </c>
      <c r="U186">
        <v>38700</v>
      </c>
    </row>
    <row r="187" spans="1:21" x14ac:dyDescent="0.4">
      <c r="A187" s="36"/>
      <c r="B187" s="36"/>
      <c r="C187" s="36"/>
      <c r="D187" s="2"/>
      <c r="E187" s="2"/>
      <c r="F187" s="2"/>
      <c r="G187" s="36"/>
      <c r="I187" s="12">
        <f t="shared" si="308"/>
        <v>0</v>
      </c>
      <c r="J187" s="8" t="str">
        <f t="shared" si="309"/>
        <v>　××=0㎡</v>
      </c>
      <c r="K187" s="28">
        <f>IF(S$6=C186,0,1)</f>
        <v>1</v>
      </c>
      <c r="L187" s="18" t="s">
        <v>24</v>
      </c>
      <c r="M187" s="18" t="s">
        <v>25</v>
      </c>
      <c r="N187" s="19" t="s">
        <v>26</v>
      </c>
      <c r="O187" s="16">
        <v>2</v>
      </c>
      <c r="P187" s="17" t="str">
        <f t="shared" ref="P187" si="407">N188&amp;CHAR(10)&amp;J186&amp;CHAR(10)&amp;J187&amp;CHAR(10)&amp;L188&amp;CHAR(10)&amp;M188</f>
        <v>（照明有)
　××=0㎡
　××=0㎡
　表示面積計　0㎡
　申請手数料　¥0円</v>
      </c>
      <c r="T187">
        <v>187</v>
      </c>
      <c r="U187">
        <v>38700</v>
      </c>
    </row>
    <row r="188" spans="1:21" ht="19.5" thickBot="1" x14ac:dyDescent="0.45">
      <c r="A188" s="36"/>
      <c r="B188" s="36"/>
      <c r="C188" s="36"/>
      <c r="D188" s="2"/>
      <c r="E188" s="2"/>
      <c r="F188" s="2"/>
      <c r="G188" s="36"/>
      <c r="I188" s="12">
        <f t="shared" si="308"/>
        <v>0</v>
      </c>
      <c r="J188" s="8" t="str">
        <f t="shared" si="309"/>
        <v>　××=0㎡</v>
      </c>
      <c r="K188" s="28" t="s">
        <v>30</v>
      </c>
      <c r="L188" s="14" t="str">
        <f t="shared" si="318"/>
        <v>　表示面積計　0㎡</v>
      </c>
      <c r="M188" s="8" t="str">
        <f t="shared" si="319"/>
        <v>　申請手数料　¥0円</v>
      </c>
      <c r="N188" s="16" t="str">
        <f t="shared" ref="N188" si="408">B186&amp;"（"&amp;IF(M186=0,"照明無","照明有")&amp;")"</f>
        <v>（照明有)</v>
      </c>
      <c r="O188" s="16">
        <v>3</v>
      </c>
      <c r="P188" s="17" t="str">
        <f t="shared" ref="P188" si="409">N188&amp;CHAR(10)&amp;J186&amp;CHAR(10)&amp;J187&amp;CHAR(10)&amp;J188&amp;CHAR(10)&amp;L188&amp;CHAR(10)&amp;M188</f>
        <v>（照明有)
　××=0㎡
　××=0㎡
　××=0㎡
　表示面積計　0㎡
　申請手数料　¥0円</v>
      </c>
      <c r="T188">
        <v>188</v>
      </c>
      <c r="U188">
        <v>38700</v>
      </c>
    </row>
    <row r="189" spans="1:21" x14ac:dyDescent="0.4">
      <c r="A189" s="36"/>
      <c r="B189" s="36"/>
      <c r="C189" s="36"/>
      <c r="D189" s="2"/>
      <c r="E189" s="2"/>
      <c r="F189" s="2"/>
      <c r="G189" s="36"/>
      <c r="I189" s="12">
        <f t="shared" si="308"/>
        <v>0</v>
      </c>
      <c r="J189" s="8" t="str">
        <f t="shared" si="309"/>
        <v>　××=0㎡</v>
      </c>
      <c r="K189" s="20" t="s">
        <v>27</v>
      </c>
      <c r="L189" s="19" t="s">
        <v>28</v>
      </c>
      <c r="M189" s="21" t="s">
        <v>29</v>
      </c>
      <c r="N189" s="22"/>
      <c r="O189" s="23">
        <v>4</v>
      </c>
      <c r="P189" s="17" t="str">
        <f t="shared" ref="P189" si="410">N188&amp;CHAR(10)&amp;J186&amp;CHAR(10)&amp;J187&amp;CHAR(10)&amp;J188&amp;CHAR(10)&amp;J189&amp;CHAR(10)&amp;L188&amp;CHAR(10)&amp;M188</f>
        <v>（照明有)
　××=0㎡
　××=0㎡
　××=0㎡
　××=0㎡
　表示面積計　0㎡
　申請手数料　¥0円</v>
      </c>
      <c r="T189">
        <v>189</v>
      </c>
      <c r="U189">
        <v>38700</v>
      </c>
    </row>
    <row r="190" spans="1:21" ht="19.5" thickBot="1" x14ac:dyDescent="0.45">
      <c r="A190" s="36"/>
      <c r="B190" s="36"/>
      <c r="C190" s="36"/>
      <c r="D190" s="2"/>
      <c r="E190" s="2"/>
      <c r="F190" s="2"/>
      <c r="G190" s="36"/>
      <c r="I190" s="12">
        <f t="shared" si="308"/>
        <v>0</v>
      </c>
      <c r="J190" s="8" t="str">
        <f t="shared" si="309"/>
        <v>　××=0㎡</v>
      </c>
      <c r="K190" s="24" t="str">
        <f t="shared" ref="K190" si="411">IF(K186=0,"",G186)</f>
        <v/>
      </c>
      <c r="L190" s="15">
        <f t="shared" ref="L190" si="412">IF(D186=0,0,IF(D187=0,1,IF(D188=0,2,IF(D189=0,3,IF(D190=0,4,5)))))</f>
        <v>0</v>
      </c>
      <c r="M190" s="25" t="str">
        <f>IFERROR(VLOOKUP(L190,O186:P190,2,FALSE),"")</f>
        <v/>
      </c>
      <c r="N190" s="26"/>
      <c r="O190" s="27">
        <v>5</v>
      </c>
      <c r="P190" s="13" t="str">
        <f t="shared" ref="P190" si="413">N188&amp;CHAR(10)&amp;J186&amp;CHAR(10)&amp;J187&amp;CHAR(10)&amp;J188&amp;CHAR(10)&amp;J189&amp;CHAR(10)&amp;J190&amp;CHAR(10)&amp;L188&amp;CHAR(10)&amp;M188</f>
        <v>（照明有)
　××=0㎡
　××=0㎡
　××=0㎡
　××=0㎡
　××=0㎡
　表示面積計　0㎡
　申請手数料　¥0円</v>
      </c>
      <c r="T190">
        <v>190</v>
      </c>
      <c r="U190">
        <v>38700</v>
      </c>
    </row>
    <row r="191" spans="1:21" x14ac:dyDescent="0.4">
      <c r="A191" s="36">
        <v>38</v>
      </c>
      <c r="B191" s="36"/>
      <c r="C191" s="36"/>
      <c r="D191" s="2"/>
      <c r="E191" s="2"/>
      <c r="F191" s="2"/>
      <c r="G191" s="36"/>
      <c r="I191" s="12">
        <f t="shared" si="308"/>
        <v>0</v>
      </c>
      <c r="J191" s="8" t="str">
        <f t="shared" si="309"/>
        <v>　××=0㎡</v>
      </c>
      <c r="K191" s="13">
        <f t="shared" ref="K191" si="414">SUM(I191:I195)</f>
        <v>0</v>
      </c>
      <c r="L191" s="14">
        <f t="shared" ref="L191" si="415">VLOOKUP(N191,T:U,2,FALSE)</f>
        <v>0</v>
      </c>
      <c r="M191" s="14">
        <f>IF(K192=0,0,10000)</f>
        <v>10000</v>
      </c>
      <c r="N191" s="15">
        <f t="shared" ref="N191" si="416">ROUNDUP(K191,0)+M191</f>
        <v>10000</v>
      </c>
      <c r="O191" s="16">
        <v>1</v>
      </c>
      <c r="P191" s="12" t="str">
        <f t="shared" ref="P191" si="417">IF(I191=0,"－",N193&amp;CHAR(10)&amp;J191&amp;CHAR(10)&amp;M193)</f>
        <v>－</v>
      </c>
      <c r="T191">
        <v>191</v>
      </c>
      <c r="U191">
        <v>39700</v>
      </c>
    </row>
    <row r="192" spans="1:21" x14ac:dyDescent="0.4">
      <c r="A192" s="36"/>
      <c r="B192" s="36"/>
      <c r="C192" s="36"/>
      <c r="D192" s="2"/>
      <c r="E192" s="2"/>
      <c r="F192" s="2"/>
      <c r="G192" s="36"/>
      <c r="I192" s="12">
        <f t="shared" si="308"/>
        <v>0</v>
      </c>
      <c r="J192" s="8" t="str">
        <f t="shared" si="309"/>
        <v>　××=0㎡</v>
      </c>
      <c r="K192" s="28">
        <f>IF(S$6=C191,0,1)</f>
        <v>1</v>
      </c>
      <c r="L192" s="18" t="s">
        <v>24</v>
      </c>
      <c r="M192" s="18" t="s">
        <v>25</v>
      </c>
      <c r="N192" s="19" t="s">
        <v>26</v>
      </c>
      <c r="O192" s="16">
        <v>2</v>
      </c>
      <c r="P192" s="17" t="str">
        <f t="shared" ref="P192" si="418">N193&amp;CHAR(10)&amp;J191&amp;CHAR(10)&amp;J192&amp;CHAR(10)&amp;L193&amp;CHAR(10)&amp;M193</f>
        <v>（照明有)
　××=0㎡
　××=0㎡
　表示面積計　0㎡
　申請手数料　¥0円</v>
      </c>
      <c r="T192">
        <v>192</v>
      </c>
      <c r="U192">
        <v>39700</v>
      </c>
    </row>
    <row r="193" spans="1:21" ht="19.5" thickBot="1" x14ac:dyDescent="0.45">
      <c r="A193" s="36"/>
      <c r="B193" s="36"/>
      <c r="C193" s="36"/>
      <c r="D193" s="2"/>
      <c r="E193" s="2"/>
      <c r="F193" s="2"/>
      <c r="G193" s="36"/>
      <c r="I193" s="12">
        <f t="shared" si="308"/>
        <v>0</v>
      </c>
      <c r="J193" s="8" t="str">
        <f t="shared" si="309"/>
        <v>　××=0㎡</v>
      </c>
      <c r="K193" s="28" t="s">
        <v>30</v>
      </c>
      <c r="L193" s="14" t="str">
        <f t="shared" si="318"/>
        <v>　表示面積計　0㎡</v>
      </c>
      <c r="M193" s="8" t="str">
        <f t="shared" si="319"/>
        <v>　申請手数料　¥0円</v>
      </c>
      <c r="N193" s="16" t="str">
        <f t="shared" ref="N193" si="419">B191&amp;"（"&amp;IF(M191=0,"照明無","照明有")&amp;")"</f>
        <v>（照明有)</v>
      </c>
      <c r="O193" s="16">
        <v>3</v>
      </c>
      <c r="P193" s="17" t="str">
        <f t="shared" ref="P193" si="420">N193&amp;CHAR(10)&amp;J191&amp;CHAR(10)&amp;J192&amp;CHAR(10)&amp;J193&amp;CHAR(10)&amp;L193&amp;CHAR(10)&amp;M193</f>
        <v>（照明有)
　××=0㎡
　××=0㎡
　××=0㎡
　表示面積計　0㎡
　申請手数料　¥0円</v>
      </c>
      <c r="T193">
        <v>193</v>
      </c>
      <c r="U193">
        <v>39700</v>
      </c>
    </row>
    <row r="194" spans="1:21" x14ac:dyDescent="0.4">
      <c r="A194" s="36"/>
      <c r="B194" s="36"/>
      <c r="C194" s="36"/>
      <c r="D194" s="2"/>
      <c r="E194" s="2"/>
      <c r="F194" s="2"/>
      <c r="G194" s="36"/>
      <c r="I194" s="12">
        <f t="shared" si="308"/>
        <v>0</v>
      </c>
      <c r="J194" s="8" t="str">
        <f t="shared" si="309"/>
        <v>　××=0㎡</v>
      </c>
      <c r="K194" s="20" t="s">
        <v>27</v>
      </c>
      <c r="L194" s="19" t="s">
        <v>28</v>
      </c>
      <c r="M194" s="21" t="s">
        <v>29</v>
      </c>
      <c r="N194" s="22"/>
      <c r="O194" s="23">
        <v>4</v>
      </c>
      <c r="P194" s="17" t="str">
        <f t="shared" ref="P194" si="421">N193&amp;CHAR(10)&amp;J191&amp;CHAR(10)&amp;J192&amp;CHAR(10)&amp;J193&amp;CHAR(10)&amp;J194&amp;CHAR(10)&amp;L193&amp;CHAR(10)&amp;M193</f>
        <v>（照明有)
　××=0㎡
　××=0㎡
　××=0㎡
　××=0㎡
　表示面積計　0㎡
　申請手数料　¥0円</v>
      </c>
      <c r="T194">
        <v>194</v>
      </c>
      <c r="U194">
        <v>39700</v>
      </c>
    </row>
    <row r="195" spans="1:21" ht="19.5" thickBot="1" x14ac:dyDescent="0.45">
      <c r="A195" s="36"/>
      <c r="B195" s="36"/>
      <c r="C195" s="36"/>
      <c r="D195" s="2"/>
      <c r="E195" s="2"/>
      <c r="F195" s="2"/>
      <c r="G195" s="36"/>
      <c r="I195" s="12">
        <f t="shared" si="308"/>
        <v>0</v>
      </c>
      <c r="J195" s="8" t="str">
        <f t="shared" si="309"/>
        <v>　××=0㎡</v>
      </c>
      <c r="K195" s="24" t="str">
        <f t="shared" ref="K195" si="422">IF(K191=0,"",G191)</f>
        <v/>
      </c>
      <c r="L195" s="15">
        <f t="shared" ref="L195" si="423">IF(D191=0,0,IF(D192=0,1,IF(D193=0,2,IF(D194=0,3,IF(D195=0,4,5)))))</f>
        <v>0</v>
      </c>
      <c r="M195" s="25" t="str">
        <f>IFERROR(VLOOKUP(L195,O191:P195,2,FALSE),"")</f>
        <v/>
      </c>
      <c r="N195" s="26"/>
      <c r="O195" s="27">
        <v>5</v>
      </c>
      <c r="P195" s="13" t="str">
        <f t="shared" ref="P195" si="424">N193&amp;CHAR(10)&amp;J191&amp;CHAR(10)&amp;J192&amp;CHAR(10)&amp;J193&amp;CHAR(10)&amp;J194&amp;CHAR(10)&amp;J195&amp;CHAR(10)&amp;L193&amp;CHAR(10)&amp;M193</f>
        <v>（照明有)
　××=0㎡
　××=0㎡
　××=0㎡
　××=0㎡
　××=0㎡
　表示面積計　0㎡
　申請手数料　¥0円</v>
      </c>
      <c r="T195">
        <v>195</v>
      </c>
      <c r="U195">
        <v>39700</v>
      </c>
    </row>
    <row r="196" spans="1:21" x14ac:dyDescent="0.4">
      <c r="A196" s="36">
        <v>39</v>
      </c>
      <c r="B196" s="36"/>
      <c r="C196" s="36"/>
      <c r="D196" s="2"/>
      <c r="E196" s="2"/>
      <c r="F196" s="2"/>
      <c r="G196" s="36"/>
      <c r="I196" s="12">
        <f t="shared" si="308"/>
        <v>0</v>
      </c>
      <c r="J196" s="8" t="str">
        <f t="shared" si="309"/>
        <v>　××=0㎡</v>
      </c>
      <c r="K196" s="13">
        <f t="shared" ref="K196" si="425">SUM(I196:I200)</f>
        <v>0</v>
      </c>
      <c r="L196" s="14">
        <f t="shared" ref="L196" si="426">VLOOKUP(N196,T:U,2,FALSE)</f>
        <v>0</v>
      </c>
      <c r="M196" s="14">
        <f>IF(K197=0,0,10000)</f>
        <v>10000</v>
      </c>
      <c r="N196" s="15">
        <f t="shared" ref="N196" si="427">ROUNDUP(K196,0)+M196</f>
        <v>10000</v>
      </c>
      <c r="O196" s="16">
        <v>1</v>
      </c>
      <c r="P196" s="12" t="str">
        <f t="shared" ref="P196" si="428">IF(I196=0,"－",N198&amp;CHAR(10)&amp;J196&amp;CHAR(10)&amp;M198)</f>
        <v>－</v>
      </c>
      <c r="T196">
        <v>196</v>
      </c>
      <c r="U196">
        <v>40700</v>
      </c>
    </row>
    <row r="197" spans="1:21" x14ac:dyDescent="0.4">
      <c r="A197" s="36"/>
      <c r="B197" s="36"/>
      <c r="C197" s="36"/>
      <c r="D197" s="2"/>
      <c r="E197" s="2"/>
      <c r="F197" s="2"/>
      <c r="G197" s="36"/>
      <c r="I197" s="12">
        <f t="shared" si="308"/>
        <v>0</v>
      </c>
      <c r="J197" s="8" t="str">
        <f t="shared" si="309"/>
        <v>　××=0㎡</v>
      </c>
      <c r="K197" s="28">
        <f>IF(S$6=C196,0,1)</f>
        <v>1</v>
      </c>
      <c r="L197" s="18" t="s">
        <v>24</v>
      </c>
      <c r="M197" s="18" t="s">
        <v>25</v>
      </c>
      <c r="N197" s="19" t="s">
        <v>26</v>
      </c>
      <c r="O197" s="16">
        <v>2</v>
      </c>
      <c r="P197" s="17" t="str">
        <f t="shared" ref="P197" si="429">N198&amp;CHAR(10)&amp;J196&amp;CHAR(10)&amp;J197&amp;CHAR(10)&amp;L198&amp;CHAR(10)&amp;M198</f>
        <v>（照明有)
　××=0㎡
　××=0㎡
　表示面積計　0㎡
　申請手数料　¥0円</v>
      </c>
      <c r="T197">
        <v>197</v>
      </c>
      <c r="U197">
        <v>40700</v>
      </c>
    </row>
    <row r="198" spans="1:21" ht="19.5" thickBot="1" x14ac:dyDescent="0.45">
      <c r="A198" s="36"/>
      <c r="B198" s="36"/>
      <c r="C198" s="36"/>
      <c r="D198" s="2"/>
      <c r="E198" s="2"/>
      <c r="F198" s="2"/>
      <c r="G198" s="36"/>
      <c r="I198" s="12">
        <f t="shared" si="308"/>
        <v>0</v>
      </c>
      <c r="J198" s="8" t="str">
        <f t="shared" si="309"/>
        <v>　××=0㎡</v>
      </c>
      <c r="K198" s="28" t="s">
        <v>30</v>
      </c>
      <c r="L198" s="14" t="str">
        <f t="shared" si="318"/>
        <v>　表示面積計　0㎡</v>
      </c>
      <c r="M198" s="8" t="str">
        <f t="shared" si="319"/>
        <v>　申請手数料　¥0円</v>
      </c>
      <c r="N198" s="16" t="str">
        <f t="shared" ref="N198" si="430">B196&amp;"（"&amp;IF(M196=0,"照明無","照明有")&amp;")"</f>
        <v>（照明有)</v>
      </c>
      <c r="O198" s="16">
        <v>3</v>
      </c>
      <c r="P198" s="17" t="str">
        <f t="shared" ref="P198" si="431">N198&amp;CHAR(10)&amp;J196&amp;CHAR(10)&amp;J197&amp;CHAR(10)&amp;J198&amp;CHAR(10)&amp;L198&amp;CHAR(10)&amp;M198</f>
        <v>（照明有)
　××=0㎡
　××=0㎡
　××=0㎡
　表示面積計　0㎡
　申請手数料　¥0円</v>
      </c>
      <c r="T198">
        <v>198</v>
      </c>
      <c r="U198">
        <v>40700</v>
      </c>
    </row>
    <row r="199" spans="1:21" x14ac:dyDescent="0.4">
      <c r="A199" s="36"/>
      <c r="B199" s="36"/>
      <c r="C199" s="36"/>
      <c r="D199" s="2"/>
      <c r="E199" s="2"/>
      <c r="F199" s="2"/>
      <c r="G199" s="36"/>
      <c r="I199" s="12">
        <f t="shared" si="308"/>
        <v>0</v>
      </c>
      <c r="J199" s="8" t="str">
        <f t="shared" si="309"/>
        <v>　××=0㎡</v>
      </c>
      <c r="K199" s="20" t="s">
        <v>27</v>
      </c>
      <c r="L199" s="19" t="s">
        <v>28</v>
      </c>
      <c r="M199" s="21" t="s">
        <v>29</v>
      </c>
      <c r="N199" s="22"/>
      <c r="O199" s="23">
        <v>4</v>
      </c>
      <c r="P199" s="17" t="str">
        <f t="shared" ref="P199" si="432">N198&amp;CHAR(10)&amp;J196&amp;CHAR(10)&amp;J197&amp;CHAR(10)&amp;J198&amp;CHAR(10)&amp;J199&amp;CHAR(10)&amp;L198&amp;CHAR(10)&amp;M198</f>
        <v>（照明有)
　××=0㎡
　××=0㎡
　××=0㎡
　××=0㎡
　表示面積計　0㎡
　申請手数料　¥0円</v>
      </c>
      <c r="T199">
        <v>199</v>
      </c>
      <c r="U199">
        <v>40700</v>
      </c>
    </row>
    <row r="200" spans="1:21" ht="19.5" thickBot="1" x14ac:dyDescent="0.45">
      <c r="A200" s="36"/>
      <c r="B200" s="36"/>
      <c r="C200" s="36"/>
      <c r="D200" s="2"/>
      <c r="E200" s="2"/>
      <c r="F200" s="2"/>
      <c r="G200" s="36"/>
      <c r="I200" s="12">
        <f t="shared" si="308"/>
        <v>0</v>
      </c>
      <c r="J200" s="8" t="str">
        <f t="shared" si="309"/>
        <v>　××=0㎡</v>
      </c>
      <c r="K200" s="24" t="str">
        <f t="shared" ref="K200" si="433">IF(K196=0,"",G196)</f>
        <v/>
      </c>
      <c r="L200" s="15">
        <f t="shared" ref="L200" si="434">IF(D196=0,0,IF(D197=0,1,IF(D198=0,2,IF(D199=0,3,IF(D200=0,4,5)))))</f>
        <v>0</v>
      </c>
      <c r="M200" s="25" t="str">
        <f>IFERROR(VLOOKUP(L200,O196:P200,2,FALSE),"")</f>
        <v/>
      </c>
      <c r="N200" s="26"/>
      <c r="O200" s="27">
        <v>5</v>
      </c>
      <c r="P200" s="13" t="str">
        <f t="shared" ref="P200" si="435">N198&amp;CHAR(10)&amp;J196&amp;CHAR(10)&amp;J197&amp;CHAR(10)&amp;J198&amp;CHAR(10)&amp;J199&amp;CHAR(10)&amp;J200&amp;CHAR(10)&amp;L198&amp;CHAR(10)&amp;M198</f>
        <v>（照明有)
　××=0㎡
　××=0㎡
　××=0㎡
　××=0㎡
　××=0㎡
　表示面積計　0㎡
　申請手数料　¥0円</v>
      </c>
      <c r="T200">
        <v>200</v>
      </c>
      <c r="U200">
        <v>40700</v>
      </c>
    </row>
    <row r="201" spans="1:21" x14ac:dyDescent="0.4">
      <c r="A201" s="36">
        <v>40</v>
      </c>
      <c r="B201" s="36"/>
      <c r="C201" s="36"/>
      <c r="D201" s="2"/>
      <c r="E201" s="2"/>
      <c r="F201" s="2"/>
      <c r="G201" s="36"/>
      <c r="I201" s="12">
        <f t="shared" si="308"/>
        <v>0</v>
      </c>
      <c r="J201" s="8" t="str">
        <f t="shared" si="309"/>
        <v>　××=0㎡</v>
      </c>
      <c r="K201" s="13">
        <f t="shared" ref="K201" si="436">SUM(I201:I205)</f>
        <v>0</v>
      </c>
      <c r="L201" s="14">
        <f t="shared" ref="L201" si="437">VLOOKUP(N201,T:U,2,FALSE)</f>
        <v>0</v>
      </c>
      <c r="M201" s="14">
        <f>IF(K202=0,0,10000)</f>
        <v>10000</v>
      </c>
      <c r="N201" s="15">
        <f t="shared" ref="N201" si="438">ROUNDUP(K201,0)+M201</f>
        <v>10000</v>
      </c>
      <c r="O201" s="16">
        <v>1</v>
      </c>
      <c r="P201" s="12" t="str">
        <f t="shared" ref="P201" si="439">IF(I201=0,"－",N203&amp;CHAR(10)&amp;J201&amp;CHAR(10)&amp;M203)</f>
        <v>－</v>
      </c>
      <c r="T201">
        <v>201</v>
      </c>
      <c r="U201">
        <v>41700</v>
      </c>
    </row>
    <row r="202" spans="1:21" x14ac:dyDescent="0.4">
      <c r="A202" s="36"/>
      <c r="B202" s="36"/>
      <c r="C202" s="36"/>
      <c r="D202" s="2"/>
      <c r="E202" s="2"/>
      <c r="F202" s="2"/>
      <c r="G202" s="36"/>
      <c r="I202" s="12">
        <f t="shared" si="308"/>
        <v>0</v>
      </c>
      <c r="J202" s="8" t="str">
        <f t="shared" si="309"/>
        <v>　××=0㎡</v>
      </c>
      <c r="K202" s="28">
        <f>IF(S$6=C201,0,1)</f>
        <v>1</v>
      </c>
      <c r="L202" s="18" t="s">
        <v>24</v>
      </c>
      <c r="M202" s="18" t="s">
        <v>25</v>
      </c>
      <c r="N202" s="19" t="s">
        <v>26</v>
      </c>
      <c r="O202" s="16">
        <v>2</v>
      </c>
      <c r="P202" s="17" t="str">
        <f t="shared" ref="P202" si="440">N203&amp;CHAR(10)&amp;J201&amp;CHAR(10)&amp;J202&amp;CHAR(10)&amp;L203&amp;CHAR(10)&amp;M203</f>
        <v>（照明有)
　××=0㎡
　××=0㎡
　表示面積計　0㎡
　申請手数料　¥0円</v>
      </c>
      <c r="T202">
        <v>202</v>
      </c>
      <c r="U202">
        <v>41700</v>
      </c>
    </row>
    <row r="203" spans="1:21" ht="19.5" thickBot="1" x14ac:dyDescent="0.45">
      <c r="A203" s="36"/>
      <c r="B203" s="36"/>
      <c r="C203" s="36"/>
      <c r="D203" s="2"/>
      <c r="E203" s="2"/>
      <c r="F203" s="2"/>
      <c r="G203" s="36"/>
      <c r="I203" s="12">
        <f t="shared" si="308"/>
        <v>0</v>
      </c>
      <c r="J203" s="8" t="str">
        <f t="shared" si="309"/>
        <v>　××=0㎡</v>
      </c>
      <c r="K203" s="28" t="s">
        <v>30</v>
      </c>
      <c r="L203" s="14" t="str">
        <f t="shared" si="318"/>
        <v>　表示面積計　0㎡</v>
      </c>
      <c r="M203" s="8" t="str">
        <f t="shared" si="319"/>
        <v>　申請手数料　¥0円</v>
      </c>
      <c r="N203" s="16" t="str">
        <f t="shared" ref="N203" si="441">B201&amp;"（"&amp;IF(M201=0,"照明無","照明有")&amp;")"</f>
        <v>（照明有)</v>
      </c>
      <c r="O203" s="16">
        <v>3</v>
      </c>
      <c r="P203" s="17" t="str">
        <f t="shared" ref="P203" si="442">N203&amp;CHAR(10)&amp;J201&amp;CHAR(10)&amp;J202&amp;CHAR(10)&amp;J203&amp;CHAR(10)&amp;L203&amp;CHAR(10)&amp;M203</f>
        <v>（照明有)
　××=0㎡
　××=0㎡
　××=0㎡
　表示面積計　0㎡
　申請手数料　¥0円</v>
      </c>
      <c r="T203">
        <v>203</v>
      </c>
      <c r="U203">
        <v>41700</v>
      </c>
    </row>
    <row r="204" spans="1:21" x14ac:dyDescent="0.4">
      <c r="A204" s="36"/>
      <c r="B204" s="36"/>
      <c r="C204" s="36"/>
      <c r="D204" s="2"/>
      <c r="E204" s="2"/>
      <c r="F204" s="2"/>
      <c r="G204" s="36"/>
      <c r="I204" s="12">
        <f t="shared" si="308"/>
        <v>0</v>
      </c>
      <c r="J204" s="8" t="str">
        <f t="shared" si="309"/>
        <v>　××=0㎡</v>
      </c>
      <c r="K204" s="20" t="s">
        <v>27</v>
      </c>
      <c r="L204" s="19" t="s">
        <v>28</v>
      </c>
      <c r="M204" s="21" t="s">
        <v>29</v>
      </c>
      <c r="N204" s="22"/>
      <c r="O204" s="23">
        <v>4</v>
      </c>
      <c r="P204" s="17" t="str">
        <f t="shared" ref="P204" si="443">N203&amp;CHAR(10)&amp;J201&amp;CHAR(10)&amp;J202&amp;CHAR(10)&amp;J203&amp;CHAR(10)&amp;J204&amp;CHAR(10)&amp;L203&amp;CHAR(10)&amp;M203</f>
        <v>（照明有)
　××=0㎡
　××=0㎡
　××=0㎡
　××=0㎡
　表示面積計　0㎡
　申請手数料　¥0円</v>
      </c>
      <c r="T204">
        <v>204</v>
      </c>
      <c r="U204">
        <v>41700</v>
      </c>
    </row>
    <row r="205" spans="1:21" ht="19.5" thickBot="1" x14ac:dyDescent="0.45">
      <c r="A205" s="36"/>
      <c r="B205" s="36"/>
      <c r="C205" s="36"/>
      <c r="D205" s="2"/>
      <c r="E205" s="2"/>
      <c r="F205" s="2"/>
      <c r="G205" s="36"/>
      <c r="I205" s="12">
        <f t="shared" si="308"/>
        <v>0</v>
      </c>
      <c r="J205" s="8" t="str">
        <f t="shared" si="309"/>
        <v>　××=0㎡</v>
      </c>
      <c r="K205" s="24" t="str">
        <f t="shared" ref="K205" si="444">IF(K201=0,"",G201)</f>
        <v/>
      </c>
      <c r="L205" s="15">
        <f t="shared" ref="L205" si="445">IF(D201=0,0,IF(D202=0,1,IF(D203=0,2,IF(D204=0,3,IF(D205=0,4,5)))))</f>
        <v>0</v>
      </c>
      <c r="M205" s="25" t="str">
        <f>IFERROR(VLOOKUP(L205,O201:P205,2,FALSE),"")</f>
        <v/>
      </c>
      <c r="N205" s="26"/>
      <c r="O205" s="27">
        <v>5</v>
      </c>
      <c r="P205" s="13" t="str">
        <f t="shared" ref="P205" si="446">N203&amp;CHAR(10)&amp;J201&amp;CHAR(10)&amp;J202&amp;CHAR(10)&amp;J203&amp;CHAR(10)&amp;J204&amp;CHAR(10)&amp;J205&amp;CHAR(10)&amp;L203&amp;CHAR(10)&amp;M203</f>
        <v>（照明有)
　××=0㎡
　××=0㎡
　××=0㎡
　××=0㎡
　××=0㎡
　表示面積計　0㎡
　申請手数料　¥0円</v>
      </c>
      <c r="T205">
        <v>220</v>
      </c>
      <c r="U205">
        <v>44700</v>
      </c>
    </row>
    <row r="206" spans="1:21" x14ac:dyDescent="0.4">
      <c r="N206" t="s">
        <v>31</v>
      </c>
      <c r="O206" t="s">
        <v>33</v>
      </c>
      <c r="T206">
        <v>221</v>
      </c>
      <c r="U206">
        <v>45700</v>
      </c>
    </row>
    <row r="207" spans="1:21" x14ac:dyDescent="0.4">
      <c r="L207">
        <v>40</v>
      </c>
      <c r="M207">
        <f>COUNTIF(出力シート!B5:B44,"")</f>
        <v>39</v>
      </c>
      <c r="N207">
        <f>K6+K11+K16+K21+K26+K31+K36+K41+K46+K51+K56+K61+K66+K71+K76+K81+K86+K91+K96+K101+K106+K111+K116+K121+K126+K131+K136+K141+K146+K151+K156+K161+K166+K171+K176+K181+K186+K191+K196+K201</f>
        <v>2</v>
      </c>
      <c r="O207">
        <f>L6+L11+L16+L21+L26+L31+L36+L41+L46+L51+L56+L61+L66+L71+L76+L81+L86+L91+L96+L101+L106+L111+L116+L121+L126+L131+L136+L141+L146+L151+L156+L161+L166+L171+L176+L181+L186+L191+L196+L201</f>
        <v>2100</v>
      </c>
      <c r="T207">
        <v>222</v>
      </c>
      <c r="U207">
        <v>45700</v>
      </c>
    </row>
    <row r="208" spans="1:21" x14ac:dyDescent="0.4">
      <c r="M208">
        <f>L207-M207</f>
        <v>1</v>
      </c>
      <c r="T208">
        <v>223</v>
      </c>
      <c r="U208">
        <v>45700</v>
      </c>
    </row>
    <row r="209" spans="20:21" x14ac:dyDescent="0.4">
      <c r="T209">
        <v>224</v>
      </c>
      <c r="U209">
        <v>45700</v>
      </c>
    </row>
    <row r="210" spans="20:21" x14ac:dyDescent="0.4">
      <c r="T210">
        <v>225</v>
      </c>
      <c r="U210">
        <v>45700</v>
      </c>
    </row>
    <row r="211" spans="20:21" x14ac:dyDescent="0.4">
      <c r="T211">
        <v>226</v>
      </c>
      <c r="U211">
        <v>46700</v>
      </c>
    </row>
    <row r="212" spans="20:21" x14ac:dyDescent="0.4">
      <c r="T212">
        <v>227</v>
      </c>
      <c r="U212">
        <v>46700</v>
      </c>
    </row>
    <row r="213" spans="20:21" x14ac:dyDescent="0.4">
      <c r="T213">
        <v>228</v>
      </c>
      <c r="U213">
        <v>46700</v>
      </c>
    </row>
    <row r="214" spans="20:21" x14ac:dyDescent="0.4">
      <c r="T214">
        <v>229</v>
      </c>
      <c r="U214">
        <v>46700</v>
      </c>
    </row>
    <row r="215" spans="20:21" x14ac:dyDescent="0.4">
      <c r="T215">
        <v>230</v>
      </c>
      <c r="U215">
        <v>46700</v>
      </c>
    </row>
    <row r="216" spans="20:21" x14ac:dyDescent="0.4">
      <c r="T216">
        <v>231</v>
      </c>
      <c r="U216">
        <v>47700</v>
      </c>
    </row>
    <row r="217" spans="20:21" x14ac:dyDescent="0.4">
      <c r="T217">
        <v>232</v>
      </c>
      <c r="U217">
        <v>47700</v>
      </c>
    </row>
    <row r="218" spans="20:21" x14ac:dyDescent="0.4">
      <c r="T218">
        <v>233</v>
      </c>
      <c r="U218">
        <v>47700</v>
      </c>
    </row>
    <row r="219" spans="20:21" x14ac:dyDescent="0.4">
      <c r="T219">
        <v>234</v>
      </c>
      <c r="U219">
        <v>47700</v>
      </c>
    </row>
    <row r="220" spans="20:21" x14ac:dyDescent="0.4">
      <c r="T220">
        <v>235</v>
      </c>
      <c r="U220">
        <v>47700</v>
      </c>
    </row>
    <row r="221" spans="20:21" x14ac:dyDescent="0.4">
      <c r="T221">
        <v>236</v>
      </c>
      <c r="U221">
        <v>48700</v>
      </c>
    </row>
    <row r="222" spans="20:21" x14ac:dyDescent="0.4">
      <c r="T222">
        <v>237</v>
      </c>
      <c r="U222">
        <v>48700</v>
      </c>
    </row>
    <row r="223" spans="20:21" x14ac:dyDescent="0.4">
      <c r="T223">
        <v>238</v>
      </c>
      <c r="U223">
        <v>48700</v>
      </c>
    </row>
    <row r="224" spans="20:21" x14ac:dyDescent="0.4">
      <c r="T224">
        <v>239</v>
      </c>
      <c r="U224">
        <v>48700</v>
      </c>
    </row>
    <row r="225" spans="20:21" x14ac:dyDescent="0.4">
      <c r="T225">
        <v>240</v>
      </c>
      <c r="U225">
        <v>48700</v>
      </c>
    </row>
    <row r="226" spans="20:21" x14ac:dyDescent="0.4">
      <c r="T226">
        <v>241</v>
      </c>
      <c r="U226">
        <v>49700</v>
      </c>
    </row>
    <row r="227" spans="20:21" x14ac:dyDescent="0.4">
      <c r="T227">
        <v>242</v>
      </c>
      <c r="U227">
        <v>49700</v>
      </c>
    </row>
    <row r="228" spans="20:21" x14ac:dyDescent="0.4">
      <c r="T228">
        <v>243</v>
      </c>
      <c r="U228">
        <v>49700</v>
      </c>
    </row>
    <row r="229" spans="20:21" x14ac:dyDescent="0.4">
      <c r="T229">
        <v>244</v>
      </c>
      <c r="U229">
        <v>49700</v>
      </c>
    </row>
    <row r="230" spans="20:21" x14ac:dyDescent="0.4">
      <c r="T230">
        <v>245</v>
      </c>
      <c r="U230">
        <v>49700</v>
      </c>
    </row>
    <row r="231" spans="20:21" x14ac:dyDescent="0.4">
      <c r="T231">
        <v>246</v>
      </c>
      <c r="U231">
        <v>50700</v>
      </c>
    </row>
    <row r="232" spans="20:21" x14ac:dyDescent="0.4">
      <c r="T232">
        <v>247</v>
      </c>
      <c r="U232">
        <v>50700</v>
      </c>
    </row>
    <row r="233" spans="20:21" x14ac:dyDescent="0.4">
      <c r="T233">
        <v>248</v>
      </c>
      <c r="U233">
        <v>50700</v>
      </c>
    </row>
    <row r="234" spans="20:21" x14ac:dyDescent="0.4">
      <c r="T234">
        <v>249</v>
      </c>
      <c r="U234">
        <v>50700</v>
      </c>
    </row>
    <row r="235" spans="20:21" x14ac:dyDescent="0.4">
      <c r="T235">
        <v>250</v>
      </c>
      <c r="U235">
        <v>50700</v>
      </c>
    </row>
    <row r="236" spans="20:21" x14ac:dyDescent="0.4">
      <c r="T236">
        <v>251</v>
      </c>
      <c r="U236">
        <v>51700</v>
      </c>
    </row>
    <row r="237" spans="20:21" x14ac:dyDescent="0.4">
      <c r="T237">
        <v>252</v>
      </c>
      <c r="U237">
        <v>51700</v>
      </c>
    </row>
    <row r="238" spans="20:21" x14ac:dyDescent="0.4">
      <c r="T238">
        <v>253</v>
      </c>
      <c r="U238">
        <v>51700</v>
      </c>
    </row>
    <row r="239" spans="20:21" x14ac:dyDescent="0.4">
      <c r="T239">
        <v>254</v>
      </c>
      <c r="U239">
        <v>51700</v>
      </c>
    </row>
    <row r="240" spans="20:21" x14ac:dyDescent="0.4">
      <c r="T240">
        <v>255</v>
      </c>
      <c r="U240">
        <v>51700</v>
      </c>
    </row>
    <row r="241" spans="20:21" x14ac:dyDescent="0.4">
      <c r="T241">
        <v>256</v>
      </c>
      <c r="U241">
        <v>52700</v>
      </c>
    </row>
    <row r="242" spans="20:21" x14ac:dyDescent="0.4">
      <c r="T242">
        <v>257</v>
      </c>
      <c r="U242">
        <v>52700</v>
      </c>
    </row>
    <row r="243" spans="20:21" x14ac:dyDescent="0.4">
      <c r="T243">
        <v>258</v>
      </c>
      <c r="U243">
        <v>52700</v>
      </c>
    </row>
    <row r="244" spans="20:21" x14ac:dyDescent="0.4">
      <c r="T244">
        <v>259</v>
      </c>
      <c r="U244">
        <v>52700</v>
      </c>
    </row>
    <row r="245" spans="20:21" x14ac:dyDescent="0.4">
      <c r="T245">
        <v>260</v>
      </c>
      <c r="U245">
        <v>52700</v>
      </c>
    </row>
    <row r="246" spans="20:21" x14ac:dyDescent="0.4">
      <c r="T246">
        <v>261</v>
      </c>
      <c r="U246">
        <v>53700</v>
      </c>
    </row>
    <row r="247" spans="20:21" x14ac:dyDescent="0.4">
      <c r="T247">
        <v>262</v>
      </c>
      <c r="U247">
        <v>53700</v>
      </c>
    </row>
    <row r="248" spans="20:21" x14ac:dyDescent="0.4">
      <c r="T248">
        <v>263</v>
      </c>
      <c r="U248">
        <v>53700</v>
      </c>
    </row>
    <row r="249" spans="20:21" x14ac:dyDescent="0.4">
      <c r="T249">
        <v>264</v>
      </c>
      <c r="U249">
        <v>53700</v>
      </c>
    </row>
    <row r="250" spans="20:21" x14ac:dyDescent="0.4">
      <c r="T250">
        <v>265</v>
      </c>
      <c r="U250">
        <v>53700</v>
      </c>
    </row>
    <row r="251" spans="20:21" x14ac:dyDescent="0.4">
      <c r="T251">
        <v>266</v>
      </c>
      <c r="U251">
        <v>54700</v>
      </c>
    </row>
    <row r="252" spans="20:21" x14ac:dyDescent="0.4">
      <c r="T252">
        <v>267</v>
      </c>
      <c r="U252">
        <v>54700</v>
      </c>
    </row>
    <row r="253" spans="20:21" x14ac:dyDescent="0.4">
      <c r="T253">
        <v>268</v>
      </c>
      <c r="U253">
        <v>54700</v>
      </c>
    </row>
    <row r="254" spans="20:21" x14ac:dyDescent="0.4">
      <c r="T254">
        <v>269</v>
      </c>
      <c r="U254">
        <v>54700</v>
      </c>
    </row>
    <row r="255" spans="20:21" x14ac:dyDescent="0.4">
      <c r="T255">
        <v>270</v>
      </c>
      <c r="U255">
        <v>54700</v>
      </c>
    </row>
    <row r="256" spans="20:21" x14ac:dyDescent="0.4">
      <c r="T256">
        <v>271</v>
      </c>
      <c r="U256">
        <v>55700</v>
      </c>
    </row>
    <row r="257" spans="20:21" x14ac:dyDescent="0.4">
      <c r="T257">
        <v>272</v>
      </c>
      <c r="U257">
        <v>55700</v>
      </c>
    </row>
    <row r="258" spans="20:21" x14ac:dyDescent="0.4">
      <c r="T258">
        <v>273</v>
      </c>
      <c r="U258">
        <v>55700</v>
      </c>
    </row>
    <row r="259" spans="20:21" x14ac:dyDescent="0.4">
      <c r="T259">
        <v>274</v>
      </c>
      <c r="U259">
        <v>55700</v>
      </c>
    </row>
    <row r="260" spans="20:21" x14ac:dyDescent="0.4">
      <c r="T260">
        <v>275</v>
      </c>
      <c r="U260">
        <v>55700</v>
      </c>
    </row>
    <row r="261" spans="20:21" x14ac:dyDescent="0.4">
      <c r="T261">
        <v>276</v>
      </c>
      <c r="U261">
        <v>56700</v>
      </c>
    </row>
    <row r="262" spans="20:21" x14ac:dyDescent="0.4">
      <c r="T262">
        <v>277</v>
      </c>
      <c r="U262">
        <v>56700</v>
      </c>
    </row>
    <row r="263" spans="20:21" x14ac:dyDescent="0.4">
      <c r="T263">
        <v>278</v>
      </c>
      <c r="U263">
        <v>56700</v>
      </c>
    </row>
    <row r="264" spans="20:21" x14ac:dyDescent="0.4">
      <c r="T264">
        <v>279</v>
      </c>
      <c r="U264">
        <v>56700</v>
      </c>
    </row>
    <row r="265" spans="20:21" x14ac:dyDescent="0.4">
      <c r="T265">
        <v>280</v>
      </c>
      <c r="U265">
        <v>56700</v>
      </c>
    </row>
    <row r="266" spans="20:21" x14ac:dyDescent="0.4">
      <c r="T266">
        <v>281</v>
      </c>
      <c r="U266">
        <v>57700</v>
      </c>
    </row>
    <row r="267" spans="20:21" x14ac:dyDescent="0.4">
      <c r="T267">
        <v>282</v>
      </c>
      <c r="U267">
        <v>57700</v>
      </c>
    </row>
    <row r="268" spans="20:21" x14ac:dyDescent="0.4">
      <c r="T268">
        <v>283</v>
      </c>
      <c r="U268">
        <v>57700</v>
      </c>
    </row>
    <row r="269" spans="20:21" x14ac:dyDescent="0.4">
      <c r="T269">
        <v>284</v>
      </c>
      <c r="U269">
        <v>57700</v>
      </c>
    </row>
    <row r="270" spans="20:21" x14ac:dyDescent="0.4">
      <c r="T270">
        <v>285</v>
      </c>
      <c r="U270">
        <v>57700</v>
      </c>
    </row>
    <row r="271" spans="20:21" x14ac:dyDescent="0.4">
      <c r="T271">
        <v>286</v>
      </c>
      <c r="U271">
        <v>58700</v>
      </c>
    </row>
    <row r="272" spans="20:21" x14ac:dyDescent="0.4">
      <c r="T272">
        <v>287</v>
      </c>
      <c r="U272">
        <v>58700</v>
      </c>
    </row>
    <row r="273" spans="20:21" x14ac:dyDescent="0.4">
      <c r="T273">
        <v>288</v>
      </c>
      <c r="U273">
        <v>58700</v>
      </c>
    </row>
    <row r="274" spans="20:21" x14ac:dyDescent="0.4">
      <c r="T274">
        <v>289</v>
      </c>
      <c r="U274">
        <v>58700</v>
      </c>
    </row>
    <row r="275" spans="20:21" x14ac:dyDescent="0.4">
      <c r="T275">
        <v>290</v>
      </c>
      <c r="U275">
        <v>58700</v>
      </c>
    </row>
    <row r="276" spans="20:21" x14ac:dyDescent="0.4">
      <c r="T276">
        <v>291</v>
      </c>
      <c r="U276">
        <v>59700</v>
      </c>
    </row>
    <row r="277" spans="20:21" x14ac:dyDescent="0.4">
      <c r="T277">
        <v>292</v>
      </c>
      <c r="U277">
        <v>59700</v>
      </c>
    </row>
    <row r="278" spans="20:21" x14ac:dyDescent="0.4">
      <c r="T278">
        <v>293</v>
      </c>
      <c r="U278">
        <v>59700</v>
      </c>
    </row>
    <row r="279" spans="20:21" x14ac:dyDescent="0.4">
      <c r="T279">
        <v>294</v>
      </c>
      <c r="U279">
        <v>59700</v>
      </c>
    </row>
    <row r="280" spans="20:21" x14ac:dyDescent="0.4">
      <c r="T280">
        <v>295</v>
      </c>
      <c r="U280">
        <v>59700</v>
      </c>
    </row>
    <row r="281" spans="20:21" x14ac:dyDescent="0.4">
      <c r="T281">
        <v>296</v>
      </c>
      <c r="U281">
        <v>60700</v>
      </c>
    </row>
    <row r="282" spans="20:21" x14ac:dyDescent="0.4">
      <c r="T282">
        <v>297</v>
      </c>
      <c r="U282">
        <v>60700</v>
      </c>
    </row>
    <row r="283" spans="20:21" x14ac:dyDescent="0.4">
      <c r="T283">
        <v>298</v>
      </c>
      <c r="U283">
        <v>60700</v>
      </c>
    </row>
    <row r="284" spans="20:21" x14ac:dyDescent="0.4">
      <c r="T284">
        <v>299</v>
      </c>
      <c r="U284">
        <v>60700</v>
      </c>
    </row>
    <row r="285" spans="20:21" x14ac:dyDescent="0.4">
      <c r="T285">
        <v>300</v>
      </c>
      <c r="U285">
        <v>60700</v>
      </c>
    </row>
    <row r="286" spans="20:21" x14ac:dyDescent="0.4">
      <c r="T286">
        <v>301</v>
      </c>
      <c r="U286">
        <v>61700</v>
      </c>
    </row>
    <row r="287" spans="20:21" x14ac:dyDescent="0.4">
      <c r="T287">
        <v>302</v>
      </c>
      <c r="U287">
        <v>61700</v>
      </c>
    </row>
    <row r="288" spans="20:21" x14ac:dyDescent="0.4">
      <c r="T288">
        <v>303</v>
      </c>
      <c r="U288">
        <v>61700</v>
      </c>
    </row>
    <row r="289" spans="20:21" x14ac:dyDescent="0.4">
      <c r="T289">
        <v>304</v>
      </c>
      <c r="U289">
        <v>61700</v>
      </c>
    </row>
    <row r="290" spans="20:21" x14ac:dyDescent="0.4">
      <c r="T290">
        <v>305</v>
      </c>
      <c r="U290">
        <v>61700</v>
      </c>
    </row>
    <row r="291" spans="20:21" x14ac:dyDescent="0.4">
      <c r="T291">
        <v>306</v>
      </c>
      <c r="U291">
        <v>62700</v>
      </c>
    </row>
    <row r="292" spans="20:21" x14ac:dyDescent="0.4">
      <c r="T292">
        <v>307</v>
      </c>
      <c r="U292">
        <v>62700</v>
      </c>
    </row>
    <row r="293" spans="20:21" x14ac:dyDescent="0.4">
      <c r="T293">
        <v>308</v>
      </c>
      <c r="U293">
        <v>62700</v>
      </c>
    </row>
    <row r="294" spans="20:21" x14ac:dyDescent="0.4">
      <c r="T294">
        <v>309</v>
      </c>
      <c r="U294">
        <v>62700</v>
      </c>
    </row>
    <row r="295" spans="20:21" x14ac:dyDescent="0.4">
      <c r="T295">
        <v>310</v>
      </c>
      <c r="U295">
        <v>62700</v>
      </c>
    </row>
    <row r="296" spans="20:21" x14ac:dyDescent="0.4">
      <c r="T296">
        <v>311</v>
      </c>
      <c r="U296">
        <v>63700</v>
      </c>
    </row>
    <row r="297" spans="20:21" x14ac:dyDescent="0.4">
      <c r="T297">
        <v>312</v>
      </c>
      <c r="U297">
        <v>63700</v>
      </c>
    </row>
    <row r="298" spans="20:21" x14ac:dyDescent="0.4">
      <c r="T298">
        <v>313</v>
      </c>
      <c r="U298">
        <v>63700</v>
      </c>
    </row>
    <row r="299" spans="20:21" x14ac:dyDescent="0.4">
      <c r="T299">
        <v>314</v>
      </c>
      <c r="U299">
        <v>63700</v>
      </c>
    </row>
    <row r="300" spans="20:21" x14ac:dyDescent="0.4">
      <c r="T300">
        <v>315</v>
      </c>
      <c r="U300">
        <v>63700</v>
      </c>
    </row>
    <row r="301" spans="20:21" x14ac:dyDescent="0.4">
      <c r="T301">
        <v>316</v>
      </c>
      <c r="U301">
        <v>64700</v>
      </c>
    </row>
    <row r="302" spans="20:21" x14ac:dyDescent="0.4">
      <c r="T302">
        <v>317</v>
      </c>
      <c r="U302">
        <v>64700</v>
      </c>
    </row>
    <row r="303" spans="20:21" x14ac:dyDescent="0.4">
      <c r="T303">
        <v>318</v>
      </c>
      <c r="U303">
        <v>64700</v>
      </c>
    </row>
    <row r="304" spans="20:21" x14ac:dyDescent="0.4">
      <c r="T304">
        <v>319</v>
      </c>
      <c r="U304">
        <v>64700</v>
      </c>
    </row>
    <row r="305" spans="20:21" x14ac:dyDescent="0.4">
      <c r="T305">
        <v>320</v>
      </c>
      <c r="U305">
        <v>64700</v>
      </c>
    </row>
    <row r="306" spans="20:21" x14ac:dyDescent="0.4">
      <c r="T306">
        <v>321</v>
      </c>
      <c r="U306">
        <v>65700</v>
      </c>
    </row>
    <row r="307" spans="20:21" x14ac:dyDescent="0.4">
      <c r="T307">
        <v>322</v>
      </c>
      <c r="U307">
        <v>65700</v>
      </c>
    </row>
    <row r="308" spans="20:21" x14ac:dyDescent="0.4">
      <c r="T308">
        <v>323</v>
      </c>
      <c r="U308">
        <v>65700</v>
      </c>
    </row>
    <row r="309" spans="20:21" x14ac:dyDescent="0.4">
      <c r="T309">
        <v>324</v>
      </c>
      <c r="U309">
        <v>65700</v>
      </c>
    </row>
    <row r="310" spans="20:21" x14ac:dyDescent="0.4">
      <c r="T310">
        <v>325</v>
      </c>
      <c r="U310">
        <v>65700</v>
      </c>
    </row>
    <row r="311" spans="20:21" x14ac:dyDescent="0.4">
      <c r="T311">
        <v>326</v>
      </c>
      <c r="U311">
        <v>66700</v>
      </c>
    </row>
    <row r="312" spans="20:21" x14ac:dyDescent="0.4">
      <c r="T312">
        <v>327</v>
      </c>
      <c r="U312">
        <v>66700</v>
      </c>
    </row>
    <row r="313" spans="20:21" x14ac:dyDescent="0.4">
      <c r="T313">
        <v>328</v>
      </c>
      <c r="U313">
        <v>66700</v>
      </c>
    </row>
    <row r="314" spans="20:21" x14ac:dyDescent="0.4">
      <c r="T314">
        <v>329</v>
      </c>
      <c r="U314">
        <v>66700</v>
      </c>
    </row>
    <row r="315" spans="20:21" x14ac:dyDescent="0.4">
      <c r="T315">
        <v>330</v>
      </c>
      <c r="U315">
        <v>66700</v>
      </c>
    </row>
    <row r="316" spans="20:21" x14ac:dyDescent="0.4">
      <c r="T316">
        <v>331</v>
      </c>
      <c r="U316">
        <v>67700</v>
      </c>
    </row>
    <row r="317" spans="20:21" x14ac:dyDescent="0.4">
      <c r="T317">
        <v>332</v>
      </c>
      <c r="U317">
        <v>67700</v>
      </c>
    </row>
    <row r="318" spans="20:21" x14ac:dyDescent="0.4">
      <c r="T318">
        <v>333</v>
      </c>
      <c r="U318">
        <v>67700</v>
      </c>
    </row>
    <row r="319" spans="20:21" x14ac:dyDescent="0.4">
      <c r="T319">
        <v>334</v>
      </c>
      <c r="U319">
        <v>67700</v>
      </c>
    </row>
    <row r="320" spans="20:21" x14ac:dyDescent="0.4">
      <c r="T320">
        <v>335</v>
      </c>
      <c r="U320">
        <v>67700</v>
      </c>
    </row>
    <row r="321" spans="20:21" x14ac:dyDescent="0.4">
      <c r="T321">
        <v>336</v>
      </c>
      <c r="U321">
        <v>68700</v>
      </c>
    </row>
    <row r="322" spans="20:21" x14ac:dyDescent="0.4">
      <c r="T322">
        <v>337</v>
      </c>
      <c r="U322">
        <v>68700</v>
      </c>
    </row>
    <row r="323" spans="20:21" x14ac:dyDescent="0.4">
      <c r="T323">
        <v>338</v>
      </c>
      <c r="U323">
        <v>68700</v>
      </c>
    </row>
    <row r="324" spans="20:21" x14ac:dyDescent="0.4">
      <c r="T324">
        <v>339</v>
      </c>
      <c r="U324">
        <v>68700</v>
      </c>
    </row>
    <row r="325" spans="20:21" x14ac:dyDescent="0.4">
      <c r="T325">
        <v>340</v>
      </c>
      <c r="U325">
        <v>68700</v>
      </c>
    </row>
    <row r="326" spans="20:21" x14ac:dyDescent="0.4">
      <c r="T326">
        <v>341</v>
      </c>
      <c r="U326">
        <v>69700</v>
      </c>
    </row>
    <row r="327" spans="20:21" x14ac:dyDescent="0.4">
      <c r="T327">
        <v>342</v>
      </c>
      <c r="U327">
        <v>69700</v>
      </c>
    </row>
    <row r="328" spans="20:21" x14ac:dyDescent="0.4">
      <c r="T328">
        <v>343</v>
      </c>
      <c r="U328">
        <v>69700</v>
      </c>
    </row>
    <row r="329" spans="20:21" x14ac:dyDescent="0.4">
      <c r="T329">
        <v>344</v>
      </c>
      <c r="U329">
        <v>69700</v>
      </c>
    </row>
    <row r="330" spans="20:21" x14ac:dyDescent="0.4">
      <c r="T330">
        <v>345</v>
      </c>
      <c r="U330">
        <v>69700</v>
      </c>
    </row>
    <row r="331" spans="20:21" x14ac:dyDescent="0.4">
      <c r="T331">
        <v>346</v>
      </c>
      <c r="U331">
        <v>70700</v>
      </c>
    </row>
    <row r="332" spans="20:21" x14ac:dyDescent="0.4">
      <c r="T332">
        <v>347</v>
      </c>
      <c r="U332">
        <v>70700</v>
      </c>
    </row>
    <row r="333" spans="20:21" x14ac:dyDescent="0.4">
      <c r="T333">
        <v>348</v>
      </c>
      <c r="U333">
        <v>70700</v>
      </c>
    </row>
    <row r="334" spans="20:21" x14ac:dyDescent="0.4">
      <c r="T334">
        <v>349</v>
      </c>
      <c r="U334">
        <v>70700</v>
      </c>
    </row>
    <row r="335" spans="20:21" x14ac:dyDescent="0.4">
      <c r="T335">
        <v>350</v>
      </c>
      <c r="U335">
        <v>70700</v>
      </c>
    </row>
    <row r="336" spans="20:21" x14ac:dyDescent="0.4">
      <c r="T336">
        <v>351</v>
      </c>
      <c r="U336">
        <v>71700</v>
      </c>
    </row>
    <row r="337" spans="20:21" x14ac:dyDescent="0.4">
      <c r="T337">
        <v>352</v>
      </c>
      <c r="U337">
        <v>71700</v>
      </c>
    </row>
    <row r="338" spans="20:21" x14ac:dyDescent="0.4">
      <c r="T338">
        <v>353</v>
      </c>
      <c r="U338">
        <v>71700</v>
      </c>
    </row>
    <row r="339" spans="20:21" x14ac:dyDescent="0.4">
      <c r="T339">
        <v>354</v>
      </c>
      <c r="U339">
        <v>71700</v>
      </c>
    </row>
    <row r="340" spans="20:21" x14ac:dyDescent="0.4">
      <c r="T340">
        <v>355</v>
      </c>
      <c r="U340">
        <v>71700</v>
      </c>
    </row>
    <row r="341" spans="20:21" x14ac:dyDescent="0.4">
      <c r="T341">
        <v>356</v>
      </c>
      <c r="U341">
        <v>72700</v>
      </c>
    </row>
    <row r="342" spans="20:21" x14ac:dyDescent="0.4">
      <c r="T342">
        <v>357</v>
      </c>
      <c r="U342">
        <v>72700</v>
      </c>
    </row>
    <row r="343" spans="20:21" x14ac:dyDescent="0.4">
      <c r="T343">
        <v>358</v>
      </c>
      <c r="U343">
        <v>72700</v>
      </c>
    </row>
    <row r="344" spans="20:21" x14ac:dyDescent="0.4">
      <c r="T344">
        <v>359</v>
      </c>
      <c r="U344">
        <v>72700</v>
      </c>
    </row>
    <row r="345" spans="20:21" x14ac:dyDescent="0.4">
      <c r="T345">
        <v>360</v>
      </c>
      <c r="U345">
        <v>72700</v>
      </c>
    </row>
    <row r="346" spans="20:21" x14ac:dyDescent="0.4">
      <c r="T346">
        <v>361</v>
      </c>
      <c r="U346">
        <v>73700</v>
      </c>
    </row>
    <row r="347" spans="20:21" x14ac:dyDescent="0.4">
      <c r="T347">
        <v>362</v>
      </c>
      <c r="U347">
        <v>73700</v>
      </c>
    </row>
    <row r="348" spans="20:21" x14ac:dyDescent="0.4">
      <c r="T348">
        <v>363</v>
      </c>
      <c r="U348">
        <v>73700</v>
      </c>
    </row>
    <row r="349" spans="20:21" x14ac:dyDescent="0.4">
      <c r="T349">
        <v>364</v>
      </c>
      <c r="U349">
        <v>73700</v>
      </c>
    </row>
    <row r="350" spans="20:21" x14ac:dyDescent="0.4">
      <c r="T350">
        <v>365</v>
      </c>
      <c r="U350">
        <v>73700</v>
      </c>
    </row>
    <row r="351" spans="20:21" x14ac:dyDescent="0.4">
      <c r="T351">
        <v>366</v>
      </c>
      <c r="U351">
        <v>74700</v>
      </c>
    </row>
    <row r="352" spans="20:21" x14ac:dyDescent="0.4">
      <c r="T352">
        <v>367</v>
      </c>
      <c r="U352">
        <v>74700</v>
      </c>
    </row>
    <row r="353" spans="20:21" x14ac:dyDescent="0.4">
      <c r="T353">
        <v>368</v>
      </c>
      <c r="U353">
        <v>74700</v>
      </c>
    </row>
    <row r="354" spans="20:21" x14ac:dyDescent="0.4">
      <c r="T354">
        <v>369</v>
      </c>
      <c r="U354">
        <v>74700</v>
      </c>
    </row>
    <row r="355" spans="20:21" x14ac:dyDescent="0.4">
      <c r="T355">
        <v>370</v>
      </c>
      <c r="U355">
        <v>74700</v>
      </c>
    </row>
    <row r="356" spans="20:21" x14ac:dyDescent="0.4">
      <c r="T356">
        <v>371</v>
      </c>
      <c r="U356">
        <v>75700</v>
      </c>
    </row>
    <row r="357" spans="20:21" x14ac:dyDescent="0.4">
      <c r="T357">
        <v>372</v>
      </c>
      <c r="U357">
        <v>75700</v>
      </c>
    </row>
    <row r="358" spans="20:21" x14ac:dyDescent="0.4">
      <c r="T358">
        <v>373</v>
      </c>
      <c r="U358">
        <v>75700</v>
      </c>
    </row>
    <row r="359" spans="20:21" x14ac:dyDescent="0.4">
      <c r="T359">
        <v>374</v>
      </c>
      <c r="U359">
        <v>75700</v>
      </c>
    </row>
    <row r="360" spans="20:21" x14ac:dyDescent="0.4">
      <c r="T360">
        <v>375</v>
      </c>
      <c r="U360">
        <v>75700</v>
      </c>
    </row>
    <row r="361" spans="20:21" x14ac:dyDescent="0.4">
      <c r="T361">
        <v>376</v>
      </c>
      <c r="U361">
        <v>76700</v>
      </c>
    </row>
    <row r="362" spans="20:21" x14ac:dyDescent="0.4">
      <c r="T362">
        <v>377</v>
      </c>
      <c r="U362">
        <v>76700</v>
      </c>
    </row>
    <row r="363" spans="20:21" x14ac:dyDescent="0.4">
      <c r="T363">
        <v>378</v>
      </c>
      <c r="U363">
        <v>76700</v>
      </c>
    </row>
    <row r="364" spans="20:21" x14ac:dyDescent="0.4">
      <c r="T364">
        <v>379</v>
      </c>
      <c r="U364">
        <v>76700</v>
      </c>
    </row>
    <row r="365" spans="20:21" x14ac:dyDescent="0.4">
      <c r="T365">
        <v>380</v>
      </c>
      <c r="U365">
        <v>76700</v>
      </c>
    </row>
    <row r="366" spans="20:21" x14ac:dyDescent="0.4">
      <c r="T366">
        <v>381</v>
      </c>
      <c r="U366">
        <v>77700</v>
      </c>
    </row>
    <row r="367" spans="20:21" x14ac:dyDescent="0.4">
      <c r="T367">
        <v>382</v>
      </c>
      <c r="U367">
        <v>77700</v>
      </c>
    </row>
    <row r="368" spans="20:21" x14ac:dyDescent="0.4">
      <c r="T368">
        <v>383</v>
      </c>
      <c r="U368">
        <v>77700</v>
      </c>
    </row>
    <row r="369" spans="20:21" x14ac:dyDescent="0.4">
      <c r="T369">
        <v>384</v>
      </c>
      <c r="U369">
        <v>77700</v>
      </c>
    </row>
    <row r="370" spans="20:21" x14ac:dyDescent="0.4">
      <c r="T370">
        <v>385</v>
      </c>
      <c r="U370">
        <v>77700</v>
      </c>
    </row>
    <row r="371" spans="20:21" x14ac:dyDescent="0.4">
      <c r="T371">
        <v>386</v>
      </c>
      <c r="U371">
        <v>78700</v>
      </c>
    </row>
    <row r="372" spans="20:21" x14ac:dyDescent="0.4">
      <c r="T372">
        <v>387</v>
      </c>
      <c r="U372">
        <v>78700</v>
      </c>
    </row>
    <row r="373" spans="20:21" x14ac:dyDescent="0.4">
      <c r="T373">
        <v>388</v>
      </c>
      <c r="U373">
        <v>78700</v>
      </c>
    </row>
    <row r="374" spans="20:21" x14ac:dyDescent="0.4">
      <c r="T374">
        <v>389</v>
      </c>
      <c r="U374">
        <v>78700</v>
      </c>
    </row>
    <row r="375" spans="20:21" x14ac:dyDescent="0.4">
      <c r="T375">
        <v>390</v>
      </c>
      <c r="U375">
        <v>78700</v>
      </c>
    </row>
    <row r="376" spans="20:21" x14ac:dyDescent="0.4">
      <c r="T376">
        <v>391</v>
      </c>
      <c r="U376">
        <v>79700</v>
      </c>
    </row>
    <row r="377" spans="20:21" x14ac:dyDescent="0.4">
      <c r="T377">
        <v>392</v>
      </c>
      <c r="U377">
        <v>79700</v>
      </c>
    </row>
    <row r="378" spans="20:21" x14ac:dyDescent="0.4">
      <c r="T378">
        <v>393</v>
      </c>
      <c r="U378">
        <v>79700</v>
      </c>
    </row>
    <row r="379" spans="20:21" x14ac:dyDescent="0.4">
      <c r="T379">
        <v>394</v>
      </c>
      <c r="U379">
        <v>79700</v>
      </c>
    </row>
    <row r="380" spans="20:21" x14ac:dyDescent="0.4">
      <c r="T380">
        <v>395</v>
      </c>
      <c r="U380">
        <v>79700</v>
      </c>
    </row>
    <row r="381" spans="20:21" x14ac:dyDescent="0.4">
      <c r="T381">
        <v>396</v>
      </c>
      <c r="U381">
        <v>80700</v>
      </c>
    </row>
    <row r="382" spans="20:21" x14ac:dyDescent="0.4">
      <c r="T382">
        <v>397</v>
      </c>
      <c r="U382">
        <v>80700</v>
      </c>
    </row>
    <row r="383" spans="20:21" x14ac:dyDescent="0.4">
      <c r="T383">
        <v>398</v>
      </c>
      <c r="U383">
        <v>80700</v>
      </c>
    </row>
    <row r="384" spans="20:21" x14ac:dyDescent="0.4">
      <c r="T384">
        <v>399</v>
      </c>
      <c r="U384">
        <v>80700</v>
      </c>
    </row>
    <row r="385" spans="20:21" x14ac:dyDescent="0.4">
      <c r="T385">
        <v>400</v>
      </c>
      <c r="U385">
        <v>80700</v>
      </c>
    </row>
    <row r="386" spans="20:21" x14ac:dyDescent="0.4">
      <c r="T386">
        <v>401</v>
      </c>
      <c r="U386">
        <v>81700</v>
      </c>
    </row>
    <row r="387" spans="20:21" x14ac:dyDescent="0.4">
      <c r="T387">
        <v>402</v>
      </c>
      <c r="U387">
        <v>81700</v>
      </c>
    </row>
    <row r="388" spans="20:21" x14ac:dyDescent="0.4">
      <c r="T388">
        <v>403</v>
      </c>
      <c r="U388">
        <v>81700</v>
      </c>
    </row>
    <row r="389" spans="20:21" x14ac:dyDescent="0.4">
      <c r="T389">
        <v>404</v>
      </c>
      <c r="U389">
        <v>81700</v>
      </c>
    </row>
    <row r="390" spans="20:21" x14ac:dyDescent="0.4">
      <c r="T390">
        <v>405</v>
      </c>
      <c r="U390">
        <v>81700</v>
      </c>
    </row>
    <row r="391" spans="20:21" x14ac:dyDescent="0.4">
      <c r="T391">
        <v>406</v>
      </c>
      <c r="U391">
        <v>82700</v>
      </c>
    </row>
    <row r="392" spans="20:21" x14ac:dyDescent="0.4">
      <c r="T392">
        <v>407</v>
      </c>
      <c r="U392">
        <v>82700</v>
      </c>
    </row>
    <row r="393" spans="20:21" x14ac:dyDescent="0.4">
      <c r="T393">
        <v>408</v>
      </c>
      <c r="U393">
        <v>82700</v>
      </c>
    </row>
    <row r="394" spans="20:21" x14ac:dyDescent="0.4">
      <c r="T394">
        <v>409</v>
      </c>
      <c r="U394">
        <v>82700</v>
      </c>
    </row>
    <row r="395" spans="20:21" x14ac:dyDescent="0.4">
      <c r="T395">
        <v>410</v>
      </c>
      <c r="U395">
        <v>82700</v>
      </c>
    </row>
    <row r="396" spans="20:21" x14ac:dyDescent="0.4">
      <c r="T396">
        <v>411</v>
      </c>
      <c r="U396">
        <v>83700</v>
      </c>
    </row>
    <row r="397" spans="20:21" x14ac:dyDescent="0.4">
      <c r="T397">
        <v>412</v>
      </c>
      <c r="U397">
        <v>83700</v>
      </c>
    </row>
    <row r="398" spans="20:21" x14ac:dyDescent="0.4">
      <c r="T398">
        <v>413</v>
      </c>
      <c r="U398">
        <v>83700</v>
      </c>
    </row>
    <row r="399" spans="20:21" x14ac:dyDescent="0.4">
      <c r="T399">
        <v>414</v>
      </c>
      <c r="U399">
        <v>83700</v>
      </c>
    </row>
    <row r="400" spans="20:21" x14ac:dyDescent="0.4">
      <c r="T400">
        <v>415</v>
      </c>
      <c r="U400">
        <v>83700</v>
      </c>
    </row>
    <row r="401" spans="20:21" x14ac:dyDescent="0.4">
      <c r="T401">
        <v>416</v>
      </c>
      <c r="U401">
        <v>84700</v>
      </c>
    </row>
    <row r="402" spans="20:21" x14ac:dyDescent="0.4">
      <c r="T402">
        <v>417</v>
      </c>
      <c r="U402">
        <v>84700</v>
      </c>
    </row>
    <row r="403" spans="20:21" x14ac:dyDescent="0.4">
      <c r="T403">
        <v>418</v>
      </c>
      <c r="U403">
        <v>84700</v>
      </c>
    </row>
    <row r="404" spans="20:21" x14ac:dyDescent="0.4">
      <c r="T404">
        <v>419</v>
      </c>
      <c r="U404">
        <v>84700</v>
      </c>
    </row>
    <row r="405" spans="20:21" x14ac:dyDescent="0.4">
      <c r="T405">
        <v>420</v>
      </c>
      <c r="U405">
        <v>84700</v>
      </c>
    </row>
    <row r="406" spans="20:21" x14ac:dyDescent="0.4">
      <c r="T406">
        <v>421</v>
      </c>
      <c r="U406">
        <v>85700</v>
      </c>
    </row>
    <row r="407" spans="20:21" x14ac:dyDescent="0.4">
      <c r="T407">
        <v>422</v>
      </c>
      <c r="U407">
        <v>85700</v>
      </c>
    </row>
    <row r="408" spans="20:21" x14ac:dyDescent="0.4">
      <c r="T408">
        <v>423</v>
      </c>
      <c r="U408">
        <v>85700</v>
      </c>
    </row>
    <row r="409" spans="20:21" x14ac:dyDescent="0.4">
      <c r="T409">
        <v>424</v>
      </c>
      <c r="U409">
        <v>85700</v>
      </c>
    </row>
    <row r="410" spans="20:21" x14ac:dyDescent="0.4">
      <c r="T410">
        <v>425</v>
      </c>
      <c r="U410">
        <v>85700</v>
      </c>
    </row>
    <row r="411" spans="20:21" x14ac:dyDescent="0.4">
      <c r="T411">
        <v>426</v>
      </c>
      <c r="U411">
        <v>86700</v>
      </c>
    </row>
    <row r="412" spans="20:21" x14ac:dyDescent="0.4">
      <c r="T412">
        <v>427</v>
      </c>
      <c r="U412">
        <v>86700</v>
      </c>
    </row>
    <row r="413" spans="20:21" x14ac:dyDescent="0.4">
      <c r="T413">
        <v>428</v>
      </c>
      <c r="U413">
        <v>86700</v>
      </c>
    </row>
    <row r="414" spans="20:21" x14ac:dyDescent="0.4">
      <c r="T414">
        <v>429</v>
      </c>
      <c r="U414">
        <v>86700</v>
      </c>
    </row>
    <row r="415" spans="20:21" x14ac:dyDescent="0.4">
      <c r="T415">
        <v>430</v>
      </c>
      <c r="U415">
        <v>86700</v>
      </c>
    </row>
    <row r="416" spans="20:21" x14ac:dyDescent="0.4">
      <c r="T416">
        <v>431</v>
      </c>
      <c r="U416">
        <v>87700</v>
      </c>
    </row>
    <row r="417" spans="20:21" x14ac:dyDescent="0.4">
      <c r="T417">
        <v>432</v>
      </c>
      <c r="U417">
        <v>87700</v>
      </c>
    </row>
    <row r="418" spans="20:21" x14ac:dyDescent="0.4">
      <c r="T418">
        <v>433</v>
      </c>
      <c r="U418">
        <v>87700</v>
      </c>
    </row>
    <row r="419" spans="20:21" x14ac:dyDescent="0.4">
      <c r="T419">
        <v>434</v>
      </c>
      <c r="U419">
        <v>87700</v>
      </c>
    </row>
    <row r="420" spans="20:21" x14ac:dyDescent="0.4">
      <c r="T420">
        <v>435</v>
      </c>
      <c r="U420">
        <v>87700</v>
      </c>
    </row>
    <row r="421" spans="20:21" x14ac:dyDescent="0.4">
      <c r="T421">
        <v>436</v>
      </c>
      <c r="U421">
        <v>88700</v>
      </c>
    </row>
    <row r="422" spans="20:21" x14ac:dyDescent="0.4">
      <c r="T422">
        <v>437</v>
      </c>
      <c r="U422">
        <v>88700</v>
      </c>
    </row>
    <row r="423" spans="20:21" x14ac:dyDescent="0.4">
      <c r="T423">
        <v>438</v>
      </c>
      <c r="U423">
        <v>88700</v>
      </c>
    </row>
    <row r="424" spans="20:21" x14ac:dyDescent="0.4">
      <c r="T424">
        <v>439</v>
      </c>
      <c r="U424">
        <v>88700</v>
      </c>
    </row>
    <row r="425" spans="20:21" x14ac:dyDescent="0.4">
      <c r="T425">
        <v>440</v>
      </c>
      <c r="U425">
        <v>88700</v>
      </c>
    </row>
    <row r="426" spans="20:21" x14ac:dyDescent="0.4">
      <c r="T426">
        <v>441</v>
      </c>
      <c r="U426">
        <v>89700</v>
      </c>
    </row>
    <row r="427" spans="20:21" x14ac:dyDescent="0.4">
      <c r="T427">
        <v>442</v>
      </c>
      <c r="U427">
        <v>89700</v>
      </c>
    </row>
    <row r="428" spans="20:21" x14ac:dyDescent="0.4">
      <c r="T428">
        <v>443</v>
      </c>
      <c r="U428">
        <v>89700</v>
      </c>
    </row>
    <row r="429" spans="20:21" x14ac:dyDescent="0.4">
      <c r="T429">
        <v>444</v>
      </c>
      <c r="U429">
        <v>89700</v>
      </c>
    </row>
    <row r="430" spans="20:21" x14ac:dyDescent="0.4">
      <c r="T430">
        <v>445</v>
      </c>
      <c r="U430">
        <v>89700</v>
      </c>
    </row>
    <row r="431" spans="20:21" x14ac:dyDescent="0.4">
      <c r="T431">
        <v>446</v>
      </c>
      <c r="U431">
        <v>90700</v>
      </c>
    </row>
    <row r="432" spans="20:21" x14ac:dyDescent="0.4">
      <c r="T432">
        <v>447</v>
      </c>
      <c r="U432">
        <v>90700</v>
      </c>
    </row>
    <row r="433" spans="20:21" x14ac:dyDescent="0.4">
      <c r="T433">
        <v>448</v>
      </c>
      <c r="U433">
        <v>90700</v>
      </c>
    </row>
    <row r="434" spans="20:21" x14ac:dyDescent="0.4">
      <c r="T434">
        <v>449</v>
      </c>
      <c r="U434">
        <v>90700</v>
      </c>
    </row>
    <row r="435" spans="20:21" x14ac:dyDescent="0.4">
      <c r="T435">
        <v>450</v>
      </c>
      <c r="U435">
        <v>90700</v>
      </c>
    </row>
    <row r="436" spans="20:21" x14ac:dyDescent="0.4">
      <c r="T436">
        <v>451</v>
      </c>
      <c r="U436">
        <v>91700</v>
      </c>
    </row>
    <row r="437" spans="20:21" x14ac:dyDescent="0.4">
      <c r="T437">
        <v>452</v>
      </c>
      <c r="U437">
        <v>91700</v>
      </c>
    </row>
    <row r="438" spans="20:21" x14ac:dyDescent="0.4">
      <c r="T438">
        <v>453</v>
      </c>
      <c r="U438">
        <v>91700</v>
      </c>
    </row>
    <row r="439" spans="20:21" x14ac:dyDescent="0.4">
      <c r="T439">
        <v>454</v>
      </c>
      <c r="U439">
        <v>91700</v>
      </c>
    </row>
    <row r="440" spans="20:21" x14ac:dyDescent="0.4">
      <c r="T440">
        <v>455</v>
      </c>
      <c r="U440">
        <v>91700</v>
      </c>
    </row>
    <row r="441" spans="20:21" x14ac:dyDescent="0.4">
      <c r="T441">
        <v>456</v>
      </c>
      <c r="U441">
        <v>92700</v>
      </c>
    </row>
    <row r="442" spans="20:21" x14ac:dyDescent="0.4">
      <c r="T442">
        <v>457</v>
      </c>
      <c r="U442">
        <v>92700</v>
      </c>
    </row>
    <row r="443" spans="20:21" x14ac:dyDescent="0.4">
      <c r="T443">
        <v>458</v>
      </c>
      <c r="U443">
        <v>92700</v>
      </c>
    </row>
    <row r="444" spans="20:21" x14ac:dyDescent="0.4">
      <c r="T444">
        <v>459</v>
      </c>
      <c r="U444">
        <v>92700</v>
      </c>
    </row>
    <row r="445" spans="20:21" x14ac:dyDescent="0.4">
      <c r="T445">
        <v>460</v>
      </c>
      <c r="U445">
        <v>92700</v>
      </c>
    </row>
    <row r="446" spans="20:21" x14ac:dyDescent="0.4">
      <c r="T446">
        <v>461</v>
      </c>
      <c r="U446">
        <v>93700</v>
      </c>
    </row>
    <row r="447" spans="20:21" x14ac:dyDescent="0.4">
      <c r="T447">
        <v>462</v>
      </c>
      <c r="U447">
        <v>93700</v>
      </c>
    </row>
    <row r="448" spans="20:21" x14ac:dyDescent="0.4">
      <c r="T448">
        <v>463</v>
      </c>
      <c r="U448">
        <v>93700</v>
      </c>
    </row>
    <row r="449" spans="20:21" x14ac:dyDescent="0.4">
      <c r="T449">
        <v>464</v>
      </c>
      <c r="U449">
        <v>93700</v>
      </c>
    </row>
    <row r="450" spans="20:21" x14ac:dyDescent="0.4">
      <c r="T450">
        <v>465</v>
      </c>
      <c r="U450">
        <v>93700</v>
      </c>
    </row>
    <row r="451" spans="20:21" x14ac:dyDescent="0.4">
      <c r="T451">
        <v>466</v>
      </c>
      <c r="U451">
        <v>94700</v>
      </c>
    </row>
    <row r="452" spans="20:21" x14ac:dyDescent="0.4">
      <c r="T452">
        <v>467</v>
      </c>
      <c r="U452">
        <v>94700</v>
      </c>
    </row>
    <row r="453" spans="20:21" x14ac:dyDescent="0.4">
      <c r="T453">
        <v>468</v>
      </c>
      <c r="U453">
        <v>94700</v>
      </c>
    </row>
    <row r="454" spans="20:21" x14ac:dyDescent="0.4">
      <c r="T454">
        <v>469</v>
      </c>
      <c r="U454">
        <v>94700</v>
      </c>
    </row>
    <row r="455" spans="20:21" x14ac:dyDescent="0.4">
      <c r="T455">
        <v>470</v>
      </c>
      <c r="U455">
        <v>94700</v>
      </c>
    </row>
    <row r="456" spans="20:21" x14ac:dyDescent="0.4">
      <c r="T456">
        <v>471</v>
      </c>
      <c r="U456">
        <v>95700</v>
      </c>
    </row>
    <row r="457" spans="20:21" x14ac:dyDescent="0.4">
      <c r="T457">
        <v>472</v>
      </c>
      <c r="U457">
        <v>95700</v>
      </c>
    </row>
    <row r="458" spans="20:21" x14ac:dyDescent="0.4">
      <c r="T458">
        <v>473</v>
      </c>
      <c r="U458">
        <v>95700</v>
      </c>
    </row>
    <row r="459" spans="20:21" x14ac:dyDescent="0.4">
      <c r="T459">
        <v>474</v>
      </c>
      <c r="U459">
        <v>95700</v>
      </c>
    </row>
    <row r="460" spans="20:21" x14ac:dyDescent="0.4">
      <c r="T460">
        <v>475</v>
      </c>
      <c r="U460">
        <v>95700</v>
      </c>
    </row>
    <row r="461" spans="20:21" x14ac:dyDescent="0.4">
      <c r="T461">
        <v>476</v>
      </c>
      <c r="U461">
        <v>96700</v>
      </c>
    </row>
    <row r="462" spans="20:21" x14ac:dyDescent="0.4">
      <c r="T462">
        <v>477</v>
      </c>
      <c r="U462">
        <v>96700</v>
      </c>
    </row>
    <row r="463" spans="20:21" x14ac:dyDescent="0.4">
      <c r="T463">
        <v>478</v>
      </c>
      <c r="U463">
        <v>96700</v>
      </c>
    </row>
    <row r="464" spans="20:21" x14ac:dyDescent="0.4">
      <c r="T464">
        <v>479</v>
      </c>
      <c r="U464">
        <v>96700</v>
      </c>
    </row>
    <row r="465" spans="20:21" x14ac:dyDescent="0.4">
      <c r="T465">
        <v>480</v>
      </c>
      <c r="U465">
        <v>96700</v>
      </c>
    </row>
    <row r="466" spans="20:21" x14ac:dyDescent="0.4">
      <c r="T466">
        <v>481</v>
      </c>
      <c r="U466">
        <v>97700</v>
      </c>
    </row>
    <row r="467" spans="20:21" x14ac:dyDescent="0.4">
      <c r="T467">
        <v>482</v>
      </c>
      <c r="U467">
        <v>97700</v>
      </c>
    </row>
    <row r="468" spans="20:21" x14ac:dyDescent="0.4">
      <c r="T468">
        <v>483</v>
      </c>
      <c r="U468">
        <v>97700</v>
      </c>
    </row>
    <row r="469" spans="20:21" x14ac:dyDescent="0.4">
      <c r="T469">
        <v>484</v>
      </c>
      <c r="U469">
        <v>97700</v>
      </c>
    </row>
    <row r="470" spans="20:21" x14ac:dyDescent="0.4">
      <c r="T470">
        <v>485</v>
      </c>
      <c r="U470">
        <v>97700</v>
      </c>
    </row>
    <row r="471" spans="20:21" x14ac:dyDescent="0.4">
      <c r="T471">
        <v>486</v>
      </c>
      <c r="U471">
        <v>98700</v>
      </c>
    </row>
    <row r="472" spans="20:21" x14ac:dyDescent="0.4">
      <c r="T472">
        <v>487</v>
      </c>
      <c r="U472">
        <v>98700</v>
      </c>
    </row>
    <row r="473" spans="20:21" x14ac:dyDescent="0.4">
      <c r="T473">
        <v>488</v>
      </c>
      <c r="U473">
        <v>98700</v>
      </c>
    </row>
    <row r="474" spans="20:21" x14ac:dyDescent="0.4">
      <c r="T474">
        <v>489</v>
      </c>
      <c r="U474">
        <v>98700</v>
      </c>
    </row>
    <row r="475" spans="20:21" x14ac:dyDescent="0.4">
      <c r="T475">
        <v>490</v>
      </c>
      <c r="U475">
        <v>98700</v>
      </c>
    </row>
    <row r="476" spans="20:21" x14ac:dyDescent="0.4">
      <c r="T476">
        <v>491</v>
      </c>
      <c r="U476">
        <v>99700</v>
      </c>
    </row>
    <row r="477" spans="20:21" x14ac:dyDescent="0.4">
      <c r="T477">
        <v>492</v>
      </c>
      <c r="U477">
        <v>99700</v>
      </c>
    </row>
    <row r="478" spans="20:21" x14ac:dyDescent="0.4">
      <c r="T478">
        <v>493</v>
      </c>
      <c r="U478">
        <v>99700</v>
      </c>
    </row>
    <row r="479" spans="20:21" x14ac:dyDescent="0.4">
      <c r="T479">
        <v>494</v>
      </c>
      <c r="U479">
        <v>99700</v>
      </c>
    </row>
    <row r="480" spans="20:21" x14ac:dyDescent="0.4">
      <c r="T480">
        <v>495</v>
      </c>
      <c r="U480">
        <v>99700</v>
      </c>
    </row>
    <row r="481" spans="20:21" x14ac:dyDescent="0.4">
      <c r="T481">
        <v>496</v>
      </c>
      <c r="U481">
        <v>100700</v>
      </c>
    </row>
    <row r="482" spans="20:21" x14ac:dyDescent="0.4">
      <c r="T482">
        <v>497</v>
      </c>
      <c r="U482">
        <v>100700</v>
      </c>
    </row>
    <row r="483" spans="20:21" x14ac:dyDescent="0.4">
      <c r="T483">
        <v>498</v>
      </c>
      <c r="U483">
        <v>100700</v>
      </c>
    </row>
    <row r="484" spans="20:21" x14ac:dyDescent="0.4">
      <c r="T484">
        <v>499</v>
      </c>
      <c r="U484">
        <v>100700</v>
      </c>
    </row>
    <row r="485" spans="20:21" x14ac:dyDescent="0.4">
      <c r="T485">
        <v>500</v>
      </c>
      <c r="U485">
        <v>100700</v>
      </c>
    </row>
    <row r="486" spans="20:21" x14ac:dyDescent="0.4">
      <c r="T486">
        <v>501</v>
      </c>
      <c r="U486">
        <v>101700</v>
      </c>
    </row>
    <row r="487" spans="20:21" x14ac:dyDescent="0.4">
      <c r="T487">
        <v>502</v>
      </c>
      <c r="U487">
        <v>101700</v>
      </c>
    </row>
    <row r="488" spans="20:21" x14ac:dyDescent="0.4">
      <c r="T488">
        <v>503</v>
      </c>
      <c r="U488">
        <v>101700</v>
      </c>
    </row>
    <row r="489" spans="20:21" x14ac:dyDescent="0.4">
      <c r="T489">
        <v>504</v>
      </c>
      <c r="U489">
        <v>101700</v>
      </c>
    </row>
    <row r="490" spans="20:21" x14ac:dyDescent="0.4">
      <c r="T490">
        <v>505</v>
      </c>
      <c r="U490">
        <v>101700</v>
      </c>
    </row>
    <row r="491" spans="20:21" x14ac:dyDescent="0.4">
      <c r="T491">
        <v>506</v>
      </c>
      <c r="U491">
        <v>102700</v>
      </c>
    </row>
    <row r="492" spans="20:21" x14ac:dyDescent="0.4">
      <c r="T492">
        <v>507</v>
      </c>
      <c r="U492">
        <v>102700</v>
      </c>
    </row>
    <row r="493" spans="20:21" x14ac:dyDescent="0.4">
      <c r="T493">
        <v>508</v>
      </c>
      <c r="U493">
        <v>102700</v>
      </c>
    </row>
    <row r="494" spans="20:21" x14ac:dyDescent="0.4">
      <c r="T494">
        <v>509</v>
      </c>
      <c r="U494">
        <v>102700</v>
      </c>
    </row>
    <row r="495" spans="20:21" x14ac:dyDescent="0.4">
      <c r="T495">
        <v>510</v>
      </c>
      <c r="U495">
        <v>102700</v>
      </c>
    </row>
    <row r="496" spans="20:21" x14ac:dyDescent="0.4">
      <c r="T496">
        <v>511</v>
      </c>
      <c r="U496">
        <v>103700</v>
      </c>
    </row>
    <row r="497" spans="20:21" x14ac:dyDescent="0.4">
      <c r="T497">
        <v>512</v>
      </c>
      <c r="U497">
        <v>103700</v>
      </c>
    </row>
    <row r="498" spans="20:21" x14ac:dyDescent="0.4">
      <c r="T498">
        <v>513</v>
      </c>
      <c r="U498">
        <v>103700</v>
      </c>
    </row>
    <row r="499" spans="20:21" x14ac:dyDescent="0.4">
      <c r="T499">
        <v>514</v>
      </c>
      <c r="U499">
        <v>103700</v>
      </c>
    </row>
    <row r="500" spans="20:21" x14ac:dyDescent="0.4">
      <c r="T500">
        <v>515</v>
      </c>
      <c r="U500">
        <v>103700</v>
      </c>
    </row>
    <row r="501" spans="20:21" x14ac:dyDescent="0.4">
      <c r="T501">
        <v>516</v>
      </c>
      <c r="U501">
        <v>104700</v>
      </c>
    </row>
    <row r="502" spans="20:21" x14ac:dyDescent="0.4">
      <c r="T502">
        <v>517</v>
      </c>
      <c r="U502">
        <v>104700</v>
      </c>
    </row>
    <row r="503" spans="20:21" x14ac:dyDescent="0.4">
      <c r="T503">
        <v>518</v>
      </c>
      <c r="U503">
        <v>104700</v>
      </c>
    </row>
    <row r="504" spans="20:21" x14ac:dyDescent="0.4">
      <c r="T504">
        <v>519</v>
      </c>
      <c r="U504">
        <v>104700</v>
      </c>
    </row>
    <row r="505" spans="20:21" x14ac:dyDescent="0.4">
      <c r="T505">
        <v>520</v>
      </c>
      <c r="U505">
        <v>104700</v>
      </c>
    </row>
    <row r="506" spans="20:21" x14ac:dyDescent="0.4">
      <c r="T506">
        <v>521</v>
      </c>
      <c r="U506">
        <v>105700</v>
      </c>
    </row>
    <row r="507" spans="20:21" x14ac:dyDescent="0.4">
      <c r="T507">
        <v>522</v>
      </c>
      <c r="U507">
        <v>105700</v>
      </c>
    </row>
    <row r="508" spans="20:21" x14ac:dyDescent="0.4">
      <c r="T508">
        <v>523</v>
      </c>
      <c r="U508">
        <v>105700</v>
      </c>
    </row>
    <row r="509" spans="20:21" x14ac:dyDescent="0.4">
      <c r="T509">
        <v>524</v>
      </c>
      <c r="U509">
        <v>105700</v>
      </c>
    </row>
    <row r="510" spans="20:21" x14ac:dyDescent="0.4">
      <c r="T510">
        <v>525</v>
      </c>
      <c r="U510">
        <v>105700</v>
      </c>
    </row>
    <row r="511" spans="20:21" x14ac:dyDescent="0.4">
      <c r="T511">
        <v>526</v>
      </c>
      <c r="U511">
        <v>106700</v>
      </c>
    </row>
    <row r="512" spans="20:21" x14ac:dyDescent="0.4">
      <c r="T512">
        <v>527</v>
      </c>
      <c r="U512">
        <v>106700</v>
      </c>
    </row>
    <row r="513" spans="20:21" x14ac:dyDescent="0.4">
      <c r="T513">
        <v>528</v>
      </c>
      <c r="U513">
        <v>106700</v>
      </c>
    </row>
    <row r="514" spans="20:21" x14ac:dyDescent="0.4">
      <c r="T514">
        <v>529</v>
      </c>
      <c r="U514">
        <v>106700</v>
      </c>
    </row>
    <row r="515" spans="20:21" x14ac:dyDescent="0.4">
      <c r="T515">
        <v>530</v>
      </c>
      <c r="U515">
        <v>106700</v>
      </c>
    </row>
    <row r="516" spans="20:21" x14ac:dyDescent="0.4">
      <c r="T516">
        <v>531</v>
      </c>
      <c r="U516">
        <v>107700</v>
      </c>
    </row>
    <row r="517" spans="20:21" x14ac:dyDescent="0.4">
      <c r="T517">
        <v>532</v>
      </c>
      <c r="U517">
        <v>107700</v>
      </c>
    </row>
    <row r="518" spans="20:21" x14ac:dyDescent="0.4">
      <c r="T518">
        <v>533</v>
      </c>
      <c r="U518">
        <v>107700</v>
      </c>
    </row>
    <row r="519" spans="20:21" x14ac:dyDescent="0.4">
      <c r="T519">
        <v>534</v>
      </c>
      <c r="U519">
        <v>107700</v>
      </c>
    </row>
    <row r="520" spans="20:21" x14ac:dyDescent="0.4">
      <c r="T520">
        <v>535</v>
      </c>
      <c r="U520">
        <v>107700</v>
      </c>
    </row>
    <row r="521" spans="20:21" x14ac:dyDescent="0.4">
      <c r="T521">
        <v>536</v>
      </c>
      <c r="U521">
        <v>108700</v>
      </c>
    </row>
    <row r="522" spans="20:21" x14ac:dyDescent="0.4">
      <c r="T522">
        <v>537</v>
      </c>
      <c r="U522">
        <v>108700</v>
      </c>
    </row>
    <row r="523" spans="20:21" x14ac:dyDescent="0.4">
      <c r="T523">
        <v>538</v>
      </c>
      <c r="U523">
        <v>108700</v>
      </c>
    </row>
    <row r="524" spans="20:21" x14ac:dyDescent="0.4">
      <c r="T524">
        <v>539</v>
      </c>
      <c r="U524">
        <v>108700</v>
      </c>
    </row>
    <row r="525" spans="20:21" x14ac:dyDescent="0.4">
      <c r="T525">
        <v>540</v>
      </c>
      <c r="U525">
        <v>108700</v>
      </c>
    </row>
    <row r="526" spans="20:21" x14ac:dyDescent="0.4">
      <c r="T526">
        <v>541</v>
      </c>
      <c r="U526">
        <v>109700</v>
      </c>
    </row>
    <row r="527" spans="20:21" x14ac:dyDescent="0.4">
      <c r="T527">
        <v>542</v>
      </c>
      <c r="U527">
        <v>109700</v>
      </c>
    </row>
    <row r="528" spans="20:21" x14ac:dyDescent="0.4">
      <c r="T528">
        <v>543</v>
      </c>
      <c r="U528">
        <v>109700</v>
      </c>
    </row>
    <row r="529" spans="20:21" x14ac:dyDescent="0.4">
      <c r="T529">
        <v>544</v>
      </c>
      <c r="U529">
        <v>109700</v>
      </c>
    </row>
    <row r="530" spans="20:21" x14ac:dyDescent="0.4">
      <c r="T530">
        <v>545</v>
      </c>
      <c r="U530">
        <v>109700</v>
      </c>
    </row>
    <row r="531" spans="20:21" x14ac:dyDescent="0.4">
      <c r="T531">
        <v>546</v>
      </c>
      <c r="U531">
        <v>110700</v>
      </c>
    </row>
    <row r="532" spans="20:21" x14ac:dyDescent="0.4">
      <c r="T532">
        <v>547</v>
      </c>
      <c r="U532">
        <v>110700</v>
      </c>
    </row>
    <row r="533" spans="20:21" x14ac:dyDescent="0.4">
      <c r="T533">
        <v>548</v>
      </c>
      <c r="U533">
        <v>110700</v>
      </c>
    </row>
    <row r="534" spans="20:21" x14ac:dyDescent="0.4">
      <c r="T534">
        <v>549</v>
      </c>
      <c r="U534">
        <v>110700</v>
      </c>
    </row>
    <row r="535" spans="20:21" x14ac:dyDescent="0.4">
      <c r="T535">
        <v>550</v>
      </c>
      <c r="U535">
        <v>110700</v>
      </c>
    </row>
    <row r="536" spans="20:21" x14ac:dyDescent="0.4">
      <c r="T536">
        <v>551</v>
      </c>
      <c r="U536">
        <v>111700</v>
      </c>
    </row>
    <row r="537" spans="20:21" x14ac:dyDescent="0.4">
      <c r="T537">
        <v>552</v>
      </c>
      <c r="U537">
        <v>111700</v>
      </c>
    </row>
    <row r="538" spans="20:21" x14ac:dyDescent="0.4">
      <c r="T538">
        <v>553</v>
      </c>
      <c r="U538">
        <v>111700</v>
      </c>
    </row>
    <row r="539" spans="20:21" x14ac:dyDescent="0.4">
      <c r="T539">
        <v>554</v>
      </c>
      <c r="U539">
        <v>111700</v>
      </c>
    </row>
    <row r="540" spans="20:21" x14ac:dyDescent="0.4">
      <c r="T540">
        <v>555</v>
      </c>
      <c r="U540">
        <v>111700</v>
      </c>
    </row>
    <row r="541" spans="20:21" x14ac:dyDescent="0.4">
      <c r="T541">
        <v>556</v>
      </c>
      <c r="U541">
        <v>112700</v>
      </c>
    </row>
    <row r="542" spans="20:21" x14ac:dyDescent="0.4">
      <c r="T542">
        <v>557</v>
      </c>
      <c r="U542">
        <v>112700</v>
      </c>
    </row>
    <row r="543" spans="20:21" x14ac:dyDescent="0.4">
      <c r="T543">
        <v>558</v>
      </c>
      <c r="U543">
        <v>112700</v>
      </c>
    </row>
    <row r="544" spans="20:21" x14ac:dyDescent="0.4">
      <c r="T544">
        <v>559</v>
      </c>
      <c r="U544">
        <v>112700</v>
      </c>
    </row>
    <row r="545" spans="20:21" x14ac:dyDescent="0.4">
      <c r="T545">
        <v>560</v>
      </c>
      <c r="U545">
        <v>112700</v>
      </c>
    </row>
    <row r="546" spans="20:21" x14ac:dyDescent="0.4">
      <c r="T546">
        <v>561</v>
      </c>
      <c r="U546">
        <v>113700</v>
      </c>
    </row>
    <row r="547" spans="20:21" x14ac:dyDescent="0.4">
      <c r="T547">
        <v>562</v>
      </c>
      <c r="U547">
        <v>113700</v>
      </c>
    </row>
    <row r="548" spans="20:21" x14ac:dyDescent="0.4">
      <c r="T548">
        <v>563</v>
      </c>
      <c r="U548">
        <v>113700</v>
      </c>
    </row>
    <row r="549" spans="20:21" x14ac:dyDescent="0.4">
      <c r="T549">
        <v>564</v>
      </c>
      <c r="U549">
        <v>113700</v>
      </c>
    </row>
    <row r="550" spans="20:21" x14ac:dyDescent="0.4">
      <c r="T550">
        <v>565</v>
      </c>
      <c r="U550">
        <v>113700</v>
      </c>
    </row>
    <row r="551" spans="20:21" x14ac:dyDescent="0.4">
      <c r="T551">
        <v>566</v>
      </c>
      <c r="U551">
        <v>114700</v>
      </c>
    </row>
    <row r="552" spans="20:21" x14ac:dyDescent="0.4">
      <c r="T552">
        <v>567</v>
      </c>
      <c r="U552">
        <v>114700</v>
      </c>
    </row>
    <row r="553" spans="20:21" x14ac:dyDescent="0.4">
      <c r="T553">
        <v>568</v>
      </c>
      <c r="U553">
        <v>114700</v>
      </c>
    </row>
    <row r="554" spans="20:21" x14ac:dyDescent="0.4">
      <c r="T554">
        <v>569</v>
      </c>
      <c r="U554">
        <v>114700</v>
      </c>
    </row>
    <row r="555" spans="20:21" x14ac:dyDescent="0.4">
      <c r="T555">
        <v>570</v>
      </c>
      <c r="U555">
        <v>114700</v>
      </c>
    </row>
    <row r="556" spans="20:21" x14ac:dyDescent="0.4">
      <c r="T556">
        <v>571</v>
      </c>
      <c r="U556">
        <v>115700</v>
      </c>
    </row>
    <row r="557" spans="20:21" x14ac:dyDescent="0.4">
      <c r="T557">
        <v>572</v>
      </c>
      <c r="U557">
        <v>115700</v>
      </c>
    </row>
    <row r="558" spans="20:21" x14ac:dyDescent="0.4">
      <c r="T558">
        <v>573</v>
      </c>
      <c r="U558">
        <v>115700</v>
      </c>
    </row>
    <row r="559" spans="20:21" x14ac:dyDescent="0.4">
      <c r="T559">
        <v>574</v>
      </c>
      <c r="U559">
        <v>115700</v>
      </c>
    </row>
    <row r="560" spans="20:21" x14ac:dyDescent="0.4">
      <c r="T560">
        <v>575</v>
      </c>
      <c r="U560">
        <v>115700</v>
      </c>
    </row>
    <row r="561" spans="20:21" x14ac:dyDescent="0.4">
      <c r="T561">
        <v>576</v>
      </c>
      <c r="U561">
        <v>116700</v>
      </c>
    </row>
    <row r="562" spans="20:21" x14ac:dyDescent="0.4">
      <c r="T562">
        <v>577</v>
      </c>
      <c r="U562">
        <v>116700</v>
      </c>
    </row>
    <row r="563" spans="20:21" x14ac:dyDescent="0.4">
      <c r="T563">
        <v>578</v>
      </c>
      <c r="U563">
        <v>116700</v>
      </c>
    </row>
    <row r="564" spans="20:21" x14ac:dyDescent="0.4">
      <c r="T564">
        <v>579</v>
      </c>
      <c r="U564">
        <v>116700</v>
      </c>
    </row>
    <row r="565" spans="20:21" x14ac:dyDescent="0.4">
      <c r="T565">
        <v>580</v>
      </c>
      <c r="U565">
        <v>116700</v>
      </c>
    </row>
    <row r="566" spans="20:21" x14ac:dyDescent="0.4">
      <c r="T566">
        <v>581</v>
      </c>
      <c r="U566">
        <v>117700</v>
      </c>
    </row>
    <row r="567" spans="20:21" x14ac:dyDescent="0.4">
      <c r="T567">
        <v>582</v>
      </c>
      <c r="U567">
        <v>117700</v>
      </c>
    </row>
    <row r="568" spans="20:21" x14ac:dyDescent="0.4">
      <c r="T568">
        <v>583</v>
      </c>
      <c r="U568">
        <v>117700</v>
      </c>
    </row>
    <row r="569" spans="20:21" x14ac:dyDescent="0.4">
      <c r="T569">
        <v>584</v>
      </c>
      <c r="U569">
        <v>117700</v>
      </c>
    </row>
    <row r="570" spans="20:21" x14ac:dyDescent="0.4">
      <c r="T570">
        <v>585</v>
      </c>
      <c r="U570">
        <v>117700</v>
      </c>
    </row>
    <row r="571" spans="20:21" x14ac:dyDescent="0.4">
      <c r="T571">
        <v>586</v>
      </c>
      <c r="U571">
        <v>118700</v>
      </c>
    </row>
    <row r="572" spans="20:21" x14ac:dyDescent="0.4">
      <c r="T572">
        <v>587</v>
      </c>
      <c r="U572">
        <v>118700</v>
      </c>
    </row>
    <row r="573" spans="20:21" x14ac:dyDescent="0.4">
      <c r="T573">
        <v>588</v>
      </c>
      <c r="U573">
        <v>118700</v>
      </c>
    </row>
    <row r="574" spans="20:21" x14ac:dyDescent="0.4">
      <c r="T574">
        <v>589</v>
      </c>
      <c r="U574">
        <v>118700</v>
      </c>
    </row>
    <row r="575" spans="20:21" x14ac:dyDescent="0.4">
      <c r="T575">
        <v>590</v>
      </c>
      <c r="U575">
        <v>118700</v>
      </c>
    </row>
    <row r="576" spans="20:21" x14ac:dyDescent="0.4">
      <c r="T576">
        <v>591</v>
      </c>
      <c r="U576">
        <v>119700</v>
      </c>
    </row>
    <row r="577" spans="20:21" x14ac:dyDescent="0.4">
      <c r="T577">
        <v>592</v>
      </c>
      <c r="U577">
        <v>119700</v>
      </c>
    </row>
    <row r="578" spans="20:21" x14ac:dyDescent="0.4">
      <c r="T578">
        <v>593</v>
      </c>
      <c r="U578">
        <v>119700</v>
      </c>
    </row>
    <row r="579" spans="20:21" x14ac:dyDescent="0.4">
      <c r="T579">
        <v>594</v>
      </c>
      <c r="U579">
        <v>119700</v>
      </c>
    </row>
    <row r="580" spans="20:21" x14ac:dyDescent="0.4">
      <c r="T580">
        <v>595</v>
      </c>
      <c r="U580">
        <v>119700</v>
      </c>
    </row>
    <row r="581" spans="20:21" x14ac:dyDescent="0.4">
      <c r="T581">
        <v>596</v>
      </c>
      <c r="U581">
        <v>120700</v>
      </c>
    </row>
    <row r="582" spans="20:21" x14ac:dyDescent="0.4">
      <c r="T582">
        <v>597</v>
      </c>
      <c r="U582">
        <v>120700</v>
      </c>
    </row>
    <row r="583" spans="20:21" x14ac:dyDescent="0.4">
      <c r="T583">
        <v>598</v>
      </c>
      <c r="U583">
        <v>120700</v>
      </c>
    </row>
    <row r="584" spans="20:21" x14ac:dyDescent="0.4">
      <c r="T584">
        <v>599</v>
      </c>
      <c r="U584">
        <v>120700</v>
      </c>
    </row>
    <row r="585" spans="20:21" x14ac:dyDescent="0.4">
      <c r="T585">
        <v>600</v>
      </c>
      <c r="U585">
        <v>120700</v>
      </c>
    </row>
    <row r="586" spans="20:21" x14ac:dyDescent="0.4">
      <c r="T586">
        <v>601</v>
      </c>
      <c r="U586">
        <v>121700</v>
      </c>
    </row>
    <row r="587" spans="20:21" x14ac:dyDescent="0.4">
      <c r="T587">
        <v>602</v>
      </c>
      <c r="U587">
        <v>121700</v>
      </c>
    </row>
    <row r="588" spans="20:21" x14ac:dyDescent="0.4">
      <c r="T588">
        <v>603</v>
      </c>
      <c r="U588">
        <v>121700</v>
      </c>
    </row>
    <row r="589" spans="20:21" x14ac:dyDescent="0.4">
      <c r="T589">
        <v>604</v>
      </c>
      <c r="U589">
        <v>121700</v>
      </c>
    </row>
    <row r="590" spans="20:21" x14ac:dyDescent="0.4">
      <c r="T590">
        <v>605</v>
      </c>
      <c r="U590">
        <v>121700</v>
      </c>
    </row>
    <row r="591" spans="20:21" x14ac:dyDescent="0.4">
      <c r="T591">
        <v>606</v>
      </c>
      <c r="U591">
        <v>122700</v>
      </c>
    </row>
    <row r="592" spans="20:21" x14ac:dyDescent="0.4">
      <c r="T592">
        <v>607</v>
      </c>
      <c r="U592">
        <v>122700</v>
      </c>
    </row>
    <row r="593" spans="20:21" x14ac:dyDescent="0.4">
      <c r="T593">
        <v>608</v>
      </c>
      <c r="U593">
        <v>122700</v>
      </c>
    </row>
    <row r="594" spans="20:21" x14ac:dyDescent="0.4">
      <c r="T594">
        <v>609</v>
      </c>
      <c r="U594">
        <v>122700</v>
      </c>
    </row>
    <row r="595" spans="20:21" x14ac:dyDescent="0.4">
      <c r="T595">
        <v>610</v>
      </c>
      <c r="U595">
        <v>122700</v>
      </c>
    </row>
    <row r="596" spans="20:21" x14ac:dyDescent="0.4">
      <c r="T596">
        <v>611</v>
      </c>
      <c r="U596">
        <v>123700</v>
      </c>
    </row>
    <row r="597" spans="20:21" x14ac:dyDescent="0.4">
      <c r="T597">
        <v>612</v>
      </c>
      <c r="U597">
        <v>123700</v>
      </c>
    </row>
    <row r="598" spans="20:21" x14ac:dyDescent="0.4">
      <c r="T598">
        <v>613</v>
      </c>
      <c r="U598">
        <v>123700</v>
      </c>
    </row>
    <row r="599" spans="20:21" x14ac:dyDescent="0.4">
      <c r="T599">
        <v>614</v>
      </c>
      <c r="U599">
        <v>123700</v>
      </c>
    </row>
    <row r="600" spans="20:21" x14ac:dyDescent="0.4">
      <c r="T600">
        <v>615</v>
      </c>
      <c r="U600">
        <v>123700</v>
      </c>
    </row>
    <row r="601" spans="20:21" x14ac:dyDescent="0.4">
      <c r="T601">
        <v>616</v>
      </c>
      <c r="U601">
        <v>124700</v>
      </c>
    </row>
    <row r="602" spans="20:21" x14ac:dyDescent="0.4">
      <c r="T602">
        <v>617</v>
      </c>
      <c r="U602">
        <v>124700</v>
      </c>
    </row>
    <row r="603" spans="20:21" x14ac:dyDescent="0.4">
      <c r="T603">
        <v>618</v>
      </c>
      <c r="U603">
        <v>124700</v>
      </c>
    </row>
    <row r="604" spans="20:21" x14ac:dyDescent="0.4">
      <c r="T604">
        <v>619</v>
      </c>
      <c r="U604">
        <v>124700</v>
      </c>
    </row>
    <row r="605" spans="20:21" x14ac:dyDescent="0.4">
      <c r="T605">
        <v>620</v>
      </c>
      <c r="U605">
        <v>124700</v>
      </c>
    </row>
    <row r="606" spans="20:21" x14ac:dyDescent="0.4">
      <c r="T606">
        <v>621</v>
      </c>
      <c r="U606">
        <v>125700</v>
      </c>
    </row>
    <row r="607" spans="20:21" x14ac:dyDescent="0.4">
      <c r="T607">
        <v>622</v>
      </c>
      <c r="U607">
        <v>125700</v>
      </c>
    </row>
    <row r="608" spans="20:21" x14ac:dyDescent="0.4">
      <c r="T608">
        <v>623</v>
      </c>
      <c r="U608">
        <v>125700</v>
      </c>
    </row>
    <row r="609" spans="20:21" x14ac:dyDescent="0.4">
      <c r="T609">
        <v>624</v>
      </c>
      <c r="U609">
        <v>125700</v>
      </c>
    </row>
    <row r="610" spans="20:21" x14ac:dyDescent="0.4">
      <c r="T610">
        <v>625</v>
      </c>
      <c r="U610">
        <v>125700</v>
      </c>
    </row>
    <row r="611" spans="20:21" x14ac:dyDescent="0.4">
      <c r="T611">
        <v>626</v>
      </c>
      <c r="U611">
        <v>126700</v>
      </c>
    </row>
    <row r="612" spans="20:21" x14ac:dyDescent="0.4">
      <c r="T612">
        <v>627</v>
      </c>
      <c r="U612">
        <v>126700</v>
      </c>
    </row>
    <row r="613" spans="20:21" x14ac:dyDescent="0.4">
      <c r="T613">
        <v>628</v>
      </c>
      <c r="U613">
        <v>126700</v>
      </c>
    </row>
    <row r="614" spans="20:21" x14ac:dyDescent="0.4">
      <c r="T614">
        <v>629</v>
      </c>
      <c r="U614">
        <v>126700</v>
      </c>
    </row>
    <row r="615" spans="20:21" x14ac:dyDescent="0.4">
      <c r="T615">
        <v>630</v>
      </c>
      <c r="U615">
        <v>126700</v>
      </c>
    </row>
    <row r="616" spans="20:21" x14ac:dyDescent="0.4">
      <c r="T616">
        <v>631</v>
      </c>
      <c r="U616">
        <v>127700</v>
      </c>
    </row>
    <row r="617" spans="20:21" x14ac:dyDescent="0.4">
      <c r="T617">
        <v>632</v>
      </c>
      <c r="U617">
        <v>127700</v>
      </c>
    </row>
    <row r="618" spans="20:21" x14ac:dyDescent="0.4">
      <c r="T618">
        <v>633</v>
      </c>
      <c r="U618">
        <v>127700</v>
      </c>
    </row>
    <row r="619" spans="20:21" x14ac:dyDescent="0.4">
      <c r="T619">
        <v>634</v>
      </c>
      <c r="U619">
        <v>127700</v>
      </c>
    </row>
    <row r="620" spans="20:21" x14ac:dyDescent="0.4">
      <c r="T620">
        <v>635</v>
      </c>
      <c r="U620">
        <v>127700</v>
      </c>
    </row>
    <row r="621" spans="20:21" x14ac:dyDescent="0.4">
      <c r="T621">
        <v>636</v>
      </c>
      <c r="U621">
        <v>128700</v>
      </c>
    </row>
    <row r="622" spans="20:21" x14ac:dyDescent="0.4">
      <c r="T622">
        <v>637</v>
      </c>
      <c r="U622">
        <v>128700</v>
      </c>
    </row>
    <row r="623" spans="20:21" x14ac:dyDescent="0.4">
      <c r="T623">
        <v>638</v>
      </c>
      <c r="U623">
        <v>128700</v>
      </c>
    </row>
    <row r="624" spans="20:21" x14ac:dyDescent="0.4">
      <c r="T624">
        <v>639</v>
      </c>
      <c r="U624">
        <v>128700</v>
      </c>
    </row>
    <row r="625" spans="20:21" x14ac:dyDescent="0.4">
      <c r="T625">
        <v>640</v>
      </c>
      <c r="U625">
        <v>128700</v>
      </c>
    </row>
    <row r="626" spans="20:21" x14ac:dyDescent="0.4">
      <c r="T626">
        <v>641</v>
      </c>
      <c r="U626">
        <v>129700</v>
      </c>
    </row>
    <row r="627" spans="20:21" x14ac:dyDescent="0.4">
      <c r="T627">
        <v>642</v>
      </c>
      <c r="U627">
        <v>129700</v>
      </c>
    </row>
    <row r="628" spans="20:21" x14ac:dyDescent="0.4">
      <c r="T628">
        <v>643</v>
      </c>
      <c r="U628">
        <v>129700</v>
      </c>
    </row>
    <row r="629" spans="20:21" x14ac:dyDescent="0.4">
      <c r="T629">
        <v>644</v>
      </c>
      <c r="U629">
        <v>129700</v>
      </c>
    </row>
    <row r="630" spans="20:21" x14ac:dyDescent="0.4">
      <c r="T630">
        <v>645</v>
      </c>
      <c r="U630">
        <v>129700</v>
      </c>
    </row>
    <row r="631" spans="20:21" x14ac:dyDescent="0.4">
      <c r="T631">
        <v>646</v>
      </c>
      <c r="U631">
        <v>130700</v>
      </c>
    </row>
    <row r="632" spans="20:21" x14ac:dyDescent="0.4">
      <c r="T632">
        <v>647</v>
      </c>
      <c r="U632">
        <v>130700</v>
      </c>
    </row>
    <row r="633" spans="20:21" x14ac:dyDescent="0.4">
      <c r="T633">
        <v>648</v>
      </c>
      <c r="U633">
        <v>130700</v>
      </c>
    </row>
    <row r="634" spans="20:21" x14ac:dyDescent="0.4">
      <c r="T634">
        <v>649</v>
      </c>
      <c r="U634">
        <v>130700</v>
      </c>
    </row>
    <row r="635" spans="20:21" x14ac:dyDescent="0.4">
      <c r="T635">
        <v>650</v>
      </c>
      <c r="U635">
        <v>130700</v>
      </c>
    </row>
    <row r="636" spans="20:21" x14ac:dyDescent="0.4">
      <c r="T636">
        <v>651</v>
      </c>
      <c r="U636">
        <v>131700</v>
      </c>
    </row>
    <row r="637" spans="20:21" x14ac:dyDescent="0.4">
      <c r="T637">
        <v>652</v>
      </c>
      <c r="U637">
        <v>131700</v>
      </c>
    </row>
    <row r="638" spans="20:21" x14ac:dyDescent="0.4">
      <c r="T638">
        <v>653</v>
      </c>
      <c r="U638">
        <v>131700</v>
      </c>
    </row>
    <row r="639" spans="20:21" x14ac:dyDescent="0.4">
      <c r="T639">
        <v>654</v>
      </c>
      <c r="U639">
        <v>131700</v>
      </c>
    </row>
    <row r="640" spans="20:21" x14ac:dyDescent="0.4">
      <c r="T640">
        <v>655</v>
      </c>
      <c r="U640">
        <v>131700</v>
      </c>
    </row>
    <row r="641" spans="20:21" x14ac:dyDescent="0.4">
      <c r="T641">
        <v>656</v>
      </c>
      <c r="U641">
        <v>132700</v>
      </c>
    </row>
    <row r="642" spans="20:21" x14ac:dyDescent="0.4">
      <c r="T642">
        <v>657</v>
      </c>
      <c r="U642">
        <v>132700</v>
      </c>
    </row>
    <row r="643" spans="20:21" x14ac:dyDescent="0.4">
      <c r="T643">
        <v>658</v>
      </c>
      <c r="U643">
        <v>132700</v>
      </c>
    </row>
    <row r="644" spans="20:21" x14ac:dyDescent="0.4">
      <c r="T644">
        <v>659</v>
      </c>
      <c r="U644">
        <v>132700</v>
      </c>
    </row>
    <row r="645" spans="20:21" x14ac:dyDescent="0.4">
      <c r="T645">
        <v>660</v>
      </c>
      <c r="U645">
        <v>132700</v>
      </c>
    </row>
    <row r="646" spans="20:21" x14ac:dyDescent="0.4">
      <c r="T646">
        <v>661</v>
      </c>
      <c r="U646">
        <v>133700</v>
      </c>
    </row>
    <row r="647" spans="20:21" x14ac:dyDescent="0.4">
      <c r="T647">
        <v>662</v>
      </c>
      <c r="U647">
        <v>133700</v>
      </c>
    </row>
    <row r="648" spans="20:21" x14ac:dyDescent="0.4">
      <c r="T648">
        <v>663</v>
      </c>
      <c r="U648">
        <v>133700</v>
      </c>
    </row>
    <row r="649" spans="20:21" x14ac:dyDescent="0.4">
      <c r="T649">
        <v>664</v>
      </c>
      <c r="U649">
        <v>133700</v>
      </c>
    </row>
    <row r="650" spans="20:21" x14ac:dyDescent="0.4">
      <c r="T650">
        <v>665</v>
      </c>
      <c r="U650">
        <v>133700</v>
      </c>
    </row>
    <row r="651" spans="20:21" x14ac:dyDescent="0.4">
      <c r="T651">
        <v>666</v>
      </c>
      <c r="U651">
        <v>134700</v>
      </c>
    </row>
    <row r="652" spans="20:21" x14ac:dyDescent="0.4">
      <c r="T652">
        <v>667</v>
      </c>
      <c r="U652">
        <v>134700</v>
      </c>
    </row>
    <row r="653" spans="20:21" x14ac:dyDescent="0.4">
      <c r="T653">
        <v>668</v>
      </c>
      <c r="U653">
        <v>134700</v>
      </c>
    </row>
    <row r="654" spans="20:21" x14ac:dyDescent="0.4">
      <c r="T654">
        <v>669</v>
      </c>
      <c r="U654">
        <v>134700</v>
      </c>
    </row>
    <row r="655" spans="20:21" x14ac:dyDescent="0.4">
      <c r="T655">
        <v>670</v>
      </c>
      <c r="U655">
        <v>134700</v>
      </c>
    </row>
    <row r="656" spans="20:21" x14ac:dyDescent="0.4">
      <c r="T656">
        <v>10001</v>
      </c>
      <c r="U656">
        <v>1270</v>
      </c>
    </row>
    <row r="657" spans="20:21" x14ac:dyDescent="0.4">
      <c r="T657">
        <v>10002</v>
      </c>
      <c r="U657">
        <v>2100</v>
      </c>
    </row>
    <row r="658" spans="20:21" x14ac:dyDescent="0.4">
      <c r="T658">
        <v>10003</v>
      </c>
      <c r="U658">
        <v>2100</v>
      </c>
    </row>
    <row r="659" spans="20:21" x14ac:dyDescent="0.4">
      <c r="T659">
        <v>10004</v>
      </c>
      <c r="U659">
        <v>3000</v>
      </c>
    </row>
    <row r="660" spans="20:21" x14ac:dyDescent="0.4">
      <c r="T660">
        <v>10005</v>
      </c>
      <c r="U660">
        <v>3000</v>
      </c>
    </row>
    <row r="661" spans="20:21" x14ac:dyDescent="0.4">
      <c r="T661">
        <v>10006</v>
      </c>
      <c r="U661">
        <v>3000</v>
      </c>
    </row>
    <row r="662" spans="20:21" x14ac:dyDescent="0.4">
      <c r="T662">
        <v>10007</v>
      </c>
      <c r="U662">
        <v>4050</v>
      </c>
    </row>
    <row r="663" spans="20:21" x14ac:dyDescent="0.4">
      <c r="T663">
        <v>10008</v>
      </c>
      <c r="U663">
        <v>4050</v>
      </c>
    </row>
    <row r="664" spans="20:21" x14ac:dyDescent="0.4">
      <c r="T664">
        <v>10009</v>
      </c>
      <c r="U664">
        <v>4050</v>
      </c>
    </row>
    <row r="665" spans="20:21" x14ac:dyDescent="0.4">
      <c r="T665">
        <v>10010</v>
      </c>
      <c r="U665">
        <v>4050</v>
      </c>
    </row>
    <row r="666" spans="20:21" x14ac:dyDescent="0.4">
      <c r="T666">
        <v>10011</v>
      </c>
      <c r="U666">
        <v>5550</v>
      </c>
    </row>
    <row r="667" spans="20:21" x14ac:dyDescent="0.4">
      <c r="T667">
        <v>10012</v>
      </c>
      <c r="U667">
        <v>5550</v>
      </c>
    </row>
    <row r="668" spans="20:21" x14ac:dyDescent="0.4">
      <c r="T668">
        <v>10013</v>
      </c>
      <c r="U668">
        <v>5550</v>
      </c>
    </row>
    <row r="669" spans="20:21" x14ac:dyDescent="0.4">
      <c r="T669">
        <v>10014</v>
      </c>
      <c r="U669">
        <v>5550</v>
      </c>
    </row>
    <row r="670" spans="20:21" x14ac:dyDescent="0.4">
      <c r="T670">
        <v>10015</v>
      </c>
      <c r="U670">
        <v>5550</v>
      </c>
    </row>
    <row r="671" spans="20:21" x14ac:dyDescent="0.4">
      <c r="T671">
        <v>10016</v>
      </c>
      <c r="U671">
        <v>7050</v>
      </c>
    </row>
    <row r="672" spans="20:21" x14ac:dyDescent="0.4">
      <c r="T672">
        <v>10017</v>
      </c>
      <c r="U672">
        <v>7050</v>
      </c>
    </row>
    <row r="673" spans="20:21" x14ac:dyDescent="0.4">
      <c r="T673">
        <v>10018</v>
      </c>
      <c r="U673">
        <v>7050</v>
      </c>
    </row>
    <row r="674" spans="20:21" x14ac:dyDescent="0.4">
      <c r="T674">
        <v>10019</v>
      </c>
      <c r="U674">
        <v>7050</v>
      </c>
    </row>
    <row r="675" spans="20:21" x14ac:dyDescent="0.4">
      <c r="T675">
        <v>10020</v>
      </c>
      <c r="U675">
        <v>7050</v>
      </c>
    </row>
    <row r="676" spans="20:21" x14ac:dyDescent="0.4">
      <c r="T676">
        <v>10021</v>
      </c>
      <c r="U676">
        <v>8550</v>
      </c>
    </row>
    <row r="677" spans="20:21" x14ac:dyDescent="0.4">
      <c r="T677">
        <v>10022</v>
      </c>
      <c r="U677">
        <v>8550</v>
      </c>
    </row>
    <row r="678" spans="20:21" x14ac:dyDescent="0.4">
      <c r="T678">
        <v>10023</v>
      </c>
      <c r="U678">
        <v>8550</v>
      </c>
    </row>
    <row r="679" spans="20:21" x14ac:dyDescent="0.4">
      <c r="T679">
        <v>10024</v>
      </c>
      <c r="U679">
        <v>8550</v>
      </c>
    </row>
    <row r="680" spans="20:21" x14ac:dyDescent="0.4">
      <c r="T680">
        <v>10025</v>
      </c>
      <c r="U680">
        <v>8550</v>
      </c>
    </row>
    <row r="681" spans="20:21" x14ac:dyDescent="0.4">
      <c r="T681">
        <v>10026</v>
      </c>
      <c r="U681">
        <v>10050</v>
      </c>
    </row>
    <row r="682" spans="20:21" x14ac:dyDescent="0.4">
      <c r="T682">
        <v>10027</v>
      </c>
      <c r="U682">
        <v>10050</v>
      </c>
    </row>
    <row r="683" spans="20:21" x14ac:dyDescent="0.4">
      <c r="T683">
        <v>10028</v>
      </c>
      <c r="U683">
        <v>10050</v>
      </c>
    </row>
    <row r="684" spans="20:21" x14ac:dyDescent="0.4">
      <c r="T684">
        <v>10029</v>
      </c>
      <c r="U684">
        <v>10050</v>
      </c>
    </row>
    <row r="685" spans="20:21" x14ac:dyDescent="0.4">
      <c r="T685">
        <v>10030</v>
      </c>
      <c r="U685">
        <v>10050</v>
      </c>
    </row>
    <row r="686" spans="20:21" x14ac:dyDescent="0.4">
      <c r="T686">
        <v>10031</v>
      </c>
      <c r="U686">
        <v>11550</v>
      </c>
    </row>
    <row r="687" spans="20:21" x14ac:dyDescent="0.4">
      <c r="T687">
        <v>10032</v>
      </c>
      <c r="U687">
        <v>11550</v>
      </c>
    </row>
    <row r="688" spans="20:21" x14ac:dyDescent="0.4">
      <c r="T688">
        <v>10033</v>
      </c>
      <c r="U688">
        <v>11550</v>
      </c>
    </row>
    <row r="689" spans="20:21" x14ac:dyDescent="0.4">
      <c r="T689">
        <v>10034</v>
      </c>
      <c r="U689">
        <v>11550</v>
      </c>
    </row>
    <row r="690" spans="20:21" x14ac:dyDescent="0.4">
      <c r="T690">
        <v>10035</v>
      </c>
      <c r="U690">
        <v>11550</v>
      </c>
    </row>
    <row r="691" spans="20:21" x14ac:dyDescent="0.4">
      <c r="T691">
        <v>10036</v>
      </c>
      <c r="U691">
        <v>13050</v>
      </c>
    </row>
    <row r="692" spans="20:21" x14ac:dyDescent="0.4">
      <c r="T692">
        <v>10037</v>
      </c>
      <c r="U692">
        <v>13050</v>
      </c>
    </row>
    <row r="693" spans="20:21" x14ac:dyDescent="0.4">
      <c r="T693">
        <v>10038</v>
      </c>
      <c r="U693">
        <v>13050</v>
      </c>
    </row>
    <row r="694" spans="20:21" x14ac:dyDescent="0.4">
      <c r="T694">
        <v>10039</v>
      </c>
      <c r="U694">
        <v>13050</v>
      </c>
    </row>
    <row r="695" spans="20:21" x14ac:dyDescent="0.4">
      <c r="T695">
        <v>10040</v>
      </c>
      <c r="U695">
        <v>13050</v>
      </c>
    </row>
    <row r="696" spans="20:21" x14ac:dyDescent="0.4">
      <c r="T696">
        <v>10041</v>
      </c>
      <c r="U696">
        <v>14550</v>
      </c>
    </row>
    <row r="697" spans="20:21" x14ac:dyDescent="0.4">
      <c r="T697">
        <v>10042</v>
      </c>
      <c r="U697">
        <v>14550</v>
      </c>
    </row>
    <row r="698" spans="20:21" x14ac:dyDescent="0.4">
      <c r="T698">
        <v>10043</v>
      </c>
      <c r="U698">
        <v>14550</v>
      </c>
    </row>
    <row r="699" spans="20:21" x14ac:dyDescent="0.4">
      <c r="T699">
        <v>10044</v>
      </c>
      <c r="U699">
        <v>14550</v>
      </c>
    </row>
    <row r="700" spans="20:21" x14ac:dyDescent="0.4">
      <c r="T700">
        <v>10045</v>
      </c>
      <c r="U700">
        <v>14550</v>
      </c>
    </row>
    <row r="701" spans="20:21" x14ac:dyDescent="0.4">
      <c r="T701">
        <v>10046</v>
      </c>
      <c r="U701">
        <v>16050</v>
      </c>
    </row>
    <row r="702" spans="20:21" x14ac:dyDescent="0.4">
      <c r="T702">
        <v>10047</v>
      </c>
      <c r="U702">
        <v>16050</v>
      </c>
    </row>
    <row r="703" spans="20:21" x14ac:dyDescent="0.4">
      <c r="T703">
        <v>10048</v>
      </c>
      <c r="U703">
        <v>16050</v>
      </c>
    </row>
    <row r="704" spans="20:21" x14ac:dyDescent="0.4">
      <c r="T704">
        <v>10049</v>
      </c>
      <c r="U704">
        <v>16050</v>
      </c>
    </row>
    <row r="705" spans="20:21" x14ac:dyDescent="0.4">
      <c r="T705">
        <v>10050</v>
      </c>
      <c r="U705">
        <v>16050</v>
      </c>
    </row>
    <row r="706" spans="20:21" x14ac:dyDescent="0.4">
      <c r="T706">
        <v>10051</v>
      </c>
      <c r="U706">
        <v>17550</v>
      </c>
    </row>
    <row r="707" spans="20:21" x14ac:dyDescent="0.4">
      <c r="T707">
        <v>10052</v>
      </c>
      <c r="U707">
        <v>17550</v>
      </c>
    </row>
    <row r="708" spans="20:21" x14ac:dyDescent="0.4">
      <c r="T708">
        <v>10053</v>
      </c>
      <c r="U708">
        <v>17550</v>
      </c>
    </row>
    <row r="709" spans="20:21" x14ac:dyDescent="0.4">
      <c r="T709">
        <v>10054</v>
      </c>
      <c r="U709">
        <v>17550</v>
      </c>
    </row>
    <row r="710" spans="20:21" x14ac:dyDescent="0.4">
      <c r="T710">
        <v>10055</v>
      </c>
      <c r="U710">
        <v>17550</v>
      </c>
    </row>
    <row r="711" spans="20:21" x14ac:dyDescent="0.4">
      <c r="T711">
        <v>10056</v>
      </c>
      <c r="U711">
        <v>19050</v>
      </c>
    </row>
    <row r="712" spans="20:21" x14ac:dyDescent="0.4">
      <c r="T712">
        <v>10057</v>
      </c>
      <c r="U712">
        <v>19050</v>
      </c>
    </row>
    <row r="713" spans="20:21" x14ac:dyDescent="0.4">
      <c r="T713">
        <v>10058</v>
      </c>
      <c r="U713">
        <v>19050</v>
      </c>
    </row>
    <row r="714" spans="20:21" x14ac:dyDescent="0.4">
      <c r="T714">
        <v>10059</v>
      </c>
      <c r="U714">
        <v>19050</v>
      </c>
    </row>
    <row r="715" spans="20:21" x14ac:dyDescent="0.4">
      <c r="T715">
        <v>10060</v>
      </c>
      <c r="U715">
        <v>19050</v>
      </c>
    </row>
    <row r="716" spans="20:21" x14ac:dyDescent="0.4">
      <c r="T716">
        <v>10061</v>
      </c>
      <c r="U716">
        <v>20550</v>
      </c>
    </row>
    <row r="717" spans="20:21" x14ac:dyDescent="0.4">
      <c r="T717">
        <v>10062</v>
      </c>
      <c r="U717">
        <v>20550</v>
      </c>
    </row>
    <row r="718" spans="20:21" x14ac:dyDescent="0.4">
      <c r="T718">
        <v>10063</v>
      </c>
      <c r="U718">
        <v>20550</v>
      </c>
    </row>
    <row r="719" spans="20:21" x14ac:dyDescent="0.4">
      <c r="T719">
        <v>10064</v>
      </c>
      <c r="U719">
        <v>20550</v>
      </c>
    </row>
    <row r="720" spans="20:21" x14ac:dyDescent="0.4">
      <c r="T720">
        <v>10065</v>
      </c>
      <c r="U720">
        <v>20550</v>
      </c>
    </row>
    <row r="721" spans="20:21" x14ac:dyDescent="0.4">
      <c r="T721">
        <v>10066</v>
      </c>
      <c r="U721">
        <v>22050</v>
      </c>
    </row>
    <row r="722" spans="20:21" x14ac:dyDescent="0.4">
      <c r="T722">
        <v>10067</v>
      </c>
      <c r="U722">
        <v>22050</v>
      </c>
    </row>
    <row r="723" spans="20:21" x14ac:dyDescent="0.4">
      <c r="T723">
        <v>10068</v>
      </c>
      <c r="U723">
        <v>22050</v>
      </c>
    </row>
    <row r="724" spans="20:21" x14ac:dyDescent="0.4">
      <c r="T724">
        <v>10069</v>
      </c>
      <c r="U724">
        <v>22050</v>
      </c>
    </row>
    <row r="725" spans="20:21" x14ac:dyDescent="0.4">
      <c r="T725">
        <v>10070</v>
      </c>
      <c r="U725">
        <v>22050</v>
      </c>
    </row>
    <row r="726" spans="20:21" x14ac:dyDescent="0.4">
      <c r="T726">
        <v>10071</v>
      </c>
      <c r="U726">
        <v>23550</v>
      </c>
    </row>
    <row r="727" spans="20:21" x14ac:dyDescent="0.4">
      <c r="T727">
        <v>10072</v>
      </c>
      <c r="U727">
        <v>23550</v>
      </c>
    </row>
    <row r="728" spans="20:21" x14ac:dyDescent="0.4">
      <c r="T728">
        <v>10073</v>
      </c>
      <c r="U728">
        <v>23550</v>
      </c>
    </row>
    <row r="729" spans="20:21" x14ac:dyDescent="0.4">
      <c r="T729">
        <v>10074</v>
      </c>
      <c r="U729">
        <v>23550</v>
      </c>
    </row>
    <row r="730" spans="20:21" x14ac:dyDescent="0.4">
      <c r="T730">
        <v>10075</v>
      </c>
      <c r="U730">
        <v>23550</v>
      </c>
    </row>
    <row r="731" spans="20:21" x14ac:dyDescent="0.4">
      <c r="T731">
        <v>10076</v>
      </c>
      <c r="U731">
        <v>25050</v>
      </c>
    </row>
    <row r="732" spans="20:21" x14ac:dyDescent="0.4">
      <c r="T732">
        <v>10077</v>
      </c>
      <c r="U732">
        <v>25050</v>
      </c>
    </row>
    <row r="733" spans="20:21" x14ac:dyDescent="0.4">
      <c r="T733">
        <v>10078</v>
      </c>
      <c r="U733">
        <v>25050</v>
      </c>
    </row>
    <row r="734" spans="20:21" x14ac:dyDescent="0.4">
      <c r="T734">
        <v>10079</v>
      </c>
      <c r="U734">
        <v>25050</v>
      </c>
    </row>
    <row r="735" spans="20:21" x14ac:dyDescent="0.4">
      <c r="T735">
        <v>10080</v>
      </c>
      <c r="U735">
        <v>25050</v>
      </c>
    </row>
    <row r="736" spans="20:21" x14ac:dyDescent="0.4">
      <c r="T736">
        <v>10081</v>
      </c>
      <c r="U736">
        <v>26550</v>
      </c>
    </row>
    <row r="737" spans="20:21" x14ac:dyDescent="0.4">
      <c r="T737">
        <v>10082</v>
      </c>
      <c r="U737">
        <v>26550</v>
      </c>
    </row>
    <row r="738" spans="20:21" x14ac:dyDescent="0.4">
      <c r="T738">
        <v>10083</v>
      </c>
      <c r="U738">
        <v>26550</v>
      </c>
    </row>
    <row r="739" spans="20:21" x14ac:dyDescent="0.4">
      <c r="T739">
        <v>10084</v>
      </c>
      <c r="U739">
        <v>26550</v>
      </c>
    </row>
    <row r="740" spans="20:21" x14ac:dyDescent="0.4">
      <c r="T740">
        <v>10085</v>
      </c>
      <c r="U740">
        <v>26550</v>
      </c>
    </row>
    <row r="741" spans="20:21" x14ac:dyDescent="0.4">
      <c r="T741">
        <v>10086</v>
      </c>
      <c r="U741">
        <v>28050</v>
      </c>
    </row>
    <row r="742" spans="20:21" x14ac:dyDescent="0.4">
      <c r="T742">
        <v>10087</v>
      </c>
      <c r="U742">
        <v>28050</v>
      </c>
    </row>
    <row r="743" spans="20:21" x14ac:dyDescent="0.4">
      <c r="T743">
        <v>10088</v>
      </c>
      <c r="U743">
        <v>28050</v>
      </c>
    </row>
    <row r="744" spans="20:21" x14ac:dyDescent="0.4">
      <c r="T744">
        <v>10089</v>
      </c>
      <c r="U744">
        <v>28050</v>
      </c>
    </row>
    <row r="745" spans="20:21" x14ac:dyDescent="0.4">
      <c r="T745">
        <v>10090</v>
      </c>
      <c r="U745">
        <v>28050</v>
      </c>
    </row>
    <row r="746" spans="20:21" x14ac:dyDescent="0.4">
      <c r="T746">
        <v>10091</v>
      </c>
      <c r="U746">
        <v>29550</v>
      </c>
    </row>
    <row r="747" spans="20:21" x14ac:dyDescent="0.4">
      <c r="T747">
        <v>10092</v>
      </c>
      <c r="U747">
        <v>29550</v>
      </c>
    </row>
    <row r="748" spans="20:21" x14ac:dyDescent="0.4">
      <c r="T748">
        <v>10093</v>
      </c>
      <c r="U748">
        <v>29550</v>
      </c>
    </row>
    <row r="749" spans="20:21" x14ac:dyDescent="0.4">
      <c r="T749">
        <v>10094</v>
      </c>
      <c r="U749">
        <v>29550</v>
      </c>
    </row>
    <row r="750" spans="20:21" x14ac:dyDescent="0.4">
      <c r="T750">
        <v>10095</v>
      </c>
      <c r="U750">
        <v>29550</v>
      </c>
    </row>
    <row r="751" spans="20:21" x14ac:dyDescent="0.4">
      <c r="T751">
        <v>10096</v>
      </c>
      <c r="U751">
        <v>31050</v>
      </c>
    </row>
    <row r="752" spans="20:21" x14ac:dyDescent="0.4">
      <c r="T752">
        <v>10097</v>
      </c>
      <c r="U752">
        <v>31050</v>
      </c>
    </row>
    <row r="753" spans="20:21" x14ac:dyDescent="0.4">
      <c r="T753">
        <v>10098</v>
      </c>
      <c r="U753">
        <v>31050</v>
      </c>
    </row>
    <row r="754" spans="20:21" x14ac:dyDescent="0.4">
      <c r="T754">
        <v>10099</v>
      </c>
      <c r="U754">
        <v>31050</v>
      </c>
    </row>
    <row r="755" spans="20:21" x14ac:dyDescent="0.4">
      <c r="T755">
        <v>10100</v>
      </c>
      <c r="U755">
        <v>31050</v>
      </c>
    </row>
    <row r="756" spans="20:21" x14ac:dyDescent="0.4">
      <c r="T756">
        <v>10101</v>
      </c>
      <c r="U756">
        <v>32550</v>
      </c>
    </row>
    <row r="757" spans="20:21" x14ac:dyDescent="0.4">
      <c r="T757">
        <v>10102</v>
      </c>
      <c r="U757">
        <v>32550</v>
      </c>
    </row>
    <row r="758" spans="20:21" x14ac:dyDescent="0.4">
      <c r="T758">
        <v>10103</v>
      </c>
      <c r="U758">
        <v>32550</v>
      </c>
    </row>
    <row r="759" spans="20:21" x14ac:dyDescent="0.4">
      <c r="T759">
        <v>10104</v>
      </c>
      <c r="U759">
        <v>32550</v>
      </c>
    </row>
    <row r="760" spans="20:21" x14ac:dyDescent="0.4">
      <c r="T760">
        <v>10105</v>
      </c>
      <c r="U760">
        <v>32550</v>
      </c>
    </row>
    <row r="761" spans="20:21" x14ac:dyDescent="0.4">
      <c r="T761">
        <v>10106</v>
      </c>
      <c r="U761">
        <v>34050</v>
      </c>
    </row>
    <row r="762" spans="20:21" x14ac:dyDescent="0.4">
      <c r="T762">
        <v>10107</v>
      </c>
      <c r="U762">
        <v>34050</v>
      </c>
    </row>
    <row r="763" spans="20:21" x14ac:dyDescent="0.4">
      <c r="T763">
        <v>10108</v>
      </c>
      <c r="U763">
        <v>34050</v>
      </c>
    </row>
    <row r="764" spans="20:21" x14ac:dyDescent="0.4">
      <c r="T764">
        <v>10109</v>
      </c>
      <c r="U764">
        <v>34050</v>
      </c>
    </row>
    <row r="765" spans="20:21" x14ac:dyDescent="0.4">
      <c r="T765">
        <v>10110</v>
      </c>
      <c r="U765">
        <v>34050</v>
      </c>
    </row>
    <row r="766" spans="20:21" x14ac:dyDescent="0.4">
      <c r="T766">
        <v>10111</v>
      </c>
      <c r="U766">
        <v>35550</v>
      </c>
    </row>
    <row r="767" spans="20:21" x14ac:dyDescent="0.4">
      <c r="T767">
        <v>10112</v>
      </c>
      <c r="U767">
        <v>35550</v>
      </c>
    </row>
    <row r="768" spans="20:21" x14ac:dyDescent="0.4">
      <c r="T768">
        <v>10113</v>
      </c>
      <c r="U768">
        <v>35550</v>
      </c>
    </row>
    <row r="769" spans="20:21" x14ac:dyDescent="0.4">
      <c r="T769">
        <v>10114</v>
      </c>
      <c r="U769">
        <v>35550</v>
      </c>
    </row>
    <row r="770" spans="20:21" x14ac:dyDescent="0.4">
      <c r="T770">
        <v>10115</v>
      </c>
      <c r="U770">
        <v>35550</v>
      </c>
    </row>
    <row r="771" spans="20:21" x14ac:dyDescent="0.4">
      <c r="T771">
        <v>10116</v>
      </c>
      <c r="U771">
        <v>37050</v>
      </c>
    </row>
    <row r="772" spans="20:21" x14ac:dyDescent="0.4">
      <c r="T772">
        <v>10117</v>
      </c>
      <c r="U772">
        <v>37050</v>
      </c>
    </row>
    <row r="773" spans="20:21" x14ac:dyDescent="0.4">
      <c r="T773">
        <v>10118</v>
      </c>
      <c r="U773">
        <v>37050</v>
      </c>
    </row>
    <row r="774" spans="20:21" x14ac:dyDescent="0.4">
      <c r="T774">
        <v>10119</v>
      </c>
      <c r="U774">
        <v>37050</v>
      </c>
    </row>
    <row r="775" spans="20:21" x14ac:dyDescent="0.4">
      <c r="T775">
        <v>10120</v>
      </c>
      <c r="U775">
        <v>37050</v>
      </c>
    </row>
    <row r="776" spans="20:21" x14ac:dyDescent="0.4">
      <c r="T776">
        <v>10121</v>
      </c>
      <c r="U776">
        <v>38550</v>
      </c>
    </row>
    <row r="777" spans="20:21" x14ac:dyDescent="0.4">
      <c r="T777">
        <v>10122</v>
      </c>
      <c r="U777">
        <v>38550</v>
      </c>
    </row>
    <row r="778" spans="20:21" x14ac:dyDescent="0.4">
      <c r="T778">
        <v>10123</v>
      </c>
      <c r="U778">
        <v>38550</v>
      </c>
    </row>
    <row r="779" spans="20:21" x14ac:dyDescent="0.4">
      <c r="T779">
        <v>10124</v>
      </c>
      <c r="U779">
        <v>38550</v>
      </c>
    </row>
    <row r="780" spans="20:21" x14ac:dyDescent="0.4">
      <c r="T780">
        <v>10125</v>
      </c>
      <c r="U780">
        <v>38550</v>
      </c>
    </row>
    <row r="781" spans="20:21" x14ac:dyDescent="0.4">
      <c r="T781">
        <v>10126</v>
      </c>
      <c r="U781">
        <v>40050</v>
      </c>
    </row>
    <row r="782" spans="20:21" x14ac:dyDescent="0.4">
      <c r="T782">
        <v>10127</v>
      </c>
      <c r="U782">
        <v>40050</v>
      </c>
    </row>
    <row r="783" spans="20:21" x14ac:dyDescent="0.4">
      <c r="T783">
        <v>10128</v>
      </c>
      <c r="U783">
        <v>40050</v>
      </c>
    </row>
    <row r="784" spans="20:21" x14ac:dyDescent="0.4">
      <c r="T784">
        <v>10129</v>
      </c>
      <c r="U784">
        <v>40050</v>
      </c>
    </row>
    <row r="785" spans="20:21" x14ac:dyDescent="0.4">
      <c r="T785">
        <v>10130</v>
      </c>
      <c r="U785">
        <v>40050</v>
      </c>
    </row>
    <row r="786" spans="20:21" x14ac:dyDescent="0.4">
      <c r="T786">
        <v>10131</v>
      </c>
      <c r="U786">
        <v>41550</v>
      </c>
    </row>
    <row r="787" spans="20:21" x14ac:dyDescent="0.4">
      <c r="T787">
        <v>10132</v>
      </c>
      <c r="U787">
        <v>41550</v>
      </c>
    </row>
    <row r="788" spans="20:21" x14ac:dyDescent="0.4">
      <c r="T788">
        <v>10133</v>
      </c>
      <c r="U788">
        <v>41550</v>
      </c>
    </row>
    <row r="789" spans="20:21" x14ac:dyDescent="0.4">
      <c r="T789">
        <v>10134</v>
      </c>
      <c r="U789">
        <v>41550</v>
      </c>
    </row>
    <row r="790" spans="20:21" x14ac:dyDescent="0.4">
      <c r="T790">
        <v>10135</v>
      </c>
      <c r="U790">
        <v>41550</v>
      </c>
    </row>
    <row r="791" spans="20:21" x14ac:dyDescent="0.4">
      <c r="T791">
        <v>10136</v>
      </c>
      <c r="U791">
        <v>43050</v>
      </c>
    </row>
    <row r="792" spans="20:21" x14ac:dyDescent="0.4">
      <c r="T792">
        <v>10137</v>
      </c>
      <c r="U792">
        <v>43050</v>
      </c>
    </row>
    <row r="793" spans="20:21" x14ac:dyDescent="0.4">
      <c r="T793">
        <v>10138</v>
      </c>
      <c r="U793">
        <v>43050</v>
      </c>
    </row>
    <row r="794" spans="20:21" x14ac:dyDescent="0.4">
      <c r="T794">
        <v>10139</v>
      </c>
      <c r="U794">
        <v>43050</v>
      </c>
    </row>
    <row r="795" spans="20:21" x14ac:dyDescent="0.4">
      <c r="T795">
        <v>10140</v>
      </c>
      <c r="U795">
        <v>43050</v>
      </c>
    </row>
    <row r="796" spans="20:21" x14ac:dyDescent="0.4">
      <c r="T796">
        <v>10141</v>
      </c>
      <c r="U796">
        <v>44550</v>
      </c>
    </row>
    <row r="797" spans="20:21" x14ac:dyDescent="0.4">
      <c r="T797">
        <v>10142</v>
      </c>
      <c r="U797">
        <v>44550</v>
      </c>
    </row>
    <row r="798" spans="20:21" x14ac:dyDescent="0.4">
      <c r="T798">
        <v>10143</v>
      </c>
      <c r="U798">
        <v>44550</v>
      </c>
    </row>
    <row r="799" spans="20:21" x14ac:dyDescent="0.4">
      <c r="T799">
        <v>10144</v>
      </c>
      <c r="U799">
        <v>44550</v>
      </c>
    </row>
    <row r="800" spans="20:21" x14ac:dyDescent="0.4">
      <c r="T800">
        <v>10145</v>
      </c>
      <c r="U800">
        <v>44550</v>
      </c>
    </row>
    <row r="801" spans="20:21" x14ac:dyDescent="0.4">
      <c r="T801">
        <v>10146</v>
      </c>
      <c r="U801">
        <v>46050</v>
      </c>
    </row>
    <row r="802" spans="20:21" x14ac:dyDescent="0.4">
      <c r="T802">
        <v>10147</v>
      </c>
      <c r="U802">
        <v>46050</v>
      </c>
    </row>
    <row r="803" spans="20:21" x14ac:dyDescent="0.4">
      <c r="T803">
        <v>10148</v>
      </c>
      <c r="U803">
        <v>46050</v>
      </c>
    </row>
    <row r="804" spans="20:21" x14ac:dyDescent="0.4">
      <c r="T804">
        <v>10149</v>
      </c>
      <c r="U804">
        <v>46050</v>
      </c>
    </row>
    <row r="805" spans="20:21" x14ac:dyDescent="0.4">
      <c r="T805">
        <v>10150</v>
      </c>
      <c r="U805">
        <v>46050</v>
      </c>
    </row>
    <row r="806" spans="20:21" x14ac:dyDescent="0.4">
      <c r="T806">
        <v>10151</v>
      </c>
      <c r="U806">
        <v>47550</v>
      </c>
    </row>
    <row r="807" spans="20:21" x14ac:dyDescent="0.4">
      <c r="T807">
        <v>10152</v>
      </c>
      <c r="U807">
        <v>47550</v>
      </c>
    </row>
    <row r="808" spans="20:21" x14ac:dyDescent="0.4">
      <c r="T808">
        <v>10153</v>
      </c>
      <c r="U808">
        <v>47550</v>
      </c>
    </row>
    <row r="809" spans="20:21" x14ac:dyDescent="0.4">
      <c r="T809">
        <v>10154</v>
      </c>
      <c r="U809">
        <v>47550</v>
      </c>
    </row>
    <row r="810" spans="20:21" x14ac:dyDescent="0.4">
      <c r="T810">
        <v>10155</v>
      </c>
      <c r="U810">
        <v>47550</v>
      </c>
    </row>
    <row r="811" spans="20:21" x14ac:dyDescent="0.4">
      <c r="T811">
        <v>10156</v>
      </c>
      <c r="U811">
        <v>49050</v>
      </c>
    </row>
    <row r="812" spans="20:21" x14ac:dyDescent="0.4">
      <c r="T812">
        <v>10157</v>
      </c>
      <c r="U812">
        <v>49050</v>
      </c>
    </row>
    <row r="813" spans="20:21" x14ac:dyDescent="0.4">
      <c r="T813">
        <v>10158</v>
      </c>
      <c r="U813">
        <v>49050</v>
      </c>
    </row>
    <row r="814" spans="20:21" x14ac:dyDescent="0.4">
      <c r="T814">
        <v>10159</v>
      </c>
      <c r="U814">
        <v>49050</v>
      </c>
    </row>
    <row r="815" spans="20:21" x14ac:dyDescent="0.4">
      <c r="T815">
        <v>10160</v>
      </c>
      <c r="U815">
        <v>49050</v>
      </c>
    </row>
    <row r="816" spans="20:21" x14ac:dyDescent="0.4">
      <c r="T816">
        <v>10161</v>
      </c>
      <c r="U816">
        <v>50550</v>
      </c>
    </row>
    <row r="817" spans="20:21" x14ac:dyDescent="0.4">
      <c r="T817">
        <v>10162</v>
      </c>
      <c r="U817">
        <v>50550</v>
      </c>
    </row>
    <row r="818" spans="20:21" x14ac:dyDescent="0.4">
      <c r="T818">
        <v>10163</v>
      </c>
      <c r="U818">
        <v>50550</v>
      </c>
    </row>
    <row r="819" spans="20:21" x14ac:dyDescent="0.4">
      <c r="T819">
        <v>10164</v>
      </c>
      <c r="U819">
        <v>50550</v>
      </c>
    </row>
    <row r="820" spans="20:21" x14ac:dyDescent="0.4">
      <c r="T820">
        <v>10165</v>
      </c>
      <c r="U820">
        <v>50550</v>
      </c>
    </row>
    <row r="821" spans="20:21" x14ac:dyDescent="0.4">
      <c r="T821">
        <v>10166</v>
      </c>
      <c r="U821">
        <v>52050</v>
      </c>
    </row>
    <row r="822" spans="20:21" x14ac:dyDescent="0.4">
      <c r="T822">
        <v>10167</v>
      </c>
      <c r="U822">
        <v>52050</v>
      </c>
    </row>
    <row r="823" spans="20:21" x14ac:dyDescent="0.4">
      <c r="T823">
        <v>10168</v>
      </c>
      <c r="U823">
        <v>52050</v>
      </c>
    </row>
    <row r="824" spans="20:21" x14ac:dyDescent="0.4">
      <c r="T824">
        <v>10169</v>
      </c>
      <c r="U824">
        <v>52050</v>
      </c>
    </row>
    <row r="825" spans="20:21" x14ac:dyDescent="0.4">
      <c r="T825">
        <v>10170</v>
      </c>
      <c r="U825">
        <v>52050</v>
      </c>
    </row>
    <row r="826" spans="20:21" x14ac:dyDescent="0.4">
      <c r="T826">
        <v>10171</v>
      </c>
      <c r="U826">
        <v>53550</v>
      </c>
    </row>
    <row r="827" spans="20:21" x14ac:dyDescent="0.4">
      <c r="T827">
        <v>10172</v>
      </c>
      <c r="U827">
        <v>53550</v>
      </c>
    </row>
    <row r="828" spans="20:21" x14ac:dyDescent="0.4">
      <c r="T828">
        <v>10173</v>
      </c>
      <c r="U828">
        <v>53550</v>
      </c>
    </row>
    <row r="829" spans="20:21" x14ac:dyDescent="0.4">
      <c r="T829">
        <v>10174</v>
      </c>
      <c r="U829">
        <v>53550</v>
      </c>
    </row>
    <row r="830" spans="20:21" x14ac:dyDescent="0.4">
      <c r="T830">
        <v>10175</v>
      </c>
      <c r="U830">
        <v>53550</v>
      </c>
    </row>
    <row r="831" spans="20:21" x14ac:dyDescent="0.4">
      <c r="T831">
        <v>10176</v>
      </c>
      <c r="U831">
        <v>55050</v>
      </c>
    </row>
    <row r="832" spans="20:21" x14ac:dyDescent="0.4">
      <c r="T832">
        <v>10177</v>
      </c>
      <c r="U832">
        <v>55050</v>
      </c>
    </row>
    <row r="833" spans="20:21" x14ac:dyDescent="0.4">
      <c r="T833">
        <v>10178</v>
      </c>
      <c r="U833">
        <v>55050</v>
      </c>
    </row>
    <row r="834" spans="20:21" x14ac:dyDescent="0.4">
      <c r="T834">
        <v>10179</v>
      </c>
      <c r="U834">
        <v>55050</v>
      </c>
    </row>
    <row r="835" spans="20:21" x14ac:dyDescent="0.4">
      <c r="T835">
        <v>10180</v>
      </c>
      <c r="U835">
        <v>55050</v>
      </c>
    </row>
    <row r="836" spans="20:21" x14ac:dyDescent="0.4">
      <c r="T836">
        <v>10181</v>
      </c>
      <c r="U836">
        <v>56550</v>
      </c>
    </row>
    <row r="837" spans="20:21" x14ac:dyDescent="0.4">
      <c r="T837">
        <v>10182</v>
      </c>
      <c r="U837">
        <v>56550</v>
      </c>
    </row>
    <row r="838" spans="20:21" x14ac:dyDescent="0.4">
      <c r="T838">
        <v>10183</v>
      </c>
      <c r="U838">
        <v>56550</v>
      </c>
    </row>
    <row r="839" spans="20:21" x14ac:dyDescent="0.4">
      <c r="T839">
        <v>10184</v>
      </c>
      <c r="U839">
        <v>56550</v>
      </c>
    </row>
    <row r="840" spans="20:21" x14ac:dyDescent="0.4">
      <c r="T840">
        <v>10185</v>
      </c>
      <c r="U840">
        <v>56550</v>
      </c>
    </row>
    <row r="841" spans="20:21" x14ac:dyDescent="0.4">
      <c r="T841">
        <v>10186</v>
      </c>
      <c r="U841">
        <v>58050</v>
      </c>
    </row>
    <row r="842" spans="20:21" x14ac:dyDescent="0.4">
      <c r="T842">
        <v>10187</v>
      </c>
      <c r="U842">
        <v>58050</v>
      </c>
    </row>
    <row r="843" spans="20:21" x14ac:dyDescent="0.4">
      <c r="T843">
        <v>10188</v>
      </c>
      <c r="U843">
        <v>58050</v>
      </c>
    </row>
    <row r="844" spans="20:21" x14ac:dyDescent="0.4">
      <c r="T844">
        <v>10189</v>
      </c>
      <c r="U844">
        <v>58050</v>
      </c>
    </row>
    <row r="845" spans="20:21" x14ac:dyDescent="0.4">
      <c r="T845">
        <v>10190</v>
      </c>
      <c r="U845">
        <v>58050</v>
      </c>
    </row>
    <row r="846" spans="20:21" x14ac:dyDescent="0.4">
      <c r="T846">
        <v>10191</v>
      </c>
      <c r="U846">
        <v>59550</v>
      </c>
    </row>
    <row r="847" spans="20:21" x14ac:dyDescent="0.4">
      <c r="T847">
        <v>10192</v>
      </c>
      <c r="U847">
        <v>59550</v>
      </c>
    </row>
    <row r="848" spans="20:21" x14ac:dyDescent="0.4">
      <c r="T848">
        <v>10193</v>
      </c>
      <c r="U848">
        <v>59550</v>
      </c>
    </row>
    <row r="849" spans="20:21" x14ac:dyDescent="0.4">
      <c r="T849">
        <v>10194</v>
      </c>
      <c r="U849">
        <v>59550</v>
      </c>
    </row>
    <row r="850" spans="20:21" x14ac:dyDescent="0.4">
      <c r="T850">
        <v>10195</v>
      </c>
      <c r="U850">
        <v>59550</v>
      </c>
    </row>
    <row r="851" spans="20:21" x14ac:dyDescent="0.4">
      <c r="T851">
        <v>10196</v>
      </c>
      <c r="U851">
        <v>61050</v>
      </c>
    </row>
    <row r="852" spans="20:21" x14ac:dyDescent="0.4">
      <c r="T852">
        <v>10197</v>
      </c>
      <c r="U852">
        <v>61050</v>
      </c>
    </row>
    <row r="853" spans="20:21" x14ac:dyDescent="0.4">
      <c r="T853">
        <v>10198</v>
      </c>
      <c r="U853">
        <v>61050</v>
      </c>
    </row>
    <row r="854" spans="20:21" x14ac:dyDescent="0.4">
      <c r="T854">
        <v>10199</v>
      </c>
      <c r="U854">
        <v>61050</v>
      </c>
    </row>
    <row r="855" spans="20:21" x14ac:dyDescent="0.4">
      <c r="T855">
        <v>10200</v>
      </c>
      <c r="U855">
        <v>61050</v>
      </c>
    </row>
    <row r="856" spans="20:21" x14ac:dyDescent="0.4">
      <c r="T856">
        <v>10201</v>
      </c>
      <c r="U856">
        <v>62550</v>
      </c>
    </row>
    <row r="857" spans="20:21" x14ac:dyDescent="0.4">
      <c r="T857">
        <v>10202</v>
      </c>
      <c r="U857">
        <v>62550</v>
      </c>
    </row>
    <row r="858" spans="20:21" x14ac:dyDescent="0.4">
      <c r="T858">
        <v>10203</v>
      </c>
      <c r="U858">
        <v>62550</v>
      </c>
    </row>
    <row r="859" spans="20:21" x14ac:dyDescent="0.4">
      <c r="T859">
        <v>10204</v>
      </c>
      <c r="U859">
        <v>62550</v>
      </c>
    </row>
    <row r="860" spans="20:21" x14ac:dyDescent="0.4">
      <c r="T860">
        <v>10205</v>
      </c>
      <c r="U860">
        <v>62550</v>
      </c>
    </row>
    <row r="861" spans="20:21" x14ac:dyDescent="0.4">
      <c r="T861">
        <v>10206</v>
      </c>
      <c r="U861">
        <v>64050</v>
      </c>
    </row>
    <row r="862" spans="20:21" x14ac:dyDescent="0.4">
      <c r="T862">
        <v>10207</v>
      </c>
      <c r="U862">
        <v>64050</v>
      </c>
    </row>
    <row r="863" spans="20:21" x14ac:dyDescent="0.4">
      <c r="T863">
        <v>10208</v>
      </c>
      <c r="U863">
        <v>64050</v>
      </c>
    </row>
    <row r="864" spans="20:21" x14ac:dyDescent="0.4">
      <c r="T864">
        <v>10209</v>
      </c>
      <c r="U864">
        <v>64050</v>
      </c>
    </row>
    <row r="865" spans="20:21" x14ac:dyDescent="0.4">
      <c r="T865">
        <v>10210</v>
      </c>
      <c r="U865">
        <v>64050</v>
      </c>
    </row>
    <row r="866" spans="20:21" x14ac:dyDescent="0.4">
      <c r="T866">
        <v>10211</v>
      </c>
      <c r="U866">
        <v>65550</v>
      </c>
    </row>
    <row r="867" spans="20:21" x14ac:dyDescent="0.4">
      <c r="T867">
        <v>10212</v>
      </c>
      <c r="U867">
        <v>65550</v>
      </c>
    </row>
    <row r="868" spans="20:21" x14ac:dyDescent="0.4">
      <c r="T868">
        <v>10213</v>
      </c>
      <c r="U868">
        <v>65550</v>
      </c>
    </row>
    <row r="869" spans="20:21" x14ac:dyDescent="0.4">
      <c r="T869">
        <v>10214</v>
      </c>
      <c r="U869">
        <v>65550</v>
      </c>
    </row>
    <row r="870" spans="20:21" x14ac:dyDescent="0.4">
      <c r="T870">
        <v>10215</v>
      </c>
      <c r="U870">
        <v>65550</v>
      </c>
    </row>
    <row r="871" spans="20:21" x14ac:dyDescent="0.4">
      <c r="T871">
        <v>10216</v>
      </c>
      <c r="U871">
        <v>67050</v>
      </c>
    </row>
    <row r="872" spans="20:21" x14ac:dyDescent="0.4">
      <c r="T872">
        <v>10217</v>
      </c>
      <c r="U872">
        <v>67050</v>
      </c>
    </row>
    <row r="873" spans="20:21" x14ac:dyDescent="0.4">
      <c r="T873">
        <v>10218</v>
      </c>
      <c r="U873">
        <v>67050</v>
      </c>
    </row>
    <row r="874" spans="20:21" x14ac:dyDescent="0.4">
      <c r="T874">
        <v>10219</v>
      </c>
      <c r="U874">
        <v>67050</v>
      </c>
    </row>
    <row r="875" spans="20:21" x14ac:dyDescent="0.4">
      <c r="T875">
        <v>10220</v>
      </c>
      <c r="U875">
        <v>67050</v>
      </c>
    </row>
    <row r="876" spans="20:21" x14ac:dyDescent="0.4">
      <c r="T876">
        <v>10221</v>
      </c>
      <c r="U876">
        <v>68550</v>
      </c>
    </row>
    <row r="877" spans="20:21" x14ac:dyDescent="0.4">
      <c r="T877">
        <v>10222</v>
      </c>
      <c r="U877">
        <v>68550</v>
      </c>
    </row>
    <row r="878" spans="20:21" x14ac:dyDescent="0.4">
      <c r="T878">
        <v>10223</v>
      </c>
      <c r="U878">
        <v>68550</v>
      </c>
    </row>
    <row r="879" spans="20:21" x14ac:dyDescent="0.4">
      <c r="T879">
        <v>10224</v>
      </c>
      <c r="U879">
        <v>68550</v>
      </c>
    </row>
    <row r="880" spans="20:21" x14ac:dyDescent="0.4">
      <c r="T880">
        <v>10225</v>
      </c>
      <c r="U880">
        <v>68550</v>
      </c>
    </row>
    <row r="881" spans="20:21" x14ac:dyDescent="0.4">
      <c r="T881">
        <v>10226</v>
      </c>
      <c r="U881">
        <v>70050</v>
      </c>
    </row>
    <row r="882" spans="20:21" x14ac:dyDescent="0.4">
      <c r="T882">
        <v>10227</v>
      </c>
      <c r="U882">
        <v>70050</v>
      </c>
    </row>
    <row r="883" spans="20:21" x14ac:dyDescent="0.4">
      <c r="T883">
        <v>10228</v>
      </c>
      <c r="U883">
        <v>70050</v>
      </c>
    </row>
    <row r="884" spans="20:21" x14ac:dyDescent="0.4">
      <c r="T884">
        <v>10229</v>
      </c>
      <c r="U884">
        <v>70050</v>
      </c>
    </row>
    <row r="885" spans="20:21" x14ac:dyDescent="0.4">
      <c r="T885">
        <v>10230</v>
      </c>
      <c r="U885">
        <v>70050</v>
      </c>
    </row>
    <row r="886" spans="20:21" x14ac:dyDescent="0.4">
      <c r="T886">
        <v>10231</v>
      </c>
      <c r="U886">
        <v>71550</v>
      </c>
    </row>
    <row r="887" spans="20:21" x14ac:dyDescent="0.4">
      <c r="T887">
        <v>10232</v>
      </c>
      <c r="U887">
        <v>71550</v>
      </c>
    </row>
    <row r="888" spans="20:21" x14ac:dyDescent="0.4">
      <c r="T888">
        <v>10233</v>
      </c>
      <c r="U888">
        <v>71550</v>
      </c>
    </row>
    <row r="889" spans="20:21" x14ac:dyDescent="0.4">
      <c r="T889">
        <v>10234</v>
      </c>
      <c r="U889">
        <v>71550</v>
      </c>
    </row>
    <row r="890" spans="20:21" x14ac:dyDescent="0.4">
      <c r="T890">
        <v>10235</v>
      </c>
      <c r="U890">
        <v>71550</v>
      </c>
    </row>
    <row r="891" spans="20:21" x14ac:dyDescent="0.4">
      <c r="T891">
        <v>10236</v>
      </c>
      <c r="U891">
        <v>73050</v>
      </c>
    </row>
    <row r="892" spans="20:21" x14ac:dyDescent="0.4">
      <c r="T892">
        <v>10237</v>
      </c>
      <c r="U892">
        <v>73050</v>
      </c>
    </row>
    <row r="893" spans="20:21" x14ac:dyDescent="0.4">
      <c r="T893">
        <v>10238</v>
      </c>
      <c r="U893">
        <v>73050</v>
      </c>
    </row>
    <row r="894" spans="20:21" x14ac:dyDescent="0.4">
      <c r="T894">
        <v>10239</v>
      </c>
      <c r="U894">
        <v>73050</v>
      </c>
    </row>
    <row r="895" spans="20:21" x14ac:dyDescent="0.4">
      <c r="T895">
        <v>10240</v>
      </c>
      <c r="U895">
        <v>73050</v>
      </c>
    </row>
    <row r="896" spans="20:21" x14ac:dyDescent="0.4">
      <c r="T896">
        <v>10241</v>
      </c>
      <c r="U896">
        <v>74550</v>
      </c>
    </row>
    <row r="897" spans="20:21" x14ac:dyDescent="0.4">
      <c r="T897">
        <v>10242</v>
      </c>
      <c r="U897">
        <v>74550</v>
      </c>
    </row>
    <row r="898" spans="20:21" x14ac:dyDescent="0.4">
      <c r="T898">
        <v>10243</v>
      </c>
      <c r="U898">
        <v>74550</v>
      </c>
    </row>
    <row r="899" spans="20:21" x14ac:dyDescent="0.4">
      <c r="T899">
        <v>10244</v>
      </c>
      <c r="U899">
        <v>74550</v>
      </c>
    </row>
    <row r="900" spans="20:21" x14ac:dyDescent="0.4">
      <c r="T900">
        <v>10245</v>
      </c>
      <c r="U900">
        <v>74550</v>
      </c>
    </row>
    <row r="901" spans="20:21" x14ac:dyDescent="0.4">
      <c r="T901">
        <v>10246</v>
      </c>
      <c r="U901">
        <v>76050</v>
      </c>
    </row>
    <row r="902" spans="20:21" x14ac:dyDescent="0.4">
      <c r="T902">
        <v>10247</v>
      </c>
      <c r="U902">
        <v>76050</v>
      </c>
    </row>
    <row r="903" spans="20:21" x14ac:dyDescent="0.4">
      <c r="T903">
        <v>10248</v>
      </c>
      <c r="U903">
        <v>76050</v>
      </c>
    </row>
    <row r="904" spans="20:21" x14ac:dyDescent="0.4">
      <c r="T904">
        <v>10249</v>
      </c>
      <c r="U904">
        <v>76050</v>
      </c>
    </row>
    <row r="905" spans="20:21" x14ac:dyDescent="0.4">
      <c r="T905">
        <v>10250</v>
      </c>
      <c r="U905">
        <v>76050</v>
      </c>
    </row>
    <row r="906" spans="20:21" x14ac:dyDescent="0.4">
      <c r="T906">
        <v>10251</v>
      </c>
      <c r="U906">
        <v>77550</v>
      </c>
    </row>
    <row r="907" spans="20:21" x14ac:dyDescent="0.4">
      <c r="T907">
        <v>10252</v>
      </c>
      <c r="U907">
        <v>77550</v>
      </c>
    </row>
    <row r="908" spans="20:21" x14ac:dyDescent="0.4">
      <c r="T908">
        <v>10253</v>
      </c>
      <c r="U908">
        <v>77550</v>
      </c>
    </row>
    <row r="909" spans="20:21" x14ac:dyDescent="0.4">
      <c r="T909">
        <v>10254</v>
      </c>
      <c r="U909">
        <v>77550</v>
      </c>
    </row>
    <row r="910" spans="20:21" x14ac:dyDescent="0.4">
      <c r="T910">
        <v>10255</v>
      </c>
      <c r="U910">
        <v>77550</v>
      </c>
    </row>
    <row r="911" spans="20:21" x14ac:dyDescent="0.4">
      <c r="T911">
        <v>10256</v>
      </c>
      <c r="U911">
        <v>79050</v>
      </c>
    </row>
    <row r="912" spans="20:21" x14ac:dyDescent="0.4">
      <c r="T912">
        <v>10257</v>
      </c>
      <c r="U912">
        <v>79050</v>
      </c>
    </row>
    <row r="913" spans="20:21" x14ac:dyDescent="0.4">
      <c r="T913">
        <v>10258</v>
      </c>
      <c r="U913">
        <v>79050</v>
      </c>
    </row>
    <row r="914" spans="20:21" x14ac:dyDescent="0.4">
      <c r="T914">
        <v>10259</v>
      </c>
      <c r="U914">
        <v>79050</v>
      </c>
    </row>
    <row r="915" spans="20:21" x14ac:dyDescent="0.4">
      <c r="T915">
        <v>10260</v>
      </c>
      <c r="U915">
        <v>79050</v>
      </c>
    </row>
    <row r="916" spans="20:21" x14ac:dyDescent="0.4">
      <c r="T916">
        <v>10261</v>
      </c>
      <c r="U916">
        <v>80550</v>
      </c>
    </row>
    <row r="917" spans="20:21" x14ac:dyDescent="0.4">
      <c r="T917">
        <v>10262</v>
      </c>
      <c r="U917">
        <v>80550</v>
      </c>
    </row>
    <row r="918" spans="20:21" x14ac:dyDescent="0.4">
      <c r="T918">
        <v>10263</v>
      </c>
      <c r="U918">
        <v>80550</v>
      </c>
    </row>
    <row r="919" spans="20:21" x14ac:dyDescent="0.4">
      <c r="T919">
        <v>10264</v>
      </c>
      <c r="U919">
        <v>80550</v>
      </c>
    </row>
    <row r="920" spans="20:21" x14ac:dyDescent="0.4">
      <c r="T920">
        <v>10265</v>
      </c>
      <c r="U920">
        <v>80550</v>
      </c>
    </row>
    <row r="921" spans="20:21" x14ac:dyDescent="0.4">
      <c r="T921">
        <v>10266</v>
      </c>
      <c r="U921">
        <v>82050</v>
      </c>
    </row>
    <row r="922" spans="20:21" x14ac:dyDescent="0.4">
      <c r="T922">
        <v>10267</v>
      </c>
      <c r="U922">
        <v>82050</v>
      </c>
    </row>
    <row r="923" spans="20:21" x14ac:dyDescent="0.4">
      <c r="T923">
        <v>10268</v>
      </c>
      <c r="U923">
        <v>82050</v>
      </c>
    </row>
    <row r="924" spans="20:21" x14ac:dyDescent="0.4">
      <c r="T924">
        <v>10269</v>
      </c>
      <c r="U924">
        <v>82050</v>
      </c>
    </row>
    <row r="925" spans="20:21" x14ac:dyDescent="0.4">
      <c r="T925">
        <v>10270</v>
      </c>
      <c r="U925">
        <v>82050</v>
      </c>
    </row>
    <row r="926" spans="20:21" x14ac:dyDescent="0.4">
      <c r="T926">
        <v>10271</v>
      </c>
      <c r="U926">
        <v>83550</v>
      </c>
    </row>
    <row r="927" spans="20:21" x14ac:dyDescent="0.4">
      <c r="T927">
        <v>10272</v>
      </c>
      <c r="U927">
        <v>83550</v>
      </c>
    </row>
    <row r="928" spans="20:21" x14ac:dyDescent="0.4">
      <c r="T928">
        <v>10273</v>
      </c>
      <c r="U928">
        <v>83550</v>
      </c>
    </row>
    <row r="929" spans="20:21" x14ac:dyDescent="0.4">
      <c r="T929">
        <v>10274</v>
      </c>
      <c r="U929">
        <v>83550</v>
      </c>
    </row>
    <row r="930" spans="20:21" x14ac:dyDescent="0.4">
      <c r="T930">
        <v>10275</v>
      </c>
      <c r="U930">
        <v>83550</v>
      </c>
    </row>
    <row r="931" spans="20:21" x14ac:dyDescent="0.4">
      <c r="T931">
        <v>10276</v>
      </c>
      <c r="U931">
        <v>85050</v>
      </c>
    </row>
    <row r="932" spans="20:21" x14ac:dyDescent="0.4">
      <c r="T932">
        <v>10277</v>
      </c>
      <c r="U932">
        <v>85050</v>
      </c>
    </row>
    <row r="933" spans="20:21" x14ac:dyDescent="0.4">
      <c r="T933">
        <v>10278</v>
      </c>
      <c r="U933">
        <v>85050</v>
      </c>
    </row>
    <row r="934" spans="20:21" x14ac:dyDescent="0.4">
      <c r="T934">
        <v>10279</v>
      </c>
      <c r="U934">
        <v>85050</v>
      </c>
    </row>
    <row r="935" spans="20:21" x14ac:dyDescent="0.4">
      <c r="T935">
        <v>10280</v>
      </c>
      <c r="U935">
        <v>85050</v>
      </c>
    </row>
    <row r="936" spans="20:21" x14ac:dyDescent="0.4">
      <c r="T936">
        <v>10281</v>
      </c>
      <c r="U936">
        <v>86550</v>
      </c>
    </row>
    <row r="937" spans="20:21" x14ac:dyDescent="0.4">
      <c r="T937">
        <v>10282</v>
      </c>
      <c r="U937">
        <v>86550</v>
      </c>
    </row>
    <row r="938" spans="20:21" x14ac:dyDescent="0.4">
      <c r="T938">
        <v>10283</v>
      </c>
      <c r="U938">
        <v>86550</v>
      </c>
    </row>
    <row r="939" spans="20:21" x14ac:dyDescent="0.4">
      <c r="T939">
        <v>10284</v>
      </c>
      <c r="U939">
        <v>86550</v>
      </c>
    </row>
    <row r="940" spans="20:21" x14ac:dyDescent="0.4">
      <c r="T940">
        <v>10285</v>
      </c>
      <c r="U940">
        <v>86550</v>
      </c>
    </row>
    <row r="941" spans="20:21" x14ac:dyDescent="0.4">
      <c r="T941">
        <v>10286</v>
      </c>
      <c r="U941">
        <v>88050</v>
      </c>
    </row>
    <row r="942" spans="20:21" x14ac:dyDescent="0.4">
      <c r="T942">
        <v>10287</v>
      </c>
      <c r="U942">
        <v>88050</v>
      </c>
    </row>
    <row r="943" spans="20:21" x14ac:dyDescent="0.4">
      <c r="T943">
        <v>10288</v>
      </c>
      <c r="U943">
        <v>88050</v>
      </c>
    </row>
    <row r="944" spans="20:21" x14ac:dyDescent="0.4">
      <c r="T944">
        <v>10289</v>
      </c>
      <c r="U944">
        <v>88050</v>
      </c>
    </row>
    <row r="945" spans="20:21" x14ac:dyDescent="0.4">
      <c r="T945">
        <v>10290</v>
      </c>
      <c r="U945">
        <v>88050</v>
      </c>
    </row>
    <row r="946" spans="20:21" x14ac:dyDescent="0.4">
      <c r="T946">
        <v>10291</v>
      </c>
      <c r="U946">
        <v>89550</v>
      </c>
    </row>
    <row r="947" spans="20:21" x14ac:dyDescent="0.4">
      <c r="T947">
        <v>10292</v>
      </c>
      <c r="U947">
        <v>89550</v>
      </c>
    </row>
    <row r="948" spans="20:21" x14ac:dyDescent="0.4">
      <c r="T948">
        <v>10293</v>
      </c>
      <c r="U948">
        <v>89550</v>
      </c>
    </row>
    <row r="949" spans="20:21" x14ac:dyDescent="0.4">
      <c r="T949">
        <v>10294</v>
      </c>
      <c r="U949">
        <v>89550</v>
      </c>
    </row>
    <row r="950" spans="20:21" x14ac:dyDescent="0.4">
      <c r="T950">
        <v>10295</v>
      </c>
      <c r="U950">
        <v>89550</v>
      </c>
    </row>
    <row r="951" spans="20:21" x14ac:dyDescent="0.4">
      <c r="T951">
        <v>10296</v>
      </c>
      <c r="U951">
        <v>91050</v>
      </c>
    </row>
    <row r="952" spans="20:21" x14ac:dyDescent="0.4">
      <c r="T952">
        <v>10297</v>
      </c>
      <c r="U952">
        <v>91050</v>
      </c>
    </row>
    <row r="953" spans="20:21" x14ac:dyDescent="0.4">
      <c r="T953">
        <v>10298</v>
      </c>
      <c r="U953">
        <v>91050</v>
      </c>
    </row>
    <row r="954" spans="20:21" x14ac:dyDescent="0.4">
      <c r="T954">
        <v>10299</v>
      </c>
      <c r="U954">
        <v>91050</v>
      </c>
    </row>
    <row r="955" spans="20:21" x14ac:dyDescent="0.4">
      <c r="T955">
        <v>10300</v>
      </c>
      <c r="U955">
        <v>91050</v>
      </c>
    </row>
    <row r="956" spans="20:21" x14ac:dyDescent="0.4">
      <c r="T956">
        <v>10301</v>
      </c>
      <c r="U956">
        <v>92550</v>
      </c>
    </row>
    <row r="957" spans="20:21" x14ac:dyDescent="0.4">
      <c r="T957">
        <v>10302</v>
      </c>
      <c r="U957">
        <v>92550</v>
      </c>
    </row>
    <row r="958" spans="20:21" x14ac:dyDescent="0.4">
      <c r="T958">
        <v>10303</v>
      </c>
      <c r="U958">
        <v>92550</v>
      </c>
    </row>
    <row r="959" spans="20:21" x14ac:dyDescent="0.4">
      <c r="T959">
        <v>10304</v>
      </c>
      <c r="U959">
        <v>92550</v>
      </c>
    </row>
    <row r="960" spans="20:21" x14ac:dyDescent="0.4">
      <c r="T960">
        <v>10305</v>
      </c>
      <c r="U960">
        <v>92550</v>
      </c>
    </row>
    <row r="961" spans="20:21" x14ac:dyDescent="0.4">
      <c r="T961">
        <v>10306</v>
      </c>
      <c r="U961">
        <v>94050</v>
      </c>
    </row>
    <row r="962" spans="20:21" x14ac:dyDescent="0.4">
      <c r="T962">
        <v>10307</v>
      </c>
      <c r="U962">
        <v>94050</v>
      </c>
    </row>
    <row r="963" spans="20:21" x14ac:dyDescent="0.4">
      <c r="T963">
        <v>10308</v>
      </c>
      <c r="U963">
        <v>94050</v>
      </c>
    </row>
    <row r="964" spans="20:21" x14ac:dyDescent="0.4">
      <c r="T964">
        <v>10309</v>
      </c>
      <c r="U964">
        <v>94050</v>
      </c>
    </row>
    <row r="965" spans="20:21" x14ac:dyDescent="0.4">
      <c r="T965">
        <v>10310</v>
      </c>
      <c r="U965">
        <v>94050</v>
      </c>
    </row>
    <row r="966" spans="20:21" x14ac:dyDescent="0.4">
      <c r="T966">
        <v>10311</v>
      </c>
      <c r="U966">
        <v>95550</v>
      </c>
    </row>
    <row r="967" spans="20:21" x14ac:dyDescent="0.4">
      <c r="T967">
        <v>10312</v>
      </c>
      <c r="U967">
        <v>95550</v>
      </c>
    </row>
    <row r="968" spans="20:21" x14ac:dyDescent="0.4">
      <c r="T968">
        <v>10313</v>
      </c>
      <c r="U968">
        <v>95550</v>
      </c>
    </row>
    <row r="969" spans="20:21" x14ac:dyDescent="0.4">
      <c r="T969">
        <v>10314</v>
      </c>
      <c r="U969">
        <v>95550</v>
      </c>
    </row>
    <row r="970" spans="20:21" x14ac:dyDescent="0.4">
      <c r="T970">
        <v>10315</v>
      </c>
      <c r="U970">
        <v>95550</v>
      </c>
    </row>
    <row r="971" spans="20:21" x14ac:dyDescent="0.4">
      <c r="T971">
        <v>10316</v>
      </c>
      <c r="U971">
        <v>97050</v>
      </c>
    </row>
    <row r="972" spans="20:21" x14ac:dyDescent="0.4">
      <c r="T972">
        <v>10317</v>
      </c>
      <c r="U972">
        <v>97050</v>
      </c>
    </row>
    <row r="973" spans="20:21" x14ac:dyDescent="0.4">
      <c r="T973">
        <v>10318</v>
      </c>
      <c r="U973">
        <v>97050</v>
      </c>
    </row>
    <row r="974" spans="20:21" x14ac:dyDescent="0.4">
      <c r="T974">
        <v>10319</v>
      </c>
      <c r="U974">
        <v>97050</v>
      </c>
    </row>
    <row r="975" spans="20:21" x14ac:dyDescent="0.4">
      <c r="T975">
        <v>10320</v>
      </c>
      <c r="U975">
        <v>97050</v>
      </c>
    </row>
    <row r="976" spans="20:21" x14ac:dyDescent="0.4">
      <c r="T976">
        <v>10321</v>
      </c>
      <c r="U976">
        <v>98550</v>
      </c>
    </row>
    <row r="977" spans="20:21" x14ac:dyDescent="0.4">
      <c r="T977">
        <v>10322</v>
      </c>
      <c r="U977">
        <v>98550</v>
      </c>
    </row>
    <row r="978" spans="20:21" x14ac:dyDescent="0.4">
      <c r="T978">
        <v>10323</v>
      </c>
      <c r="U978">
        <v>98550</v>
      </c>
    </row>
    <row r="979" spans="20:21" x14ac:dyDescent="0.4">
      <c r="T979">
        <v>10324</v>
      </c>
      <c r="U979">
        <v>98550</v>
      </c>
    </row>
    <row r="980" spans="20:21" x14ac:dyDescent="0.4">
      <c r="T980">
        <v>10325</v>
      </c>
      <c r="U980">
        <v>98550</v>
      </c>
    </row>
    <row r="981" spans="20:21" x14ac:dyDescent="0.4">
      <c r="T981">
        <v>10326</v>
      </c>
      <c r="U981">
        <v>100050</v>
      </c>
    </row>
    <row r="982" spans="20:21" x14ac:dyDescent="0.4">
      <c r="T982">
        <v>10327</v>
      </c>
      <c r="U982">
        <v>100050</v>
      </c>
    </row>
    <row r="983" spans="20:21" x14ac:dyDescent="0.4">
      <c r="T983">
        <v>10328</v>
      </c>
      <c r="U983">
        <v>100050</v>
      </c>
    </row>
    <row r="984" spans="20:21" x14ac:dyDescent="0.4">
      <c r="T984">
        <v>10329</v>
      </c>
      <c r="U984">
        <v>100050</v>
      </c>
    </row>
    <row r="985" spans="20:21" x14ac:dyDescent="0.4">
      <c r="T985">
        <v>10330</v>
      </c>
      <c r="U985">
        <v>100050</v>
      </c>
    </row>
    <row r="986" spans="20:21" x14ac:dyDescent="0.4">
      <c r="T986">
        <v>10331</v>
      </c>
      <c r="U986">
        <v>101550</v>
      </c>
    </row>
    <row r="987" spans="20:21" x14ac:dyDescent="0.4">
      <c r="T987">
        <v>10332</v>
      </c>
      <c r="U987">
        <v>101550</v>
      </c>
    </row>
    <row r="988" spans="20:21" x14ac:dyDescent="0.4">
      <c r="T988">
        <v>10333</v>
      </c>
      <c r="U988">
        <v>101550</v>
      </c>
    </row>
    <row r="989" spans="20:21" x14ac:dyDescent="0.4">
      <c r="T989">
        <v>10334</v>
      </c>
      <c r="U989">
        <v>101550</v>
      </c>
    </row>
    <row r="990" spans="20:21" x14ac:dyDescent="0.4">
      <c r="T990">
        <v>10335</v>
      </c>
      <c r="U990">
        <v>101550</v>
      </c>
    </row>
    <row r="991" spans="20:21" x14ac:dyDescent="0.4">
      <c r="T991">
        <v>10336</v>
      </c>
      <c r="U991">
        <v>103050</v>
      </c>
    </row>
    <row r="992" spans="20:21" x14ac:dyDescent="0.4">
      <c r="T992">
        <v>10337</v>
      </c>
      <c r="U992">
        <v>103050</v>
      </c>
    </row>
    <row r="993" spans="20:21" x14ac:dyDescent="0.4">
      <c r="T993">
        <v>10338</v>
      </c>
      <c r="U993">
        <v>103050</v>
      </c>
    </row>
    <row r="994" spans="20:21" x14ac:dyDescent="0.4">
      <c r="T994">
        <v>10339</v>
      </c>
      <c r="U994">
        <v>103050</v>
      </c>
    </row>
    <row r="995" spans="20:21" x14ac:dyDescent="0.4">
      <c r="T995">
        <v>10340</v>
      </c>
      <c r="U995">
        <v>103050</v>
      </c>
    </row>
    <row r="996" spans="20:21" x14ac:dyDescent="0.4">
      <c r="T996">
        <v>10341</v>
      </c>
      <c r="U996">
        <v>104550</v>
      </c>
    </row>
    <row r="997" spans="20:21" x14ac:dyDescent="0.4">
      <c r="T997">
        <v>10342</v>
      </c>
      <c r="U997">
        <v>104550</v>
      </c>
    </row>
    <row r="998" spans="20:21" x14ac:dyDescent="0.4">
      <c r="T998">
        <v>10343</v>
      </c>
      <c r="U998">
        <v>104550</v>
      </c>
    </row>
    <row r="999" spans="20:21" x14ac:dyDescent="0.4">
      <c r="T999">
        <v>10344</v>
      </c>
      <c r="U999">
        <v>104550</v>
      </c>
    </row>
    <row r="1000" spans="20:21" x14ac:dyDescent="0.4">
      <c r="T1000">
        <v>10345</v>
      </c>
      <c r="U1000">
        <v>104550</v>
      </c>
    </row>
    <row r="1001" spans="20:21" x14ac:dyDescent="0.4">
      <c r="T1001">
        <v>10346</v>
      </c>
      <c r="U1001">
        <v>106050</v>
      </c>
    </row>
    <row r="1002" spans="20:21" x14ac:dyDescent="0.4">
      <c r="T1002">
        <v>10347</v>
      </c>
      <c r="U1002">
        <v>106050</v>
      </c>
    </row>
    <row r="1003" spans="20:21" x14ac:dyDescent="0.4">
      <c r="T1003">
        <v>10348</v>
      </c>
      <c r="U1003">
        <v>106050</v>
      </c>
    </row>
    <row r="1004" spans="20:21" x14ac:dyDescent="0.4">
      <c r="T1004">
        <v>10349</v>
      </c>
      <c r="U1004">
        <v>106050</v>
      </c>
    </row>
    <row r="1005" spans="20:21" x14ac:dyDescent="0.4">
      <c r="T1005">
        <v>10350</v>
      </c>
      <c r="U1005">
        <v>106050</v>
      </c>
    </row>
    <row r="1006" spans="20:21" x14ac:dyDescent="0.4">
      <c r="T1006">
        <v>10351</v>
      </c>
      <c r="U1006">
        <v>107550</v>
      </c>
    </row>
    <row r="1007" spans="20:21" x14ac:dyDescent="0.4">
      <c r="T1007">
        <v>10352</v>
      </c>
      <c r="U1007">
        <v>107550</v>
      </c>
    </row>
    <row r="1008" spans="20:21" x14ac:dyDescent="0.4">
      <c r="T1008">
        <v>10353</v>
      </c>
      <c r="U1008">
        <v>107550</v>
      </c>
    </row>
    <row r="1009" spans="20:21" x14ac:dyDescent="0.4">
      <c r="T1009">
        <v>10354</v>
      </c>
      <c r="U1009">
        <v>107550</v>
      </c>
    </row>
    <row r="1010" spans="20:21" x14ac:dyDescent="0.4">
      <c r="T1010">
        <v>10355</v>
      </c>
      <c r="U1010">
        <v>107550</v>
      </c>
    </row>
    <row r="1011" spans="20:21" x14ac:dyDescent="0.4">
      <c r="T1011">
        <v>10356</v>
      </c>
      <c r="U1011">
        <v>109050</v>
      </c>
    </row>
    <row r="1012" spans="20:21" x14ac:dyDescent="0.4">
      <c r="T1012">
        <v>10357</v>
      </c>
      <c r="U1012">
        <v>109050</v>
      </c>
    </row>
    <row r="1013" spans="20:21" x14ac:dyDescent="0.4">
      <c r="T1013">
        <v>10358</v>
      </c>
      <c r="U1013">
        <v>109050</v>
      </c>
    </row>
    <row r="1014" spans="20:21" x14ac:dyDescent="0.4">
      <c r="T1014">
        <v>10359</v>
      </c>
      <c r="U1014">
        <v>109050</v>
      </c>
    </row>
    <row r="1015" spans="20:21" x14ac:dyDescent="0.4">
      <c r="T1015">
        <v>10360</v>
      </c>
      <c r="U1015">
        <v>109050</v>
      </c>
    </row>
    <row r="1016" spans="20:21" x14ac:dyDescent="0.4">
      <c r="T1016">
        <v>10361</v>
      </c>
      <c r="U1016">
        <v>110550</v>
      </c>
    </row>
    <row r="1017" spans="20:21" x14ac:dyDescent="0.4">
      <c r="T1017">
        <v>10362</v>
      </c>
      <c r="U1017">
        <v>110550</v>
      </c>
    </row>
    <row r="1018" spans="20:21" x14ac:dyDescent="0.4">
      <c r="T1018">
        <v>10363</v>
      </c>
      <c r="U1018">
        <v>110550</v>
      </c>
    </row>
    <row r="1019" spans="20:21" x14ac:dyDescent="0.4">
      <c r="T1019">
        <v>10364</v>
      </c>
      <c r="U1019">
        <v>110550</v>
      </c>
    </row>
    <row r="1020" spans="20:21" x14ac:dyDescent="0.4">
      <c r="T1020">
        <v>10365</v>
      </c>
      <c r="U1020">
        <v>110550</v>
      </c>
    </row>
    <row r="1021" spans="20:21" x14ac:dyDescent="0.4">
      <c r="T1021">
        <v>10366</v>
      </c>
      <c r="U1021">
        <v>112050</v>
      </c>
    </row>
    <row r="1022" spans="20:21" x14ac:dyDescent="0.4">
      <c r="T1022">
        <v>10367</v>
      </c>
      <c r="U1022">
        <v>112050</v>
      </c>
    </row>
    <row r="1023" spans="20:21" x14ac:dyDescent="0.4">
      <c r="T1023">
        <v>10368</v>
      </c>
      <c r="U1023">
        <v>112050</v>
      </c>
    </row>
    <row r="1024" spans="20:21" x14ac:dyDescent="0.4">
      <c r="T1024">
        <v>10369</v>
      </c>
      <c r="U1024">
        <v>112050</v>
      </c>
    </row>
    <row r="1025" spans="20:21" x14ac:dyDescent="0.4">
      <c r="T1025">
        <v>10370</v>
      </c>
      <c r="U1025">
        <v>112050</v>
      </c>
    </row>
    <row r="1026" spans="20:21" x14ac:dyDescent="0.4">
      <c r="T1026">
        <v>10371</v>
      </c>
      <c r="U1026">
        <v>113550</v>
      </c>
    </row>
    <row r="1027" spans="20:21" x14ac:dyDescent="0.4">
      <c r="T1027">
        <v>10372</v>
      </c>
      <c r="U1027">
        <v>113550</v>
      </c>
    </row>
    <row r="1028" spans="20:21" x14ac:dyDescent="0.4">
      <c r="T1028">
        <v>10373</v>
      </c>
      <c r="U1028">
        <v>113550</v>
      </c>
    </row>
    <row r="1029" spans="20:21" x14ac:dyDescent="0.4">
      <c r="T1029">
        <v>10374</v>
      </c>
      <c r="U1029">
        <v>113550</v>
      </c>
    </row>
    <row r="1030" spans="20:21" x14ac:dyDescent="0.4">
      <c r="T1030">
        <v>10375</v>
      </c>
      <c r="U1030">
        <v>113550</v>
      </c>
    </row>
    <row r="1031" spans="20:21" x14ac:dyDescent="0.4">
      <c r="T1031">
        <v>10376</v>
      </c>
      <c r="U1031">
        <v>115050</v>
      </c>
    </row>
    <row r="1032" spans="20:21" x14ac:dyDescent="0.4">
      <c r="T1032">
        <v>10377</v>
      </c>
      <c r="U1032">
        <v>115050</v>
      </c>
    </row>
    <row r="1033" spans="20:21" x14ac:dyDescent="0.4">
      <c r="T1033">
        <v>10378</v>
      </c>
      <c r="U1033">
        <v>115050</v>
      </c>
    </row>
    <row r="1034" spans="20:21" x14ac:dyDescent="0.4">
      <c r="T1034">
        <v>10379</v>
      </c>
      <c r="U1034">
        <v>115050</v>
      </c>
    </row>
    <row r="1035" spans="20:21" x14ac:dyDescent="0.4">
      <c r="T1035">
        <v>10380</v>
      </c>
      <c r="U1035">
        <v>115050</v>
      </c>
    </row>
    <row r="1036" spans="20:21" x14ac:dyDescent="0.4">
      <c r="T1036">
        <v>10381</v>
      </c>
      <c r="U1036">
        <v>116550</v>
      </c>
    </row>
    <row r="1037" spans="20:21" x14ac:dyDescent="0.4">
      <c r="T1037">
        <v>10382</v>
      </c>
      <c r="U1037">
        <v>116550</v>
      </c>
    </row>
    <row r="1038" spans="20:21" x14ac:dyDescent="0.4">
      <c r="T1038">
        <v>10383</v>
      </c>
      <c r="U1038">
        <v>116550</v>
      </c>
    </row>
    <row r="1039" spans="20:21" x14ac:dyDescent="0.4">
      <c r="T1039">
        <v>10384</v>
      </c>
      <c r="U1039">
        <v>116550</v>
      </c>
    </row>
    <row r="1040" spans="20:21" x14ac:dyDescent="0.4">
      <c r="T1040">
        <v>10385</v>
      </c>
      <c r="U1040">
        <v>116550</v>
      </c>
    </row>
    <row r="1041" spans="20:21" x14ac:dyDescent="0.4">
      <c r="T1041">
        <v>10386</v>
      </c>
      <c r="U1041">
        <v>118050</v>
      </c>
    </row>
    <row r="1042" spans="20:21" x14ac:dyDescent="0.4">
      <c r="T1042">
        <v>10387</v>
      </c>
      <c r="U1042">
        <v>118050</v>
      </c>
    </row>
    <row r="1043" spans="20:21" x14ac:dyDescent="0.4">
      <c r="T1043">
        <v>10388</v>
      </c>
      <c r="U1043">
        <v>118050</v>
      </c>
    </row>
    <row r="1044" spans="20:21" x14ac:dyDescent="0.4">
      <c r="T1044">
        <v>10389</v>
      </c>
      <c r="U1044">
        <v>118050</v>
      </c>
    </row>
    <row r="1045" spans="20:21" x14ac:dyDescent="0.4">
      <c r="T1045">
        <v>10390</v>
      </c>
      <c r="U1045">
        <v>115080</v>
      </c>
    </row>
    <row r="1046" spans="20:21" x14ac:dyDescent="0.4">
      <c r="T1046">
        <v>10391</v>
      </c>
      <c r="U1046">
        <v>119550</v>
      </c>
    </row>
    <row r="1047" spans="20:21" x14ac:dyDescent="0.4">
      <c r="T1047">
        <v>10392</v>
      </c>
      <c r="U1047">
        <v>119550</v>
      </c>
    </row>
    <row r="1048" spans="20:21" x14ac:dyDescent="0.4">
      <c r="T1048">
        <v>10393</v>
      </c>
      <c r="U1048">
        <v>119550</v>
      </c>
    </row>
    <row r="1049" spans="20:21" x14ac:dyDescent="0.4">
      <c r="T1049">
        <v>10394</v>
      </c>
      <c r="U1049">
        <v>119550</v>
      </c>
    </row>
    <row r="1050" spans="20:21" x14ac:dyDescent="0.4">
      <c r="T1050">
        <v>10395</v>
      </c>
      <c r="U1050">
        <v>119500</v>
      </c>
    </row>
    <row r="1051" spans="20:21" x14ac:dyDescent="0.4">
      <c r="T1051">
        <v>10396</v>
      </c>
      <c r="U1051">
        <v>121050</v>
      </c>
    </row>
    <row r="1052" spans="20:21" x14ac:dyDescent="0.4">
      <c r="T1052">
        <v>10397</v>
      </c>
      <c r="U1052">
        <v>121050</v>
      </c>
    </row>
    <row r="1053" spans="20:21" x14ac:dyDescent="0.4">
      <c r="T1053">
        <v>10398</v>
      </c>
      <c r="U1053">
        <v>121050</v>
      </c>
    </row>
    <row r="1054" spans="20:21" x14ac:dyDescent="0.4">
      <c r="T1054">
        <v>10399</v>
      </c>
      <c r="U1054">
        <v>121050</v>
      </c>
    </row>
    <row r="1055" spans="20:21" x14ac:dyDescent="0.4">
      <c r="T1055">
        <v>10400</v>
      </c>
      <c r="U1055">
        <v>121050</v>
      </c>
    </row>
    <row r="1056" spans="20:21" x14ac:dyDescent="0.4">
      <c r="T1056">
        <v>10401</v>
      </c>
      <c r="U1056">
        <v>122550</v>
      </c>
    </row>
    <row r="1057" spans="20:21" x14ac:dyDescent="0.4">
      <c r="T1057">
        <v>10402</v>
      </c>
      <c r="U1057">
        <v>122550</v>
      </c>
    </row>
    <row r="1058" spans="20:21" x14ac:dyDescent="0.4">
      <c r="T1058">
        <v>10403</v>
      </c>
      <c r="U1058">
        <v>122550</v>
      </c>
    </row>
    <row r="1059" spans="20:21" x14ac:dyDescent="0.4">
      <c r="T1059">
        <v>10404</v>
      </c>
      <c r="U1059">
        <v>122550</v>
      </c>
    </row>
    <row r="1060" spans="20:21" x14ac:dyDescent="0.4">
      <c r="T1060">
        <v>10405</v>
      </c>
      <c r="U1060">
        <v>122550</v>
      </c>
    </row>
    <row r="1061" spans="20:21" x14ac:dyDescent="0.4">
      <c r="T1061">
        <v>10406</v>
      </c>
      <c r="U1061">
        <v>124050</v>
      </c>
    </row>
    <row r="1062" spans="20:21" x14ac:dyDescent="0.4">
      <c r="T1062">
        <v>10407</v>
      </c>
      <c r="U1062">
        <v>124050</v>
      </c>
    </row>
    <row r="1063" spans="20:21" x14ac:dyDescent="0.4">
      <c r="T1063">
        <v>10408</v>
      </c>
      <c r="U1063">
        <v>124050</v>
      </c>
    </row>
    <row r="1064" spans="20:21" x14ac:dyDescent="0.4">
      <c r="T1064">
        <v>10409</v>
      </c>
      <c r="U1064">
        <v>124050</v>
      </c>
    </row>
    <row r="1065" spans="20:21" x14ac:dyDescent="0.4">
      <c r="T1065">
        <v>10410</v>
      </c>
      <c r="U1065">
        <v>124050</v>
      </c>
    </row>
    <row r="1066" spans="20:21" x14ac:dyDescent="0.4">
      <c r="T1066">
        <v>10411</v>
      </c>
      <c r="U1066">
        <v>125550</v>
      </c>
    </row>
    <row r="1067" spans="20:21" x14ac:dyDescent="0.4">
      <c r="T1067">
        <v>10412</v>
      </c>
      <c r="U1067">
        <v>125550</v>
      </c>
    </row>
    <row r="1068" spans="20:21" x14ac:dyDescent="0.4">
      <c r="T1068">
        <v>10413</v>
      </c>
      <c r="U1068">
        <v>125550</v>
      </c>
    </row>
    <row r="1069" spans="20:21" x14ac:dyDescent="0.4">
      <c r="T1069">
        <v>10414</v>
      </c>
      <c r="U1069">
        <v>125550</v>
      </c>
    </row>
    <row r="1070" spans="20:21" x14ac:dyDescent="0.4">
      <c r="T1070">
        <v>10415</v>
      </c>
      <c r="U1070">
        <v>125550</v>
      </c>
    </row>
    <row r="1071" spans="20:21" x14ac:dyDescent="0.4">
      <c r="T1071">
        <v>10416</v>
      </c>
      <c r="U1071">
        <v>127050</v>
      </c>
    </row>
    <row r="1072" spans="20:21" x14ac:dyDescent="0.4">
      <c r="T1072">
        <v>10417</v>
      </c>
      <c r="U1072">
        <v>127050</v>
      </c>
    </row>
    <row r="1073" spans="20:21" x14ac:dyDescent="0.4">
      <c r="T1073">
        <v>10418</v>
      </c>
      <c r="U1073">
        <v>127050</v>
      </c>
    </row>
    <row r="1074" spans="20:21" x14ac:dyDescent="0.4">
      <c r="T1074">
        <v>10419</v>
      </c>
      <c r="U1074">
        <v>127050</v>
      </c>
    </row>
    <row r="1075" spans="20:21" x14ac:dyDescent="0.4">
      <c r="T1075">
        <v>10420</v>
      </c>
      <c r="U1075">
        <v>127050</v>
      </c>
    </row>
    <row r="1076" spans="20:21" x14ac:dyDescent="0.4">
      <c r="T1076">
        <v>10421</v>
      </c>
      <c r="U1076">
        <v>128550</v>
      </c>
    </row>
    <row r="1077" spans="20:21" x14ac:dyDescent="0.4">
      <c r="T1077">
        <v>10422</v>
      </c>
      <c r="U1077">
        <v>128550</v>
      </c>
    </row>
    <row r="1078" spans="20:21" x14ac:dyDescent="0.4">
      <c r="T1078">
        <v>10423</v>
      </c>
      <c r="U1078">
        <v>128550</v>
      </c>
    </row>
    <row r="1079" spans="20:21" x14ac:dyDescent="0.4">
      <c r="T1079">
        <v>10424</v>
      </c>
      <c r="U1079">
        <v>128550</v>
      </c>
    </row>
    <row r="1080" spans="20:21" x14ac:dyDescent="0.4">
      <c r="T1080">
        <v>10425</v>
      </c>
      <c r="U1080">
        <v>128550</v>
      </c>
    </row>
    <row r="1081" spans="20:21" x14ac:dyDescent="0.4">
      <c r="T1081">
        <v>10426</v>
      </c>
      <c r="U1081">
        <v>130050</v>
      </c>
    </row>
    <row r="1082" spans="20:21" x14ac:dyDescent="0.4">
      <c r="T1082">
        <v>10427</v>
      </c>
      <c r="U1082">
        <v>130050</v>
      </c>
    </row>
    <row r="1083" spans="20:21" x14ac:dyDescent="0.4">
      <c r="T1083">
        <v>10428</v>
      </c>
      <c r="U1083">
        <v>130050</v>
      </c>
    </row>
    <row r="1084" spans="20:21" x14ac:dyDescent="0.4">
      <c r="T1084">
        <v>10429</v>
      </c>
      <c r="U1084">
        <v>130050</v>
      </c>
    </row>
    <row r="1085" spans="20:21" x14ac:dyDescent="0.4">
      <c r="T1085">
        <v>10430</v>
      </c>
      <c r="U1085">
        <v>130050</v>
      </c>
    </row>
    <row r="1086" spans="20:21" x14ac:dyDescent="0.4">
      <c r="T1086">
        <v>10431</v>
      </c>
      <c r="U1086">
        <v>131550</v>
      </c>
    </row>
    <row r="1087" spans="20:21" x14ac:dyDescent="0.4">
      <c r="T1087">
        <v>10432</v>
      </c>
      <c r="U1087">
        <v>131550</v>
      </c>
    </row>
    <row r="1088" spans="20:21" x14ac:dyDescent="0.4">
      <c r="T1088">
        <v>10433</v>
      </c>
      <c r="U1088">
        <v>131550</v>
      </c>
    </row>
    <row r="1089" spans="20:21" x14ac:dyDescent="0.4">
      <c r="T1089">
        <v>10434</v>
      </c>
      <c r="U1089">
        <v>131550</v>
      </c>
    </row>
    <row r="1090" spans="20:21" x14ac:dyDescent="0.4">
      <c r="T1090">
        <v>10435</v>
      </c>
      <c r="U1090">
        <v>131550</v>
      </c>
    </row>
    <row r="1091" spans="20:21" x14ac:dyDescent="0.4">
      <c r="T1091">
        <v>10436</v>
      </c>
      <c r="U1091">
        <v>133050</v>
      </c>
    </row>
    <row r="1092" spans="20:21" x14ac:dyDescent="0.4">
      <c r="T1092">
        <v>10437</v>
      </c>
      <c r="U1092">
        <v>133050</v>
      </c>
    </row>
    <row r="1093" spans="20:21" x14ac:dyDescent="0.4">
      <c r="T1093">
        <v>10438</v>
      </c>
      <c r="U1093">
        <v>133050</v>
      </c>
    </row>
    <row r="1094" spans="20:21" x14ac:dyDescent="0.4">
      <c r="T1094">
        <v>10439</v>
      </c>
      <c r="U1094">
        <v>133050</v>
      </c>
    </row>
    <row r="1095" spans="20:21" x14ac:dyDescent="0.4">
      <c r="T1095">
        <v>10440</v>
      </c>
      <c r="U1095">
        <v>133050</v>
      </c>
    </row>
    <row r="1096" spans="20:21" x14ac:dyDescent="0.4">
      <c r="T1096">
        <v>10441</v>
      </c>
      <c r="U1096">
        <v>134550</v>
      </c>
    </row>
    <row r="1097" spans="20:21" x14ac:dyDescent="0.4">
      <c r="T1097">
        <v>10442</v>
      </c>
      <c r="U1097">
        <v>134550</v>
      </c>
    </row>
    <row r="1098" spans="20:21" x14ac:dyDescent="0.4">
      <c r="T1098">
        <v>10443</v>
      </c>
      <c r="U1098">
        <v>134550</v>
      </c>
    </row>
    <row r="1099" spans="20:21" x14ac:dyDescent="0.4">
      <c r="T1099">
        <v>10444</v>
      </c>
      <c r="U1099">
        <v>134550</v>
      </c>
    </row>
    <row r="1100" spans="20:21" x14ac:dyDescent="0.4">
      <c r="T1100">
        <v>10445</v>
      </c>
      <c r="U1100">
        <v>134550</v>
      </c>
    </row>
    <row r="1101" spans="20:21" x14ac:dyDescent="0.4">
      <c r="T1101">
        <v>10446</v>
      </c>
      <c r="U1101">
        <v>136050</v>
      </c>
    </row>
    <row r="1102" spans="20:21" x14ac:dyDescent="0.4">
      <c r="T1102">
        <v>10447</v>
      </c>
      <c r="U1102">
        <v>136050</v>
      </c>
    </row>
    <row r="1103" spans="20:21" x14ac:dyDescent="0.4">
      <c r="T1103">
        <v>10448</v>
      </c>
      <c r="U1103">
        <v>136050</v>
      </c>
    </row>
    <row r="1104" spans="20:21" x14ac:dyDescent="0.4">
      <c r="T1104">
        <v>10449</v>
      </c>
      <c r="U1104">
        <v>136050</v>
      </c>
    </row>
    <row r="1105" spans="20:21" x14ac:dyDescent="0.4">
      <c r="T1105">
        <v>10450</v>
      </c>
      <c r="U1105">
        <v>136050</v>
      </c>
    </row>
    <row r="1106" spans="20:21" x14ac:dyDescent="0.4">
      <c r="T1106">
        <v>10451</v>
      </c>
      <c r="U1106">
        <v>137550</v>
      </c>
    </row>
    <row r="1107" spans="20:21" x14ac:dyDescent="0.4">
      <c r="T1107">
        <v>10452</v>
      </c>
      <c r="U1107">
        <v>137550</v>
      </c>
    </row>
    <row r="1108" spans="20:21" x14ac:dyDescent="0.4">
      <c r="T1108">
        <v>10453</v>
      </c>
      <c r="U1108">
        <v>137550</v>
      </c>
    </row>
    <row r="1109" spans="20:21" x14ac:dyDescent="0.4">
      <c r="T1109">
        <v>10454</v>
      </c>
      <c r="U1109">
        <v>137550</v>
      </c>
    </row>
    <row r="1110" spans="20:21" x14ac:dyDescent="0.4">
      <c r="T1110">
        <v>10455</v>
      </c>
      <c r="U1110">
        <v>137550</v>
      </c>
    </row>
    <row r="1111" spans="20:21" x14ac:dyDescent="0.4">
      <c r="T1111">
        <v>10456</v>
      </c>
      <c r="U1111">
        <v>139050</v>
      </c>
    </row>
    <row r="1112" spans="20:21" x14ac:dyDescent="0.4">
      <c r="T1112">
        <v>10457</v>
      </c>
      <c r="U1112">
        <v>139050</v>
      </c>
    </row>
    <row r="1113" spans="20:21" x14ac:dyDescent="0.4">
      <c r="T1113">
        <v>10458</v>
      </c>
      <c r="U1113">
        <v>139050</v>
      </c>
    </row>
    <row r="1114" spans="20:21" x14ac:dyDescent="0.4">
      <c r="T1114">
        <v>10459</v>
      </c>
      <c r="U1114">
        <v>139050</v>
      </c>
    </row>
    <row r="1115" spans="20:21" x14ac:dyDescent="0.4">
      <c r="T1115">
        <v>10460</v>
      </c>
      <c r="U1115">
        <v>139050</v>
      </c>
    </row>
    <row r="1116" spans="20:21" x14ac:dyDescent="0.4">
      <c r="T1116">
        <v>10461</v>
      </c>
      <c r="U1116">
        <v>140550</v>
      </c>
    </row>
    <row r="1117" spans="20:21" x14ac:dyDescent="0.4">
      <c r="T1117">
        <v>10462</v>
      </c>
      <c r="U1117">
        <v>140550</v>
      </c>
    </row>
    <row r="1118" spans="20:21" x14ac:dyDescent="0.4">
      <c r="T1118">
        <v>10463</v>
      </c>
      <c r="U1118">
        <v>140550</v>
      </c>
    </row>
    <row r="1119" spans="20:21" x14ac:dyDescent="0.4">
      <c r="T1119">
        <v>10464</v>
      </c>
      <c r="U1119">
        <v>140550</v>
      </c>
    </row>
    <row r="1120" spans="20:21" x14ac:dyDescent="0.4">
      <c r="T1120">
        <v>10465</v>
      </c>
      <c r="U1120">
        <v>140550</v>
      </c>
    </row>
    <row r="1121" spans="20:21" x14ac:dyDescent="0.4">
      <c r="T1121">
        <v>10466</v>
      </c>
      <c r="U1121">
        <v>142050</v>
      </c>
    </row>
    <row r="1122" spans="20:21" x14ac:dyDescent="0.4">
      <c r="T1122">
        <v>10467</v>
      </c>
      <c r="U1122">
        <v>142050</v>
      </c>
    </row>
    <row r="1123" spans="20:21" x14ac:dyDescent="0.4">
      <c r="T1123">
        <v>10468</v>
      </c>
      <c r="U1123">
        <v>142050</v>
      </c>
    </row>
    <row r="1124" spans="20:21" x14ac:dyDescent="0.4">
      <c r="T1124">
        <v>10469</v>
      </c>
      <c r="U1124">
        <v>142050</v>
      </c>
    </row>
    <row r="1125" spans="20:21" x14ac:dyDescent="0.4">
      <c r="T1125">
        <v>10470</v>
      </c>
      <c r="U1125">
        <v>142050</v>
      </c>
    </row>
    <row r="1126" spans="20:21" x14ac:dyDescent="0.4">
      <c r="T1126">
        <v>10471</v>
      </c>
      <c r="U1126">
        <v>143550</v>
      </c>
    </row>
    <row r="1127" spans="20:21" x14ac:dyDescent="0.4">
      <c r="T1127">
        <v>10472</v>
      </c>
      <c r="U1127">
        <v>143550</v>
      </c>
    </row>
    <row r="1128" spans="20:21" x14ac:dyDescent="0.4">
      <c r="T1128">
        <v>10473</v>
      </c>
      <c r="U1128">
        <v>143550</v>
      </c>
    </row>
    <row r="1129" spans="20:21" x14ac:dyDescent="0.4">
      <c r="T1129">
        <v>10474</v>
      </c>
      <c r="U1129">
        <v>143550</v>
      </c>
    </row>
    <row r="1130" spans="20:21" x14ac:dyDescent="0.4">
      <c r="T1130">
        <v>10475</v>
      </c>
      <c r="U1130">
        <v>143550</v>
      </c>
    </row>
    <row r="1131" spans="20:21" x14ac:dyDescent="0.4">
      <c r="T1131">
        <v>10476</v>
      </c>
      <c r="U1131">
        <v>145050</v>
      </c>
    </row>
    <row r="1132" spans="20:21" x14ac:dyDescent="0.4">
      <c r="T1132">
        <v>10477</v>
      </c>
      <c r="U1132">
        <v>145050</v>
      </c>
    </row>
    <row r="1133" spans="20:21" x14ac:dyDescent="0.4">
      <c r="T1133">
        <v>10478</v>
      </c>
      <c r="U1133">
        <v>145050</v>
      </c>
    </row>
    <row r="1134" spans="20:21" x14ac:dyDescent="0.4">
      <c r="T1134">
        <v>10479</v>
      </c>
      <c r="U1134">
        <v>145050</v>
      </c>
    </row>
    <row r="1135" spans="20:21" x14ac:dyDescent="0.4">
      <c r="T1135">
        <v>10480</v>
      </c>
      <c r="U1135">
        <v>145050</v>
      </c>
    </row>
    <row r="1136" spans="20:21" x14ac:dyDescent="0.4">
      <c r="T1136">
        <v>10481</v>
      </c>
      <c r="U1136">
        <v>146550</v>
      </c>
    </row>
    <row r="1137" spans="20:21" x14ac:dyDescent="0.4">
      <c r="T1137">
        <v>10482</v>
      </c>
      <c r="U1137">
        <v>146550</v>
      </c>
    </row>
    <row r="1138" spans="20:21" x14ac:dyDescent="0.4">
      <c r="T1138">
        <v>10483</v>
      </c>
      <c r="U1138">
        <v>146550</v>
      </c>
    </row>
    <row r="1139" spans="20:21" x14ac:dyDescent="0.4">
      <c r="T1139">
        <v>10484</v>
      </c>
      <c r="U1139">
        <v>146550</v>
      </c>
    </row>
    <row r="1140" spans="20:21" x14ac:dyDescent="0.4">
      <c r="T1140">
        <v>10485</v>
      </c>
      <c r="U1140">
        <v>146550</v>
      </c>
    </row>
    <row r="1141" spans="20:21" x14ac:dyDescent="0.4">
      <c r="T1141">
        <v>10486</v>
      </c>
      <c r="U1141">
        <v>148050</v>
      </c>
    </row>
    <row r="1142" spans="20:21" x14ac:dyDescent="0.4">
      <c r="T1142">
        <v>10487</v>
      </c>
      <c r="U1142">
        <v>148050</v>
      </c>
    </row>
    <row r="1143" spans="20:21" x14ac:dyDescent="0.4">
      <c r="T1143">
        <v>10488</v>
      </c>
      <c r="U1143">
        <v>148050</v>
      </c>
    </row>
    <row r="1144" spans="20:21" x14ac:dyDescent="0.4">
      <c r="T1144">
        <v>10489</v>
      </c>
      <c r="U1144">
        <v>148050</v>
      </c>
    </row>
    <row r="1145" spans="20:21" x14ac:dyDescent="0.4">
      <c r="T1145">
        <v>10490</v>
      </c>
      <c r="U1145">
        <v>148050</v>
      </c>
    </row>
    <row r="1146" spans="20:21" x14ac:dyDescent="0.4">
      <c r="T1146">
        <v>10491</v>
      </c>
      <c r="U1146">
        <v>149550</v>
      </c>
    </row>
    <row r="1147" spans="20:21" x14ac:dyDescent="0.4">
      <c r="T1147">
        <v>10492</v>
      </c>
      <c r="U1147">
        <v>149550</v>
      </c>
    </row>
    <row r="1148" spans="20:21" x14ac:dyDescent="0.4">
      <c r="T1148">
        <v>10493</v>
      </c>
      <c r="U1148">
        <v>149550</v>
      </c>
    </row>
    <row r="1149" spans="20:21" x14ac:dyDescent="0.4">
      <c r="T1149">
        <v>10494</v>
      </c>
      <c r="U1149">
        <v>149550</v>
      </c>
    </row>
    <row r="1150" spans="20:21" x14ac:dyDescent="0.4">
      <c r="T1150">
        <v>10495</v>
      </c>
      <c r="U1150">
        <v>149550</v>
      </c>
    </row>
    <row r="1151" spans="20:21" x14ac:dyDescent="0.4">
      <c r="T1151">
        <v>10496</v>
      </c>
      <c r="U1151">
        <v>151050</v>
      </c>
    </row>
    <row r="1152" spans="20:21" x14ac:dyDescent="0.4">
      <c r="T1152">
        <v>10497</v>
      </c>
      <c r="U1152">
        <v>151050</v>
      </c>
    </row>
    <row r="1153" spans="20:21" x14ac:dyDescent="0.4">
      <c r="T1153">
        <v>10498</v>
      </c>
      <c r="U1153">
        <v>151050</v>
      </c>
    </row>
    <row r="1154" spans="20:21" x14ac:dyDescent="0.4">
      <c r="T1154">
        <v>10499</v>
      </c>
      <c r="U1154">
        <v>151050</v>
      </c>
    </row>
    <row r="1155" spans="20:21" x14ac:dyDescent="0.4">
      <c r="T1155">
        <v>10500</v>
      </c>
      <c r="U1155">
        <v>151050</v>
      </c>
    </row>
    <row r="1156" spans="20:21" x14ac:dyDescent="0.4">
      <c r="T1156">
        <v>10501</v>
      </c>
      <c r="U1156">
        <v>152550</v>
      </c>
    </row>
    <row r="1157" spans="20:21" x14ac:dyDescent="0.4">
      <c r="T1157">
        <v>10502</v>
      </c>
      <c r="U1157">
        <v>152550</v>
      </c>
    </row>
    <row r="1158" spans="20:21" x14ac:dyDescent="0.4">
      <c r="T1158">
        <v>10503</v>
      </c>
      <c r="U1158">
        <v>152550</v>
      </c>
    </row>
    <row r="1159" spans="20:21" x14ac:dyDescent="0.4">
      <c r="T1159">
        <v>10504</v>
      </c>
      <c r="U1159">
        <v>152550</v>
      </c>
    </row>
    <row r="1160" spans="20:21" x14ac:dyDescent="0.4">
      <c r="T1160">
        <v>10505</v>
      </c>
      <c r="U1160">
        <v>152550</v>
      </c>
    </row>
    <row r="1161" spans="20:21" x14ac:dyDescent="0.4">
      <c r="T1161">
        <v>10506</v>
      </c>
      <c r="U1161">
        <v>154050</v>
      </c>
    </row>
    <row r="1162" spans="20:21" x14ac:dyDescent="0.4">
      <c r="T1162">
        <v>10507</v>
      </c>
      <c r="U1162">
        <v>154050</v>
      </c>
    </row>
    <row r="1163" spans="20:21" x14ac:dyDescent="0.4">
      <c r="T1163">
        <v>10508</v>
      </c>
      <c r="U1163">
        <v>154050</v>
      </c>
    </row>
    <row r="1164" spans="20:21" x14ac:dyDescent="0.4">
      <c r="T1164">
        <v>10509</v>
      </c>
      <c r="U1164">
        <v>154050</v>
      </c>
    </row>
    <row r="1165" spans="20:21" x14ac:dyDescent="0.4">
      <c r="T1165">
        <v>10510</v>
      </c>
      <c r="U1165">
        <v>154050</v>
      </c>
    </row>
    <row r="1166" spans="20:21" x14ac:dyDescent="0.4">
      <c r="T1166">
        <v>10511</v>
      </c>
      <c r="U1166">
        <v>155550</v>
      </c>
    </row>
    <row r="1167" spans="20:21" x14ac:dyDescent="0.4">
      <c r="T1167">
        <v>10512</v>
      </c>
      <c r="U1167">
        <v>155550</v>
      </c>
    </row>
    <row r="1168" spans="20:21" x14ac:dyDescent="0.4">
      <c r="T1168">
        <v>10513</v>
      </c>
      <c r="U1168">
        <v>155550</v>
      </c>
    </row>
    <row r="1169" spans="20:21" x14ac:dyDescent="0.4">
      <c r="T1169">
        <v>10514</v>
      </c>
      <c r="U1169">
        <v>155550</v>
      </c>
    </row>
    <row r="1170" spans="20:21" x14ac:dyDescent="0.4">
      <c r="T1170">
        <v>10515</v>
      </c>
      <c r="U1170">
        <v>155550</v>
      </c>
    </row>
    <row r="1171" spans="20:21" x14ac:dyDescent="0.4">
      <c r="T1171">
        <v>10516</v>
      </c>
      <c r="U1171">
        <v>157050</v>
      </c>
    </row>
    <row r="1172" spans="20:21" x14ac:dyDescent="0.4">
      <c r="T1172">
        <v>10517</v>
      </c>
      <c r="U1172">
        <v>157050</v>
      </c>
    </row>
    <row r="1173" spans="20:21" x14ac:dyDescent="0.4">
      <c r="T1173">
        <v>10518</v>
      </c>
      <c r="U1173">
        <v>157050</v>
      </c>
    </row>
    <row r="1174" spans="20:21" x14ac:dyDescent="0.4">
      <c r="T1174">
        <v>10519</v>
      </c>
      <c r="U1174">
        <v>157050</v>
      </c>
    </row>
    <row r="1175" spans="20:21" x14ac:dyDescent="0.4">
      <c r="T1175">
        <v>10520</v>
      </c>
      <c r="U1175">
        <v>157050</v>
      </c>
    </row>
    <row r="1176" spans="20:21" x14ac:dyDescent="0.4">
      <c r="T1176">
        <v>10521</v>
      </c>
      <c r="U1176">
        <v>158550</v>
      </c>
    </row>
    <row r="1177" spans="20:21" x14ac:dyDescent="0.4">
      <c r="T1177">
        <v>10522</v>
      </c>
      <c r="U1177">
        <v>158550</v>
      </c>
    </row>
    <row r="1178" spans="20:21" x14ac:dyDescent="0.4">
      <c r="T1178">
        <v>10523</v>
      </c>
      <c r="U1178">
        <v>158550</v>
      </c>
    </row>
    <row r="1179" spans="20:21" x14ac:dyDescent="0.4">
      <c r="T1179">
        <v>10524</v>
      </c>
      <c r="U1179">
        <v>158550</v>
      </c>
    </row>
    <row r="1180" spans="20:21" x14ac:dyDescent="0.4">
      <c r="T1180">
        <v>10525</v>
      </c>
      <c r="U1180">
        <v>158550</v>
      </c>
    </row>
    <row r="1181" spans="20:21" x14ac:dyDescent="0.4">
      <c r="T1181">
        <v>10526</v>
      </c>
      <c r="U1181">
        <v>160050</v>
      </c>
    </row>
    <row r="1182" spans="20:21" x14ac:dyDescent="0.4">
      <c r="T1182">
        <v>10527</v>
      </c>
      <c r="U1182">
        <v>160050</v>
      </c>
    </row>
    <row r="1183" spans="20:21" x14ac:dyDescent="0.4">
      <c r="T1183">
        <v>10528</v>
      </c>
      <c r="U1183">
        <v>160050</v>
      </c>
    </row>
    <row r="1184" spans="20:21" x14ac:dyDescent="0.4">
      <c r="T1184">
        <v>10529</v>
      </c>
      <c r="U1184">
        <v>160050</v>
      </c>
    </row>
    <row r="1185" spans="20:21" x14ac:dyDescent="0.4">
      <c r="T1185">
        <v>10530</v>
      </c>
      <c r="U1185">
        <v>160050</v>
      </c>
    </row>
    <row r="1186" spans="20:21" x14ac:dyDescent="0.4">
      <c r="T1186">
        <v>10531</v>
      </c>
      <c r="U1186">
        <v>161550</v>
      </c>
    </row>
    <row r="1187" spans="20:21" x14ac:dyDescent="0.4">
      <c r="T1187">
        <v>10532</v>
      </c>
      <c r="U1187">
        <v>161550</v>
      </c>
    </row>
    <row r="1188" spans="20:21" x14ac:dyDescent="0.4">
      <c r="T1188">
        <v>10533</v>
      </c>
      <c r="U1188">
        <v>161550</v>
      </c>
    </row>
    <row r="1189" spans="20:21" x14ac:dyDescent="0.4">
      <c r="T1189">
        <v>10534</v>
      </c>
      <c r="U1189">
        <v>161550</v>
      </c>
    </row>
    <row r="1190" spans="20:21" x14ac:dyDescent="0.4">
      <c r="T1190">
        <v>10535</v>
      </c>
      <c r="U1190">
        <v>161550</v>
      </c>
    </row>
    <row r="1191" spans="20:21" x14ac:dyDescent="0.4">
      <c r="T1191">
        <v>10536</v>
      </c>
      <c r="U1191">
        <v>163050</v>
      </c>
    </row>
    <row r="1192" spans="20:21" x14ac:dyDescent="0.4">
      <c r="T1192">
        <v>10537</v>
      </c>
      <c r="U1192">
        <v>163050</v>
      </c>
    </row>
    <row r="1193" spans="20:21" x14ac:dyDescent="0.4">
      <c r="T1193">
        <v>10538</v>
      </c>
      <c r="U1193">
        <v>163050</v>
      </c>
    </row>
    <row r="1194" spans="20:21" x14ac:dyDescent="0.4">
      <c r="T1194">
        <v>10539</v>
      </c>
      <c r="U1194">
        <v>163050</v>
      </c>
    </row>
    <row r="1195" spans="20:21" x14ac:dyDescent="0.4">
      <c r="T1195">
        <v>10540</v>
      </c>
      <c r="U1195">
        <v>163050</v>
      </c>
    </row>
    <row r="1196" spans="20:21" x14ac:dyDescent="0.4">
      <c r="T1196">
        <v>10541</v>
      </c>
      <c r="U1196">
        <v>164550</v>
      </c>
    </row>
    <row r="1197" spans="20:21" x14ac:dyDescent="0.4">
      <c r="T1197">
        <v>10542</v>
      </c>
      <c r="U1197">
        <v>164550</v>
      </c>
    </row>
    <row r="1198" spans="20:21" x14ac:dyDescent="0.4">
      <c r="T1198">
        <v>10543</v>
      </c>
      <c r="U1198">
        <v>164550</v>
      </c>
    </row>
    <row r="1199" spans="20:21" x14ac:dyDescent="0.4">
      <c r="T1199">
        <v>10544</v>
      </c>
      <c r="U1199">
        <v>164550</v>
      </c>
    </row>
    <row r="1200" spans="20:21" x14ac:dyDescent="0.4">
      <c r="T1200">
        <v>10545</v>
      </c>
      <c r="U1200">
        <v>164550</v>
      </c>
    </row>
    <row r="1201" spans="20:21" x14ac:dyDescent="0.4">
      <c r="T1201">
        <v>10546</v>
      </c>
      <c r="U1201">
        <v>166050</v>
      </c>
    </row>
    <row r="1202" spans="20:21" x14ac:dyDescent="0.4">
      <c r="T1202">
        <v>10547</v>
      </c>
      <c r="U1202">
        <v>166050</v>
      </c>
    </row>
    <row r="1203" spans="20:21" x14ac:dyDescent="0.4">
      <c r="T1203">
        <v>10548</v>
      </c>
      <c r="U1203">
        <v>166050</v>
      </c>
    </row>
    <row r="1204" spans="20:21" x14ac:dyDescent="0.4">
      <c r="T1204">
        <v>10549</v>
      </c>
      <c r="U1204">
        <v>166050</v>
      </c>
    </row>
    <row r="1205" spans="20:21" x14ac:dyDescent="0.4">
      <c r="T1205">
        <v>10550</v>
      </c>
      <c r="U1205">
        <v>166050</v>
      </c>
    </row>
    <row r="1206" spans="20:21" x14ac:dyDescent="0.4">
      <c r="T1206">
        <v>10551</v>
      </c>
      <c r="U1206">
        <v>167550</v>
      </c>
    </row>
    <row r="1207" spans="20:21" x14ac:dyDescent="0.4">
      <c r="T1207">
        <v>10552</v>
      </c>
      <c r="U1207">
        <v>167550</v>
      </c>
    </row>
    <row r="1208" spans="20:21" x14ac:dyDescent="0.4">
      <c r="T1208">
        <v>10553</v>
      </c>
      <c r="U1208">
        <v>167550</v>
      </c>
    </row>
    <row r="1209" spans="20:21" x14ac:dyDescent="0.4">
      <c r="T1209">
        <v>10554</v>
      </c>
      <c r="U1209">
        <v>167550</v>
      </c>
    </row>
    <row r="1210" spans="20:21" x14ac:dyDescent="0.4">
      <c r="T1210">
        <v>10555</v>
      </c>
      <c r="U1210">
        <v>167550</v>
      </c>
    </row>
    <row r="1211" spans="20:21" x14ac:dyDescent="0.4">
      <c r="T1211">
        <v>10556</v>
      </c>
      <c r="U1211">
        <v>169050</v>
      </c>
    </row>
    <row r="1212" spans="20:21" x14ac:dyDescent="0.4">
      <c r="T1212">
        <v>10557</v>
      </c>
      <c r="U1212">
        <v>169050</v>
      </c>
    </row>
    <row r="1213" spans="20:21" x14ac:dyDescent="0.4">
      <c r="T1213">
        <v>10558</v>
      </c>
      <c r="U1213">
        <v>169050</v>
      </c>
    </row>
    <row r="1214" spans="20:21" x14ac:dyDescent="0.4">
      <c r="T1214">
        <v>10559</v>
      </c>
      <c r="U1214">
        <v>169050</v>
      </c>
    </row>
    <row r="1215" spans="20:21" x14ac:dyDescent="0.4">
      <c r="T1215">
        <v>10560</v>
      </c>
      <c r="U1215">
        <v>169050</v>
      </c>
    </row>
    <row r="1216" spans="20:21" x14ac:dyDescent="0.4">
      <c r="T1216">
        <v>10561</v>
      </c>
      <c r="U1216">
        <v>170550</v>
      </c>
    </row>
    <row r="1217" spans="20:21" x14ac:dyDescent="0.4">
      <c r="T1217">
        <v>10562</v>
      </c>
      <c r="U1217">
        <v>170550</v>
      </c>
    </row>
    <row r="1218" spans="20:21" x14ac:dyDescent="0.4">
      <c r="T1218">
        <v>10563</v>
      </c>
      <c r="U1218">
        <v>170550</v>
      </c>
    </row>
    <row r="1219" spans="20:21" x14ac:dyDescent="0.4">
      <c r="T1219">
        <v>10564</v>
      </c>
      <c r="U1219">
        <v>170550</v>
      </c>
    </row>
    <row r="1220" spans="20:21" x14ac:dyDescent="0.4">
      <c r="T1220">
        <v>10565</v>
      </c>
      <c r="U1220">
        <v>170550</v>
      </c>
    </row>
    <row r="1221" spans="20:21" x14ac:dyDescent="0.4">
      <c r="T1221">
        <v>10566</v>
      </c>
      <c r="U1221">
        <v>172050</v>
      </c>
    </row>
    <row r="1222" spans="20:21" x14ac:dyDescent="0.4">
      <c r="T1222">
        <v>10567</v>
      </c>
      <c r="U1222">
        <v>172050</v>
      </c>
    </row>
    <row r="1223" spans="20:21" x14ac:dyDescent="0.4">
      <c r="T1223">
        <v>10568</v>
      </c>
      <c r="U1223">
        <v>172050</v>
      </c>
    </row>
    <row r="1224" spans="20:21" x14ac:dyDescent="0.4">
      <c r="T1224">
        <v>10569</v>
      </c>
      <c r="U1224">
        <v>172050</v>
      </c>
    </row>
    <row r="1225" spans="20:21" x14ac:dyDescent="0.4">
      <c r="T1225">
        <v>10570</v>
      </c>
      <c r="U1225">
        <v>172050</v>
      </c>
    </row>
    <row r="1226" spans="20:21" x14ac:dyDescent="0.4">
      <c r="T1226">
        <v>10571</v>
      </c>
      <c r="U1226">
        <v>173550</v>
      </c>
    </row>
    <row r="1227" spans="20:21" x14ac:dyDescent="0.4">
      <c r="T1227">
        <v>10572</v>
      </c>
      <c r="U1227">
        <v>173550</v>
      </c>
    </row>
    <row r="1228" spans="20:21" x14ac:dyDescent="0.4">
      <c r="T1228">
        <v>10573</v>
      </c>
      <c r="U1228">
        <v>173550</v>
      </c>
    </row>
    <row r="1229" spans="20:21" x14ac:dyDescent="0.4">
      <c r="T1229">
        <v>10574</v>
      </c>
      <c r="U1229">
        <v>173550</v>
      </c>
    </row>
    <row r="1230" spans="20:21" x14ac:dyDescent="0.4">
      <c r="T1230">
        <v>10575</v>
      </c>
      <c r="U1230">
        <v>173550</v>
      </c>
    </row>
    <row r="1231" spans="20:21" x14ac:dyDescent="0.4">
      <c r="T1231">
        <v>10576</v>
      </c>
      <c r="U1231">
        <v>175050</v>
      </c>
    </row>
    <row r="1232" spans="20:21" x14ac:dyDescent="0.4">
      <c r="T1232">
        <v>10577</v>
      </c>
      <c r="U1232">
        <v>175050</v>
      </c>
    </row>
    <row r="1233" spans="20:21" x14ac:dyDescent="0.4">
      <c r="T1233">
        <v>10578</v>
      </c>
      <c r="U1233">
        <v>175050</v>
      </c>
    </row>
    <row r="1234" spans="20:21" x14ac:dyDescent="0.4">
      <c r="T1234">
        <v>10579</v>
      </c>
      <c r="U1234">
        <v>175050</v>
      </c>
    </row>
    <row r="1235" spans="20:21" x14ac:dyDescent="0.4">
      <c r="T1235">
        <v>10580</v>
      </c>
      <c r="U1235">
        <v>175050</v>
      </c>
    </row>
    <row r="1236" spans="20:21" x14ac:dyDescent="0.4">
      <c r="T1236">
        <v>10581</v>
      </c>
      <c r="U1236">
        <v>176550</v>
      </c>
    </row>
    <row r="1237" spans="20:21" x14ac:dyDescent="0.4">
      <c r="T1237">
        <v>10582</v>
      </c>
      <c r="U1237">
        <v>176550</v>
      </c>
    </row>
    <row r="1238" spans="20:21" x14ac:dyDescent="0.4">
      <c r="T1238">
        <v>10583</v>
      </c>
      <c r="U1238">
        <v>176550</v>
      </c>
    </row>
    <row r="1239" spans="20:21" x14ac:dyDescent="0.4">
      <c r="T1239">
        <v>10584</v>
      </c>
      <c r="U1239">
        <v>176550</v>
      </c>
    </row>
    <row r="1240" spans="20:21" x14ac:dyDescent="0.4">
      <c r="T1240">
        <v>10585</v>
      </c>
      <c r="U1240">
        <v>176550</v>
      </c>
    </row>
    <row r="1241" spans="20:21" x14ac:dyDescent="0.4">
      <c r="T1241">
        <v>10586</v>
      </c>
      <c r="U1241">
        <v>178050</v>
      </c>
    </row>
    <row r="1242" spans="20:21" x14ac:dyDescent="0.4">
      <c r="T1242">
        <v>10587</v>
      </c>
      <c r="U1242">
        <v>178050</v>
      </c>
    </row>
    <row r="1243" spans="20:21" x14ac:dyDescent="0.4">
      <c r="T1243">
        <v>10588</v>
      </c>
      <c r="U1243">
        <v>178050</v>
      </c>
    </row>
    <row r="1244" spans="20:21" x14ac:dyDescent="0.4">
      <c r="T1244">
        <v>10589</v>
      </c>
      <c r="U1244">
        <v>178050</v>
      </c>
    </row>
    <row r="1245" spans="20:21" x14ac:dyDescent="0.4">
      <c r="T1245">
        <v>10590</v>
      </c>
      <c r="U1245">
        <v>178050</v>
      </c>
    </row>
    <row r="1246" spans="20:21" x14ac:dyDescent="0.4">
      <c r="T1246">
        <v>10591</v>
      </c>
      <c r="U1246">
        <v>179550</v>
      </c>
    </row>
    <row r="1247" spans="20:21" x14ac:dyDescent="0.4">
      <c r="T1247">
        <v>10592</v>
      </c>
      <c r="U1247">
        <v>179550</v>
      </c>
    </row>
    <row r="1248" spans="20:21" x14ac:dyDescent="0.4">
      <c r="T1248">
        <v>10593</v>
      </c>
      <c r="U1248">
        <v>179550</v>
      </c>
    </row>
    <row r="1249" spans="20:21" x14ac:dyDescent="0.4">
      <c r="T1249">
        <v>10594</v>
      </c>
      <c r="U1249">
        <v>179550</v>
      </c>
    </row>
    <row r="1250" spans="20:21" x14ac:dyDescent="0.4">
      <c r="T1250">
        <v>10595</v>
      </c>
      <c r="U1250">
        <v>179550</v>
      </c>
    </row>
    <row r="1251" spans="20:21" x14ac:dyDescent="0.4">
      <c r="T1251">
        <v>10596</v>
      </c>
      <c r="U1251">
        <v>181050</v>
      </c>
    </row>
    <row r="1252" spans="20:21" x14ac:dyDescent="0.4">
      <c r="T1252">
        <v>10597</v>
      </c>
      <c r="U1252">
        <v>181050</v>
      </c>
    </row>
    <row r="1253" spans="20:21" x14ac:dyDescent="0.4">
      <c r="T1253">
        <v>10598</v>
      </c>
      <c r="U1253">
        <v>181050</v>
      </c>
    </row>
    <row r="1254" spans="20:21" x14ac:dyDescent="0.4">
      <c r="T1254">
        <v>10599</v>
      </c>
      <c r="U1254">
        <v>181050</v>
      </c>
    </row>
    <row r="1255" spans="20:21" x14ac:dyDescent="0.4">
      <c r="T1255">
        <v>10600</v>
      </c>
      <c r="U1255">
        <v>181050</v>
      </c>
    </row>
    <row r="1256" spans="20:21" x14ac:dyDescent="0.4">
      <c r="T1256">
        <v>10601</v>
      </c>
      <c r="U1256">
        <v>182550</v>
      </c>
    </row>
    <row r="1257" spans="20:21" x14ac:dyDescent="0.4">
      <c r="T1257">
        <v>10602</v>
      </c>
      <c r="U1257">
        <v>182550</v>
      </c>
    </row>
    <row r="1258" spans="20:21" x14ac:dyDescent="0.4">
      <c r="T1258">
        <v>10603</v>
      </c>
      <c r="U1258">
        <v>182550</v>
      </c>
    </row>
    <row r="1259" spans="20:21" x14ac:dyDescent="0.4">
      <c r="T1259">
        <v>10604</v>
      </c>
      <c r="U1259">
        <v>182550</v>
      </c>
    </row>
    <row r="1260" spans="20:21" x14ac:dyDescent="0.4">
      <c r="T1260">
        <v>10605</v>
      </c>
      <c r="U1260">
        <v>182550</v>
      </c>
    </row>
    <row r="1261" spans="20:21" x14ac:dyDescent="0.4">
      <c r="T1261">
        <v>10606</v>
      </c>
      <c r="U1261">
        <v>184050</v>
      </c>
    </row>
    <row r="1262" spans="20:21" x14ac:dyDescent="0.4">
      <c r="T1262">
        <v>10607</v>
      </c>
      <c r="U1262">
        <v>184050</v>
      </c>
    </row>
    <row r="1263" spans="20:21" x14ac:dyDescent="0.4">
      <c r="T1263">
        <v>10608</v>
      </c>
      <c r="U1263">
        <v>184050</v>
      </c>
    </row>
    <row r="1264" spans="20:21" x14ac:dyDescent="0.4">
      <c r="T1264">
        <v>10609</v>
      </c>
      <c r="U1264">
        <v>184050</v>
      </c>
    </row>
    <row r="1265" spans="20:21" x14ac:dyDescent="0.4">
      <c r="T1265">
        <v>10610</v>
      </c>
      <c r="U1265">
        <v>184050</v>
      </c>
    </row>
    <row r="1266" spans="20:21" x14ac:dyDescent="0.4">
      <c r="T1266">
        <v>10611</v>
      </c>
      <c r="U1266">
        <v>185550</v>
      </c>
    </row>
    <row r="1267" spans="20:21" x14ac:dyDescent="0.4">
      <c r="T1267">
        <v>10612</v>
      </c>
      <c r="U1267">
        <v>185550</v>
      </c>
    </row>
    <row r="1268" spans="20:21" x14ac:dyDescent="0.4">
      <c r="T1268">
        <v>10613</v>
      </c>
      <c r="U1268">
        <v>185550</v>
      </c>
    </row>
    <row r="1269" spans="20:21" x14ac:dyDescent="0.4">
      <c r="T1269">
        <v>10614</v>
      </c>
      <c r="U1269">
        <v>185550</v>
      </c>
    </row>
    <row r="1270" spans="20:21" x14ac:dyDescent="0.4">
      <c r="T1270">
        <v>10615</v>
      </c>
      <c r="U1270">
        <v>185550</v>
      </c>
    </row>
    <row r="1271" spans="20:21" x14ac:dyDescent="0.4">
      <c r="T1271">
        <v>10616</v>
      </c>
      <c r="U1271">
        <v>187050</v>
      </c>
    </row>
    <row r="1272" spans="20:21" x14ac:dyDescent="0.4">
      <c r="T1272">
        <v>10617</v>
      </c>
      <c r="U1272">
        <v>187050</v>
      </c>
    </row>
    <row r="1273" spans="20:21" x14ac:dyDescent="0.4">
      <c r="T1273">
        <v>10618</v>
      </c>
      <c r="U1273">
        <v>187050</v>
      </c>
    </row>
    <row r="1274" spans="20:21" x14ac:dyDescent="0.4">
      <c r="T1274">
        <v>10619</v>
      </c>
      <c r="U1274">
        <v>187050</v>
      </c>
    </row>
    <row r="1275" spans="20:21" x14ac:dyDescent="0.4">
      <c r="T1275">
        <v>10620</v>
      </c>
      <c r="U1275">
        <v>187050</v>
      </c>
    </row>
    <row r="1276" spans="20:21" x14ac:dyDescent="0.4">
      <c r="T1276">
        <v>10621</v>
      </c>
      <c r="U1276">
        <v>188550</v>
      </c>
    </row>
    <row r="1277" spans="20:21" x14ac:dyDescent="0.4">
      <c r="T1277">
        <v>10622</v>
      </c>
      <c r="U1277">
        <v>188550</v>
      </c>
    </row>
    <row r="1278" spans="20:21" x14ac:dyDescent="0.4">
      <c r="T1278">
        <v>10623</v>
      </c>
      <c r="U1278">
        <v>188550</v>
      </c>
    </row>
    <row r="1279" spans="20:21" x14ac:dyDescent="0.4">
      <c r="T1279">
        <v>10624</v>
      </c>
      <c r="U1279">
        <v>188550</v>
      </c>
    </row>
    <row r="1280" spans="20:21" x14ac:dyDescent="0.4">
      <c r="T1280">
        <v>10625</v>
      </c>
      <c r="U1280">
        <v>188550</v>
      </c>
    </row>
    <row r="1281" spans="20:21" x14ac:dyDescent="0.4">
      <c r="T1281">
        <v>10626</v>
      </c>
      <c r="U1281">
        <v>190050</v>
      </c>
    </row>
    <row r="1282" spans="20:21" x14ac:dyDescent="0.4">
      <c r="T1282">
        <v>10627</v>
      </c>
      <c r="U1282">
        <v>190050</v>
      </c>
    </row>
    <row r="1283" spans="20:21" x14ac:dyDescent="0.4">
      <c r="T1283">
        <v>10628</v>
      </c>
      <c r="U1283">
        <v>190050</v>
      </c>
    </row>
    <row r="1284" spans="20:21" x14ac:dyDescent="0.4">
      <c r="T1284">
        <v>10629</v>
      </c>
      <c r="U1284">
        <v>190050</v>
      </c>
    </row>
    <row r="1285" spans="20:21" x14ac:dyDescent="0.4">
      <c r="T1285">
        <v>10630</v>
      </c>
      <c r="U1285">
        <v>190050</v>
      </c>
    </row>
    <row r="1286" spans="20:21" x14ac:dyDescent="0.4">
      <c r="T1286">
        <v>10631</v>
      </c>
      <c r="U1286">
        <v>191550</v>
      </c>
    </row>
    <row r="1287" spans="20:21" x14ac:dyDescent="0.4">
      <c r="T1287">
        <v>10632</v>
      </c>
      <c r="U1287">
        <v>191550</v>
      </c>
    </row>
    <row r="1288" spans="20:21" x14ac:dyDescent="0.4">
      <c r="T1288">
        <v>10633</v>
      </c>
      <c r="U1288">
        <v>191550</v>
      </c>
    </row>
    <row r="1289" spans="20:21" x14ac:dyDescent="0.4">
      <c r="T1289">
        <v>10634</v>
      </c>
      <c r="U1289">
        <v>191550</v>
      </c>
    </row>
    <row r="1290" spans="20:21" x14ac:dyDescent="0.4">
      <c r="T1290">
        <v>10635</v>
      </c>
      <c r="U1290">
        <v>191550</v>
      </c>
    </row>
    <row r="1291" spans="20:21" x14ac:dyDescent="0.4">
      <c r="T1291">
        <v>10636</v>
      </c>
      <c r="U1291">
        <v>193050</v>
      </c>
    </row>
    <row r="1292" spans="20:21" x14ac:dyDescent="0.4">
      <c r="T1292">
        <v>10637</v>
      </c>
      <c r="U1292">
        <v>193050</v>
      </c>
    </row>
    <row r="1293" spans="20:21" x14ac:dyDescent="0.4">
      <c r="T1293">
        <v>10638</v>
      </c>
      <c r="U1293">
        <v>193050</v>
      </c>
    </row>
    <row r="1294" spans="20:21" x14ac:dyDescent="0.4">
      <c r="T1294">
        <v>10639</v>
      </c>
      <c r="U1294">
        <v>193050</v>
      </c>
    </row>
    <row r="1295" spans="20:21" x14ac:dyDescent="0.4">
      <c r="T1295">
        <v>10640</v>
      </c>
      <c r="U1295">
        <v>193050</v>
      </c>
    </row>
    <row r="1296" spans="20:21" x14ac:dyDescent="0.4">
      <c r="T1296">
        <v>10641</v>
      </c>
      <c r="U1296">
        <v>194550</v>
      </c>
    </row>
    <row r="1297" spans="20:21" x14ac:dyDescent="0.4">
      <c r="T1297">
        <v>10642</v>
      </c>
      <c r="U1297">
        <v>194550</v>
      </c>
    </row>
    <row r="1298" spans="20:21" x14ac:dyDescent="0.4">
      <c r="T1298">
        <v>10643</v>
      </c>
      <c r="U1298">
        <v>194550</v>
      </c>
    </row>
    <row r="1299" spans="20:21" x14ac:dyDescent="0.4">
      <c r="T1299">
        <v>10644</v>
      </c>
      <c r="U1299">
        <v>194550</v>
      </c>
    </row>
    <row r="1300" spans="20:21" x14ac:dyDescent="0.4">
      <c r="T1300">
        <v>10645</v>
      </c>
      <c r="U1300">
        <v>194550</v>
      </c>
    </row>
    <row r="1301" spans="20:21" x14ac:dyDescent="0.4">
      <c r="T1301">
        <v>10646</v>
      </c>
      <c r="U1301">
        <v>196050</v>
      </c>
    </row>
    <row r="1302" spans="20:21" x14ac:dyDescent="0.4">
      <c r="T1302">
        <v>10647</v>
      </c>
      <c r="U1302">
        <v>196050</v>
      </c>
    </row>
    <row r="1303" spans="20:21" x14ac:dyDescent="0.4">
      <c r="T1303">
        <v>10648</v>
      </c>
      <c r="U1303">
        <v>196050</v>
      </c>
    </row>
    <row r="1304" spans="20:21" x14ac:dyDescent="0.4">
      <c r="T1304">
        <v>10649</v>
      </c>
      <c r="U1304">
        <v>196050</v>
      </c>
    </row>
    <row r="1305" spans="20:21" x14ac:dyDescent="0.4">
      <c r="T1305">
        <v>10650</v>
      </c>
      <c r="U1305">
        <v>196050</v>
      </c>
    </row>
    <row r="1306" spans="20:21" x14ac:dyDescent="0.4">
      <c r="T1306">
        <v>10651</v>
      </c>
      <c r="U1306">
        <v>197550</v>
      </c>
    </row>
    <row r="1307" spans="20:21" x14ac:dyDescent="0.4">
      <c r="T1307">
        <v>10652</v>
      </c>
      <c r="U1307">
        <v>197550</v>
      </c>
    </row>
    <row r="1308" spans="20:21" x14ac:dyDescent="0.4">
      <c r="T1308">
        <v>10653</v>
      </c>
      <c r="U1308">
        <v>197550</v>
      </c>
    </row>
    <row r="1309" spans="20:21" x14ac:dyDescent="0.4">
      <c r="T1309">
        <v>10654</v>
      </c>
      <c r="U1309">
        <v>197550</v>
      </c>
    </row>
    <row r="1310" spans="20:21" x14ac:dyDescent="0.4">
      <c r="T1310">
        <v>10655</v>
      </c>
      <c r="U1310">
        <v>197550</v>
      </c>
    </row>
    <row r="1311" spans="20:21" x14ac:dyDescent="0.4">
      <c r="T1311">
        <v>10656</v>
      </c>
      <c r="U1311">
        <v>199050</v>
      </c>
    </row>
    <row r="1312" spans="20:21" x14ac:dyDescent="0.4">
      <c r="T1312">
        <v>10657</v>
      </c>
      <c r="U1312">
        <v>199050</v>
      </c>
    </row>
    <row r="1313" spans="20:21" x14ac:dyDescent="0.4">
      <c r="T1313">
        <v>10658</v>
      </c>
      <c r="U1313">
        <v>199050</v>
      </c>
    </row>
    <row r="1314" spans="20:21" x14ac:dyDescent="0.4">
      <c r="T1314">
        <v>10659</v>
      </c>
      <c r="U1314">
        <v>199050</v>
      </c>
    </row>
    <row r="1315" spans="20:21" x14ac:dyDescent="0.4">
      <c r="T1315">
        <v>10660</v>
      </c>
      <c r="U1315">
        <v>199050</v>
      </c>
    </row>
    <row r="1316" spans="20:21" x14ac:dyDescent="0.4">
      <c r="T1316">
        <v>10661</v>
      </c>
      <c r="U1316">
        <v>200550</v>
      </c>
    </row>
    <row r="1317" spans="20:21" x14ac:dyDescent="0.4">
      <c r="T1317">
        <v>10662</v>
      </c>
      <c r="U1317">
        <v>200550</v>
      </c>
    </row>
    <row r="1318" spans="20:21" x14ac:dyDescent="0.4">
      <c r="T1318">
        <v>10663</v>
      </c>
      <c r="U1318">
        <v>200550</v>
      </c>
    </row>
    <row r="1319" spans="20:21" x14ac:dyDescent="0.4">
      <c r="T1319">
        <v>10664</v>
      </c>
      <c r="U1319">
        <v>200550</v>
      </c>
    </row>
    <row r="1320" spans="20:21" x14ac:dyDescent="0.4">
      <c r="T1320">
        <v>10665</v>
      </c>
      <c r="U1320">
        <v>200550</v>
      </c>
    </row>
    <row r="1321" spans="20:21" x14ac:dyDescent="0.4">
      <c r="T1321">
        <v>10666</v>
      </c>
      <c r="U1321">
        <v>202050</v>
      </c>
    </row>
    <row r="1322" spans="20:21" x14ac:dyDescent="0.4">
      <c r="T1322">
        <v>10667</v>
      </c>
      <c r="U1322">
        <v>202050</v>
      </c>
    </row>
    <row r="1323" spans="20:21" x14ac:dyDescent="0.4">
      <c r="T1323">
        <v>10668</v>
      </c>
      <c r="U1323">
        <v>202050</v>
      </c>
    </row>
    <row r="1324" spans="20:21" x14ac:dyDescent="0.4">
      <c r="T1324">
        <v>10669</v>
      </c>
      <c r="U1324">
        <v>202050</v>
      </c>
    </row>
    <row r="1325" spans="20:21" x14ac:dyDescent="0.4">
      <c r="T1325">
        <v>10670</v>
      </c>
      <c r="U1325">
        <v>202050</v>
      </c>
    </row>
    <row r="1326" spans="20:21" x14ac:dyDescent="0.4">
      <c r="T1326">
        <v>10000</v>
      </c>
    </row>
  </sheetData>
  <sheetProtection algorithmName="SHA-512" hashValue="G3JssE3CglmL210gN/+r1H239fYgLo/nLsX5+1mjRsJUgYFLNYvdphT1MWrWlq2p/D9Lux4ERWToAhdBNdpvXA==" saltValue="XdJBAxPi9FOj6KNxbytc1A==" spinCount="100000" sheet="1" objects="1" scenarios="1"/>
  <protectedRanges>
    <protectedRange sqref="A3:G205" name="範囲1"/>
  </protectedRanges>
  <mergeCells count="168">
    <mergeCell ref="A3:B3"/>
    <mergeCell ref="C3:G3"/>
    <mergeCell ref="A1:G2"/>
    <mergeCell ref="B4:B5"/>
    <mergeCell ref="C4:C5"/>
    <mergeCell ref="D4:F4"/>
    <mergeCell ref="G4:G5"/>
    <mergeCell ref="A4:A5"/>
    <mergeCell ref="A6:A10"/>
    <mergeCell ref="A16:A20"/>
    <mergeCell ref="B16:B20"/>
    <mergeCell ref="C16:C20"/>
    <mergeCell ref="G16:G20"/>
    <mergeCell ref="A21:A25"/>
    <mergeCell ref="B21:B25"/>
    <mergeCell ref="C21:C25"/>
    <mergeCell ref="G21:G25"/>
    <mergeCell ref="B6:B10"/>
    <mergeCell ref="C6:C10"/>
    <mergeCell ref="G6:G10"/>
    <mergeCell ref="A11:A15"/>
    <mergeCell ref="B11:B15"/>
    <mergeCell ref="C11:C15"/>
    <mergeCell ref="G11:G15"/>
    <mergeCell ref="A36:A40"/>
    <mergeCell ref="B36:B40"/>
    <mergeCell ref="C36:C40"/>
    <mergeCell ref="G36:G40"/>
    <mergeCell ref="A41:A45"/>
    <mergeCell ref="B41:B45"/>
    <mergeCell ref="C41:C45"/>
    <mergeCell ref="G41:G45"/>
    <mergeCell ref="A26:A30"/>
    <mergeCell ref="B26:B30"/>
    <mergeCell ref="C26:C30"/>
    <mergeCell ref="G26:G30"/>
    <mergeCell ref="A31:A35"/>
    <mergeCell ref="B31:B35"/>
    <mergeCell ref="C31:C35"/>
    <mergeCell ref="G31:G35"/>
    <mergeCell ref="A56:A60"/>
    <mergeCell ref="B56:B60"/>
    <mergeCell ref="C56:C60"/>
    <mergeCell ref="G56:G60"/>
    <mergeCell ref="A61:A65"/>
    <mergeCell ref="B61:B65"/>
    <mergeCell ref="C61:C65"/>
    <mergeCell ref="G61:G65"/>
    <mergeCell ref="A46:A50"/>
    <mergeCell ref="B46:B50"/>
    <mergeCell ref="C46:C50"/>
    <mergeCell ref="G46:G50"/>
    <mergeCell ref="A51:A55"/>
    <mergeCell ref="B51:B55"/>
    <mergeCell ref="C51:C55"/>
    <mergeCell ref="G51:G55"/>
    <mergeCell ref="A76:A80"/>
    <mergeCell ref="B76:B80"/>
    <mergeCell ref="C76:C80"/>
    <mergeCell ref="G76:G80"/>
    <mergeCell ref="A81:A85"/>
    <mergeCell ref="B81:B85"/>
    <mergeCell ref="C81:C85"/>
    <mergeCell ref="G81:G85"/>
    <mergeCell ref="A66:A70"/>
    <mergeCell ref="B66:B70"/>
    <mergeCell ref="C66:C70"/>
    <mergeCell ref="G66:G70"/>
    <mergeCell ref="A71:A75"/>
    <mergeCell ref="B71:B75"/>
    <mergeCell ref="C71:C75"/>
    <mergeCell ref="G71:G75"/>
    <mergeCell ref="A96:A100"/>
    <mergeCell ref="B96:B100"/>
    <mergeCell ref="C96:C100"/>
    <mergeCell ref="G96:G100"/>
    <mergeCell ref="A101:A105"/>
    <mergeCell ref="B101:B105"/>
    <mergeCell ref="C101:C105"/>
    <mergeCell ref="G101:G105"/>
    <mergeCell ref="A86:A90"/>
    <mergeCell ref="B86:B90"/>
    <mergeCell ref="C86:C90"/>
    <mergeCell ref="G86:G90"/>
    <mergeCell ref="A91:A95"/>
    <mergeCell ref="B91:B95"/>
    <mergeCell ref="C91:C95"/>
    <mergeCell ref="G91:G95"/>
    <mergeCell ref="A116:A120"/>
    <mergeCell ref="B116:B120"/>
    <mergeCell ref="C116:C120"/>
    <mergeCell ref="G116:G120"/>
    <mergeCell ref="A121:A125"/>
    <mergeCell ref="B121:B125"/>
    <mergeCell ref="C121:C125"/>
    <mergeCell ref="G121:G125"/>
    <mergeCell ref="A106:A110"/>
    <mergeCell ref="B106:B110"/>
    <mergeCell ref="C106:C110"/>
    <mergeCell ref="G106:G110"/>
    <mergeCell ref="A111:A115"/>
    <mergeCell ref="B111:B115"/>
    <mergeCell ref="C111:C115"/>
    <mergeCell ref="G111:G115"/>
    <mergeCell ref="A136:A140"/>
    <mergeCell ref="B136:B140"/>
    <mergeCell ref="C136:C140"/>
    <mergeCell ref="G136:G140"/>
    <mergeCell ref="A141:A145"/>
    <mergeCell ref="B141:B145"/>
    <mergeCell ref="C141:C145"/>
    <mergeCell ref="G141:G145"/>
    <mergeCell ref="A126:A130"/>
    <mergeCell ref="B126:B130"/>
    <mergeCell ref="C126:C130"/>
    <mergeCell ref="G126:G130"/>
    <mergeCell ref="A131:A135"/>
    <mergeCell ref="B131:B135"/>
    <mergeCell ref="C131:C135"/>
    <mergeCell ref="G131:G135"/>
    <mergeCell ref="A156:A160"/>
    <mergeCell ref="B156:B160"/>
    <mergeCell ref="C156:C160"/>
    <mergeCell ref="G156:G160"/>
    <mergeCell ref="A161:A165"/>
    <mergeCell ref="B161:B165"/>
    <mergeCell ref="C161:C165"/>
    <mergeCell ref="G161:G165"/>
    <mergeCell ref="A146:A150"/>
    <mergeCell ref="B146:B150"/>
    <mergeCell ref="C146:C150"/>
    <mergeCell ref="G146:G150"/>
    <mergeCell ref="A151:A155"/>
    <mergeCell ref="B151:B155"/>
    <mergeCell ref="C151:C155"/>
    <mergeCell ref="G151:G155"/>
    <mergeCell ref="A176:A180"/>
    <mergeCell ref="B176:B180"/>
    <mergeCell ref="C176:C180"/>
    <mergeCell ref="G176:G180"/>
    <mergeCell ref="A181:A185"/>
    <mergeCell ref="B181:B185"/>
    <mergeCell ref="C181:C185"/>
    <mergeCell ref="G181:G185"/>
    <mergeCell ref="A166:A170"/>
    <mergeCell ref="B166:B170"/>
    <mergeCell ref="C166:C170"/>
    <mergeCell ref="G166:G170"/>
    <mergeCell ref="A171:A175"/>
    <mergeCell ref="B171:B175"/>
    <mergeCell ref="C171:C175"/>
    <mergeCell ref="G171:G175"/>
    <mergeCell ref="A196:A200"/>
    <mergeCell ref="B196:B200"/>
    <mergeCell ref="C196:C200"/>
    <mergeCell ref="G196:G200"/>
    <mergeCell ref="A201:A205"/>
    <mergeCell ref="B201:B205"/>
    <mergeCell ref="C201:C205"/>
    <mergeCell ref="G201:G205"/>
    <mergeCell ref="A186:A190"/>
    <mergeCell ref="B186:B190"/>
    <mergeCell ref="C186:C190"/>
    <mergeCell ref="G186:G190"/>
    <mergeCell ref="A191:A195"/>
    <mergeCell ref="B191:B195"/>
    <mergeCell ref="C191:C195"/>
    <mergeCell ref="G191:G195"/>
  </mergeCells>
  <phoneticPr fontId="1"/>
  <dataValidations count="2">
    <dataValidation type="list" allowBlank="1" showInputMessage="1" showErrorMessage="1" sqref="B6:B205" xr:uid="{222B64A9-B897-41B8-BE30-29696A8E18FB}">
      <formula1>$R$5:$R$13</formula1>
    </dataValidation>
    <dataValidation type="list" allowBlank="1" showInputMessage="1" showErrorMessage="1" sqref="C6:C205" xr:uid="{A08D62EC-A536-4C52-86C5-DB7D7B6414A5}">
      <formula1>$S$5:$S$6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6B5A-C1D7-4F8D-81A3-86B000F75B9E}">
  <dimension ref="A1:E45"/>
  <sheetViews>
    <sheetView tabSelected="1" workbookViewId="0">
      <selection activeCell="G10" sqref="G10"/>
    </sheetView>
  </sheetViews>
  <sheetFormatPr defaultRowHeight="18.75" x14ac:dyDescent="0.4"/>
  <cols>
    <col min="1" max="1" width="4.125" customWidth="1"/>
    <col min="2" max="3" width="35.5" customWidth="1"/>
  </cols>
  <sheetData>
    <row r="1" spans="1:3" x14ac:dyDescent="0.4">
      <c r="A1" s="43" t="s">
        <v>36</v>
      </c>
      <c r="B1" s="43"/>
      <c r="C1" s="43"/>
    </row>
    <row r="2" spans="1:3" x14ac:dyDescent="0.4">
      <c r="A2" s="44" t="str">
        <f>"広告物設置場所　　"&amp;入力シート!C3</f>
        <v>広告物設置場所　　郡山市朝日１丁目２７－３</v>
      </c>
      <c r="B2" s="44"/>
      <c r="C2" s="44"/>
    </row>
    <row r="3" spans="1:3" x14ac:dyDescent="0.4">
      <c r="A3" s="2"/>
      <c r="B3" s="3" t="s">
        <v>32</v>
      </c>
      <c r="C3" s="3" t="s">
        <v>17</v>
      </c>
    </row>
    <row r="4" spans="1:3" x14ac:dyDescent="0.4">
      <c r="A4" s="8"/>
      <c r="B4" s="33" t="s">
        <v>34</v>
      </c>
      <c r="C4" s="35"/>
    </row>
    <row r="5" spans="1:3" ht="56.25" x14ac:dyDescent="0.4">
      <c r="A5" s="29">
        <v>1</v>
      </c>
      <c r="B5" s="32" t="str">
        <f>入力シート!M10</f>
        <v>壁面利用広告板（照明有)
　1×2×1=2㎡
　申請手数料　¥2,100円</v>
      </c>
      <c r="C5" s="45" t="str">
        <f>入力シート!K10</f>
        <v>郡山市役所</v>
      </c>
    </row>
    <row r="6" spans="1:3" x14ac:dyDescent="0.4">
      <c r="A6" s="29" t="str">
        <f>IF(B6="","",2)</f>
        <v/>
      </c>
      <c r="B6" s="31" t="str">
        <f>入力シート!M15</f>
        <v/>
      </c>
      <c r="C6" s="45" t="str">
        <f>入力シート!K15</f>
        <v/>
      </c>
    </row>
    <row r="7" spans="1:3" x14ac:dyDescent="0.4">
      <c r="A7" s="29" t="str">
        <f>IF(B7="","",3)</f>
        <v/>
      </c>
      <c r="B7" s="31" t="str">
        <f>入力シート!M20</f>
        <v/>
      </c>
      <c r="C7" s="45" t="str">
        <f>入力シート!K20</f>
        <v/>
      </c>
    </row>
    <row r="8" spans="1:3" x14ac:dyDescent="0.4">
      <c r="A8" s="29" t="str">
        <f>IF(B8="","",4)</f>
        <v/>
      </c>
      <c r="B8" s="31" t="str">
        <f>入力シート!M25</f>
        <v/>
      </c>
      <c r="C8" s="45" t="str">
        <f>入力シート!K25</f>
        <v/>
      </c>
    </row>
    <row r="9" spans="1:3" x14ac:dyDescent="0.4">
      <c r="A9" s="29" t="str">
        <f>IF(B9="","",5)</f>
        <v/>
      </c>
      <c r="B9" s="31" t="str">
        <f>入力シート!M30</f>
        <v/>
      </c>
      <c r="C9" s="45" t="str">
        <f>入力シート!K30</f>
        <v/>
      </c>
    </row>
    <row r="10" spans="1:3" x14ac:dyDescent="0.4">
      <c r="A10" s="29" t="str">
        <f>IF(B10="","",6)</f>
        <v/>
      </c>
      <c r="B10" s="31" t="str">
        <f>入力シート!M35</f>
        <v/>
      </c>
      <c r="C10" s="45" t="str">
        <f>入力シート!K35</f>
        <v/>
      </c>
    </row>
    <row r="11" spans="1:3" x14ac:dyDescent="0.4">
      <c r="A11" s="29" t="str">
        <f>IF(B11="","",7)</f>
        <v/>
      </c>
      <c r="B11" s="31" t="str">
        <f>入力シート!M40</f>
        <v/>
      </c>
      <c r="C11" s="45" t="str">
        <f>入力シート!K40</f>
        <v/>
      </c>
    </row>
    <row r="12" spans="1:3" x14ac:dyDescent="0.4">
      <c r="A12" s="29" t="str">
        <f>IF(B12="","",8)</f>
        <v/>
      </c>
      <c r="B12" s="31" t="str">
        <f>入力シート!M45</f>
        <v/>
      </c>
      <c r="C12" s="45" t="str">
        <f>入力シート!K45</f>
        <v/>
      </c>
    </row>
    <row r="13" spans="1:3" x14ac:dyDescent="0.4">
      <c r="A13" s="29" t="str">
        <f>IF(B13="","",9)</f>
        <v/>
      </c>
      <c r="B13" s="31" t="str">
        <f>入力シート!M50</f>
        <v/>
      </c>
      <c r="C13" s="45" t="str">
        <f>入力シート!K50</f>
        <v/>
      </c>
    </row>
    <row r="14" spans="1:3" x14ac:dyDescent="0.4">
      <c r="A14" s="29" t="str">
        <f>IF(B14="","",10)</f>
        <v/>
      </c>
      <c r="B14" s="31" t="str">
        <f>入力シート!M55</f>
        <v/>
      </c>
      <c r="C14" s="45" t="str">
        <f>入力シート!K55</f>
        <v/>
      </c>
    </row>
    <row r="15" spans="1:3" x14ac:dyDescent="0.4">
      <c r="A15" s="29" t="str">
        <f>IF(B15="","",11)</f>
        <v/>
      </c>
      <c r="B15" s="31" t="str">
        <f>入力シート!M60</f>
        <v/>
      </c>
      <c r="C15" s="45" t="str">
        <f>入力シート!K60</f>
        <v/>
      </c>
    </row>
    <row r="16" spans="1:3" x14ac:dyDescent="0.4">
      <c r="A16" s="29" t="str">
        <f>IF(B16="","",12)</f>
        <v/>
      </c>
      <c r="B16" s="31" t="str">
        <f>入力シート!M65</f>
        <v/>
      </c>
      <c r="C16" s="45" t="str">
        <f>入力シート!K65</f>
        <v/>
      </c>
    </row>
    <row r="17" spans="1:3" x14ac:dyDescent="0.4">
      <c r="A17" s="29" t="str">
        <f>IF(B17="","",13)</f>
        <v/>
      </c>
      <c r="B17" s="31" t="str">
        <f>入力シート!M70</f>
        <v/>
      </c>
      <c r="C17" s="45" t="str">
        <f>入力シート!K70</f>
        <v/>
      </c>
    </row>
    <row r="18" spans="1:3" x14ac:dyDescent="0.4">
      <c r="A18" s="29" t="str">
        <f>IF(B18="","",14)</f>
        <v/>
      </c>
      <c r="B18" s="31" t="str">
        <f>入力シート!M75</f>
        <v/>
      </c>
      <c r="C18" s="45" t="str">
        <f>入力シート!K75</f>
        <v/>
      </c>
    </row>
    <row r="19" spans="1:3" x14ac:dyDescent="0.4">
      <c r="A19" s="29" t="str">
        <f>IF(B19="","",15)</f>
        <v/>
      </c>
      <c r="B19" s="31" t="str">
        <f>入力シート!M80</f>
        <v/>
      </c>
      <c r="C19" s="45" t="str">
        <f>入力シート!K80</f>
        <v/>
      </c>
    </row>
    <row r="20" spans="1:3" x14ac:dyDescent="0.4">
      <c r="A20" s="29" t="str">
        <f>IF(B20="","",16)</f>
        <v/>
      </c>
      <c r="B20" s="31" t="str">
        <f>入力シート!M85</f>
        <v/>
      </c>
      <c r="C20" s="45" t="str">
        <f>入力シート!K85</f>
        <v/>
      </c>
    </row>
    <row r="21" spans="1:3" x14ac:dyDescent="0.4">
      <c r="A21" s="29" t="str">
        <f>IF(B21="","",17)</f>
        <v/>
      </c>
      <c r="B21" s="31" t="str">
        <f>入力シート!M90</f>
        <v/>
      </c>
      <c r="C21" s="45" t="str">
        <f>入力シート!K90</f>
        <v/>
      </c>
    </row>
    <row r="22" spans="1:3" x14ac:dyDescent="0.4">
      <c r="A22" s="29" t="str">
        <f>IF(B22="","",18)</f>
        <v/>
      </c>
      <c r="B22" s="31" t="str">
        <f>入力シート!M95</f>
        <v/>
      </c>
      <c r="C22" s="45" t="str">
        <f>入力シート!K95</f>
        <v/>
      </c>
    </row>
    <row r="23" spans="1:3" x14ac:dyDescent="0.4">
      <c r="A23" s="29" t="str">
        <f>IF(B23="","",19)</f>
        <v/>
      </c>
      <c r="B23" s="31" t="str">
        <f>入力シート!M100</f>
        <v/>
      </c>
      <c r="C23" s="45" t="str">
        <f>入力シート!K100</f>
        <v/>
      </c>
    </row>
    <row r="24" spans="1:3" x14ac:dyDescent="0.4">
      <c r="A24" s="29" t="str">
        <f>IF(B24="","",20)</f>
        <v/>
      </c>
      <c r="B24" s="31" t="str">
        <f>入力シート!M105</f>
        <v/>
      </c>
      <c r="C24" s="45" t="str">
        <f>入力シート!K105</f>
        <v/>
      </c>
    </row>
    <row r="25" spans="1:3" x14ac:dyDescent="0.4">
      <c r="A25" s="29" t="str">
        <f>IF(B25="","",21)</f>
        <v/>
      </c>
      <c r="B25" s="31" t="str">
        <f>入力シート!M110</f>
        <v/>
      </c>
      <c r="C25" s="45" t="str">
        <f>入力シート!K110</f>
        <v/>
      </c>
    </row>
    <row r="26" spans="1:3" x14ac:dyDescent="0.4">
      <c r="A26" s="29" t="str">
        <f>IF(B26="","",22)</f>
        <v/>
      </c>
      <c r="B26" s="31" t="str">
        <f>入力シート!M115</f>
        <v/>
      </c>
      <c r="C26" s="45" t="str">
        <f>入力シート!K115</f>
        <v/>
      </c>
    </row>
    <row r="27" spans="1:3" x14ac:dyDescent="0.4">
      <c r="A27" s="29" t="str">
        <f>IF(B27="","",23)</f>
        <v/>
      </c>
      <c r="B27" s="31" t="str">
        <f>入力シート!M120</f>
        <v/>
      </c>
      <c r="C27" s="45" t="str">
        <f>入力シート!K120</f>
        <v/>
      </c>
    </row>
    <row r="28" spans="1:3" x14ac:dyDescent="0.4">
      <c r="A28" s="29" t="str">
        <f>IF(B28="","",24)</f>
        <v/>
      </c>
      <c r="B28" s="31" t="str">
        <f>入力シート!M125</f>
        <v/>
      </c>
      <c r="C28" s="45" t="str">
        <f>入力シート!K125</f>
        <v/>
      </c>
    </row>
    <row r="29" spans="1:3" x14ac:dyDescent="0.4">
      <c r="A29" s="29" t="str">
        <f>IF(B29="","",25)</f>
        <v/>
      </c>
      <c r="B29" s="31" t="str">
        <f>入力シート!M130</f>
        <v/>
      </c>
      <c r="C29" s="45" t="str">
        <f>入力シート!K130</f>
        <v/>
      </c>
    </row>
    <row r="30" spans="1:3" x14ac:dyDescent="0.4">
      <c r="A30" s="29" t="str">
        <f>IF(B30="","",26)</f>
        <v/>
      </c>
      <c r="B30" s="31" t="str">
        <f>入力シート!M135</f>
        <v/>
      </c>
      <c r="C30" s="45" t="str">
        <f>入力シート!K135</f>
        <v/>
      </c>
    </row>
    <row r="31" spans="1:3" x14ac:dyDescent="0.4">
      <c r="A31" s="29" t="str">
        <f>IF(B31="","",27)</f>
        <v/>
      </c>
      <c r="B31" s="31" t="str">
        <f>入力シート!M140</f>
        <v/>
      </c>
      <c r="C31" s="45" t="str">
        <f>入力シート!K140</f>
        <v/>
      </c>
    </row>
    <row r="32" spans="1:3" x14ac:dyDescent="0.4">
      <c r="A32" s="29" t="str">
        <f>IF(B32="","",28)</f>
        <v/>
      </c>
      <c r="B32" s="31" t="str">
        <f>入力シート!M145</f>
        <v/>
      </c>
      <c r="C32" s="45" t="str">
        <f>入力シート!K145</f>
        <v/>
      </c>
    </row>
    <row r="33" spans="1:5" x14ac:dyDescent="0.4">
      <c r="A33" s="29" t="str">
        <f>IF(B33="","",29)</f>
        <v/>
      </c>
      <c r="B33" s="31" t="str">
        <f>入力シート!M150</f>
        <v/>
      </c>
      <c r="C33" s="45" t="str">
        <f>入力シート!K150</f>
        <v/>
      </c>
    </row>
    <row r="34" spans="1:5" x14ac:dyDescent="0.4">
      <c r="A34" s="29" t="str">
        <f>IF(B34="","",30)</f>
        <v/>
      </c>
      <c r="B34" s="31" t="str">
        <f>入力シート!M155</f>
        <v/>
      </c>
      <c r="C34" s="45" t="str">
        <f>入力シート!K155</f>
        <v/>
      </c>
    </row>
    <row r="35" spans="1:5" ht="7.5" customHeight="1" x14ac:dyDescent="0.4">
      <c r="A35" s="29" t="str">
        <f>IF(B35="","",31)</f>
        <v/>
      </c>
      <c r="B35" s="31" t="str">
        <f>入力シート!M160</f>
        <v/>
      </c>
      <c r="C35" s="45" t="str">
        <f>入力シート!K160</f>
        <v/>
      </c>
    </row>
    <row r="36" spans="1:5" ht="7.5" customHeight="1" x14ac:dyDescent="0.4">
      <c r="A36" s="29" t="str">
        <f>IF(B36="","",32)</f>
        <v/>
      </c>
      <c r="B36" s="31" t="str">
        <f>入力シート!M165</f>
        <v/>
      </c>
      <c r="C36" s="45" t="str">
        <f>入力シート!K165</f>
        <v/>
      </c>
    </row>
    <row r="37" spans="1:5" ht="7.5" customHeight="1" x14ac:dyDescent="0.4">
      <c r="A37" s="29" t="str">
        <f>IF(B37="","",33)</f>
        <v/>
      </c>
      <c r="B37" s="31" t="str">
        <f>入力シート!M170</f>
        <v/>
      </c>
      <c r="C37" s="45" t="str">
        <f>入力シート!K170</f>
        <v/>
      </c>
    </row>
    <row r="38" spans="1:5" ht="7.5" customHeight="1" x14ac:dyDescent="0.4">
      <c r="A38" s="29" t="str">
        <f>IF(B38="","",34)</f>
        <v/>
      </c>
      <c r="B38" s="31" t="str">
        <f>入力シート!M175</f>
        <v/>
      </c>
      <c r="C38" s="45" t="str">
        <f>入力シート!K175</f>
        <v/>
      </c>
    </row>
    <row r="39" spans="1:5" ht="7.5" customHeight="1" x14ac:dyDescent="0.4">
      <c r="A39" s="29" t="str">
        <f>IF(B39="","",35)</f>
        <v/>
      </c>
      <c r="B39" s="31" t="str">
        <f>入力シート!M180</f>
        <v/>
      </c>
      <c r="C39" s="45" t="str">
        <f>入力シート!K180</f>
        <v/>
      </c>
    </row>
    <row r="40" spans="1:5" ht="7.5" customHeight="1" x14ac:dyDescent="0.4">
      <c r="A40" s="29" t="str">
        <f>IF(B40="","",36)</f>
        <v/>
      </c>
      <c r="B40" s="31" t="str">
        <f>入力シート!M185</f>
        <v/>
      </c>
      <c r="C40" s="45" t="str">
        <f>入力シート!K185</f>
        <v/>
      </c>
    </row>
    <row r="41" spans="1:5" ht="7.5" customHeight="1" x14ac:dyDescent="0.4">
      <c r="A41" s="29" t="str">
        <f>IF(B41="","",37)</f>
        <v/>
      </c>
      <c r="B41" s="31" t="str">
        <f>入力シート!M190</f>
        <v/>
      </c>
      <c r="C41" s="45" t="str">
        <f>入力シート!K190</f>
        <v/>
      </c>
    </row>
    <row r="42" spans="1:5" ht="7.5" customHeight="1" x14ac:dyDescent="0.4">
      <c r="A42" s="29" t="str">
        <f>IF(B42="","",38)</f>
        <v/>
      </c>
      <c r="B42" s="31" t="str">
        <f>入力シート!M195</f>
        <v/>
      </c>
      <c r="C42" s="45" t="str">
        <f>入力シート!K195</f>
        <v/>
      </c>
    </row>
    <row r="43" spans="1:5" ht="7.5" customHeight="1" x14ac:dyDescent="0.4">
      <c r="A43" s="29" t="str">
        <f>IF(B43="","",39)</f>
        <v/>
      </c>
      <c r="B43" s="31" t="str">
        <f>入力シート!M200</f>
        <v/>
      </c>
      <c r="C43" s="45" t="str">
        <f>入力シート!K200</f>
        <v/>
      </c>
    </row>
    <row r="44" spans="1:5" ht="7.5" customHeight="1" x14ac:dyDescent="0.4">
      <c r="A44" s="29" t="str">
        <f>IF(B44="","",40)</f>
        <v/>
      </c>
      <c r="B44" s="34" t="str">
        <f>入力シート!M205</f>
        <v/>
      </c>
      <c r="C44" s="46" t="str">
        <f>入力シート!K205</f>
        <v/>
      </c>
    </row>
    <row r="45" spans="1:5" ht="18.75" customHeight="1" x14ac:dyDescent="0.4">
      <c r="A45" s="2"/>
      <c r="B45" s="39" t="str">
        <f>"屋外広告物合計　"&amp;入力シート!M208&amp;"基　"&amp;TEXT(入力シート!N207,"面積合計　"&amp;"#,###.##########㎡")&amp;"   "&amp;TEXT(入力シート!O207,"審査手数料　　"&amp;"#,##0円")</f>
        <v>屋外広告物合計　1基　面積合計 2.㎡   審査手数料  2,100円</v>
      </c>
      <c r="C45" s="40"/>
      <c r="D45" s="30"/>
      <c r="E45" s="30"/>
    </row>
  </sheetData>
  <mergeCells count="3">
    <mergeCell ref="B45:C45"/>
    <mergeCell ref="A2:C2"/>
    <mergeCell ref="A1:C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出力シート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柳沼　篤志</dc:creator>
  <cp:lastModifiedBy>柳沼　篤志</cp:lastModifiedBy>
  <cp:lastPrinted>2025-08-18T02:25:15Z</cp:lastPrinted>
  <dcterms:created xsi:type="dcterms:W3CDTF">2025-08-15T06:16:51Z</dcterms:created>
  <dcterms:modified xsi:type="dcterms:W3CDTF">2025-08-18T02:49:30Z</dcterms:modified>
</cp:coreProperties>
</file>