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060_政策開発部\政策統計課\非公開\統計書\2025（R7）年度\05_完成版「2025年統計書（データ版）」\"/>
    </mc:Choice>
  </mc:AlternateContent>
  <bookViews>
    <workbookView xWindow="0" yWindow="0" windowWidth="15270" windowHeight="9900"/>
  </bookViews>
  <sheets>
    <sheet name="目次" sheetId="1" r:id="rId1"/>
    <sheet name="2-1" sheetId="2" r:id="rId2"/>
    <sheet name="2-2" sheetId="3" r:id="rId3"/>
    <sheet name="2-3" sheetId="4" r:id="rId4"/>
    <sheet name="2-4" sheetId="5" r:id="rId5"/>
    <sheet name="2-5" sheetId="6" r:id="rId6"/>
    <sheet name="2-6" sheetId="7" r:id="rId7"/>
    <sheet name="2-7" sheetId="8" r:id="rId8"/>
    <sheet name="2-8" sheetId="9" r:id="rId9"/>
    <sheet name="2-9" sheetId="10" r:id="rId10"/>
    <sheet name="2-10" sheetId="11" r:id="rId11"/>
    <sheet name="2-11" sheetId="12" r:id="rId12"/>
    <sheet name="2-12" sheetId="13" r:id="rId13"/>
    <sheet name="2-13" sheetId="14" r:id="rId14"/>
    <sheet name="2-14" sheetId="15" r:id="rId15"/>
    <sheet name="2-15" sheetId="16" r:id="rId16"/>
    <sheet name="2-16" sheetId="17" r:id="rId17"/>
  </sheets>
  <externalReferences>
    <externalReference r:id="rId18"/>
  </externalReferences>
  <definedNames>
    <definedName name="_xlnm.Print_Area">#REF!</definedName>
    <definedName name="_xlnm.Print_Titles" localSheetId="1">'2-1'!$3:$5</definedName>
    <definedName name="_xlnm.Print_Titles" localSheetId="5">'2-5'!$3:$6</definedName>
    <definedName name="_xlnm.Print_Titles" localSheetId="6">'2-6'!$3:$6</definedName>
    <definedName name="_xlnm.Print_Titles" localSheetId="8">'2-8'!$3:$4</definedName>
    <definedName name="Z_00CC1D44_80CA_4E4D_84E2_49AA889E672C_.wvu.PrintTitles" localSheetId="1" hidden="1">'2-1'!$3:$5</definedName>
    <definedName name="Z_00CC1D44_80CA_4E4D_84E2_49AA889E672C_.wvu.PrintTitles" localSheetId="5" hidden="1">'2-5'!$3:$6</definedName>
    <definedName name="Z_00CC1D44_80CA_4E4D_84E2_49AA889E672C_.wvu.PrintTitles" localSheetId="6" hidden="1">'2-6'!$3:$6</definedName>
    <definedName name="Z_00CC1D44_80CA_4E4D_84E2_49AA889E672C_.wvu.PrintTitles" localSheetId="8" hidden="1">'2-8'!$3:$4</definedName>
    <definedName name="Z_06DBC5AB_88C1_4E14_8C73_F7B0FEB3D7E4_.wvu.PrintTitles" localSheetId="1" hidden="1">'2-1'!$3:$5</definedName>
    <definedName name="Z_06DBC5AB_88C1_4E14_8C73_F7B0FEB3D7E4_.wvu.PrintTitles" localSheetId="5" hidden="1">'2-5'!$3:$6</definedName>
    <definedName name="Z_06DBC5AB_88C1_4E14_8C73_F7B0FEB3D7E4_.wvu.PrintTitles" localSheetId="6" hidden="1">'2-6'!$3:$6</definedName>
    <definedName name="Z_06DBC5AB_88C1_4E14_8C73_F7B0FEB3D7E4_.wvu.PrintTitles" localSheetId="8" hidden="1">'2-8'!$3:$4</definedName>
    <definedName name="Z_1184DE22_5901_485C_8050_F941E80B16ED_.wvu.PrintTitles" localSheetId="1" hidden="1">'2-1'!$3:$5</definedName>
    <definedName name="Z_1184DE22_5901_485C_8050_F941E80B16ED_.wvu.PrintTitles" localSheetId="5" hidden="1">'2-5'!$3:$6</definedName>
    <definedName name="Z_1184DE22_5901_485C_8050_F941E80B16ED_.wvu.PrintTitles" localSheetId="6" hidden="1">'2-6'!$3:$6</definedName>
    <definedName name="Z_1184DE22_5901_485C_8050_F941E80B16ED_.wvu.PrintTitles" localSheetId="8" hidden="1">'2-8'!$3:$4</definedName>
    <definedName name="Z_1486AC6E_B9F3_4CC2_AE0E_9827E85F6890_.wvu.PrintTitles" localSheetId="1" hidden="1">'2-1'!$3:$5</definedName>
    <definedName name="Z_1486AC6E_B9F3_4CC2_AE0E_9827E85F6890_.wvu.PrintTitles" localSheetId="5" hidden="1">'2-5'!$3:$6</definedName>
    <definedName name="Z_1486AC6E_B9F3_4CC2_AE0E_9827E85F6890_.wvu.PrintTitles" localSheetId="6" hidden="1">'2-6'!$3:$6</definedName>
    <definedName name="Z_1486AC6E_B9F3_4CC2_AE0E_9827E85F6890_.wvu.PrintTitles" localSheetId="8" hidden="1">'2-8'!$3:$4</definedName>
    <definedName name="Z_17AB8E9E_AF26_4EBF_9AA5_9A87DC9AD602_.wvu.PrintTitles" localSheetId="1" hidden="1">'2-1'!$3:$5</definedName>
    <definedName name="Z_17AB8E9E_AF26_4EBF_9AA5_9A87DC9AD602_.wvu.PrintTitles" localSheetId="5" hidden="1">'2-5'!$3:$6</definedName>
    <definedName name="Z_17AB8E9E_AF26_4EBF_9AA5_9A87DC9AD602_.wvu.PrintTitles" localSheetId="6" hidden="1">'2-6'!$3:$6</definedName>
    <definedName name="Z_17AB8E9E_AF26_4EBF_9AA5_9A87DC9AD602_.wvu.PrintTitles" localSheetId="8" hidden="1">'2-8'!$3:$4</definedName>
    <definedName name="Z_189F6A79_E0AD_48C6_A87A_B88942B73FB0_.wvu.PrintTitles" localSheetId="1" hidden="1">'2-1'!$3:$5</definedName>
    <definedName name="Z_189F6A79_E0AD_48C6_A87A_B88942B73FB0_.wvu.PrintTitles" localSheetId="5" hidden="1">'2-5'!$3:$6</definedName>
    <definedName name="Z_189F6A79_E0AD_48C6_A87A_B88942B73FB0_.wvu.PrintTitles" localSheetId="6" hidden="1">'2-6'!$3:$6</definedName>
    <definedName name="Z_189F6A79_E0AD_48C6_A87A_B88942B73FB0_.wvu.PrintTitles" localSheetId="8" hidden="1">'2-8'!$3:$4</definedName>
    <definedName name="Z_1BCDFE0B_EB32_405E_A123_CA77677AA7BE_.wvu.PrintTitles" localSheetId="1" hidden="1">'2-1'!$3:$5</definedName>
    <definedName name="Z_1BCDFE0B_EB32_405E_A123_CA77677AA7BE_.wvu.PrintTitles" localSheetId="5" hidden="1">'2-5'!$3:$6</definedName>
    <definedName name="Z_1BCDFE0B_EB32_405E_A123_CA77677AA7BE_.wvu.PrintTitles" localSheetId="6" hidden="1">'2-6'!$3:$6</definedName>
    <definedName name="Z_1BCDFE0B_EB32_405E_A123_CA77677AA7BE_.wvu.PrintTitles" localSheetId="8" hidden="1">'2-8'!$3:$4</definedName>
    <definedName name="Z_1BFE2A91_9960_49FB_B512_A4FCD8C3EC61_.wvu.PrintTitles" localSheetId="1" hidden="1">'2-1'!$3:$5</definedName>
    <definedName name="Z_1BFE2A91_9960_49FB_B512_A4FCD8C3EC61_.wvu.PrintTitles" localSheetId="5" hidden="1">'2-5'!$3:$6</definedName>
    <definedName name="Z_1BFE2A91_9960_49FB_B512_A4FCD8C3EC61_.wvu.PrintTitles" localSheetId="6" hidden="1">'2-6'!$3:$6</definedName>
    <definedName name="Z_1BFE2A91_9960_49FB_B512_A4FCD8C3EC61_.wvu.PrintTitles" localSheetId="8" hidden="1">'2-8'!$3:$4</definedName>
    <definedName name="Z_1C2FAE53_A98F_435E_9AEF_4E7909BF1616_.wvu.PrintTitles" localSheetId="1" hidden="1">'2-1'!$3:$5</definedName>
    <definedName name="Z_1C2FAE53_A98F_435E_9AEF_4E7909BF1616_.wvu.PrintTitles" localSheetId="5" hidden="1">'2-5'!$3:$6</definedName>
    <definedName name="Z_1C2FAE53_A98F_435E_9AEF_4E7909BF1616_.wvu.PrintTitles" localSheetId="6" hidden="1">'2-6'!$3:$6</definedName>
    <definedName name="Z_1C2FAE53_A98F_435E_9AEF_4E7909BF1616_.wvu.PrintTitles" localSheetId="8" hidden="1">'2-8'!$3:$4</definedName>
    <definedName name="Z_1F973131_8A4E_4D06_BD72_AB7B2C989AC9_.wvu.PrintTitles" localSheetId="1" hidden="1">'2-1'!$3:$5</definedName>
    <definedName name="Z_1F973131_8A4E_4D06_BD72_AB7B2C989AC9_.wvu.PrintTitles" localSheetId="5" hidden="1">'2-5'!$3:$6</definedName>
    <definedName name="Z_1F973131_8A4E_4D06_BD72_AB7B2C989AC9_.wvu.PrintTitles" localSheetId="6" hidden="1">'2-6'!$3:$6</definedName>
    <definedName name="Z_1F973131_8A4E_4D06_BD72_AB7B2C989AC9_.wvu.PrintTitles" localSheetId="8" hidden="1">'2-8'!$3:$4</definedName>
    <definedName name="Z_1FF3D99B_551E_43BF_80CF_4BE9881BF48D_.wvu.PrintTitles" localSheetId="1" hidden="1">'2-1'!$3:$5</definedName>
    <definedName name="Z_1FF3D99B_551E_43BF_80CF_4BE9881BF48D_.wvu.PrintTitles" localSheetId="5" hidden="1">'2-5'!$3:$6</definedName>
    <definedName name="Z_1FF3D99B_551E_43BF_80CF_4BE9881BF48D_.wvu.PrintTitles" localSheetId="6" hidden="1">'2-6'!$3:$6</definedName>
    <definedName name="Z_1FF3D99B_551E_43BF_80CF_4BE9881BF48D_.wvu.PrintTitles" localSheetId="8" hidden="1">'2-8'!$3:$4</definedName>
    <definedName name="Z_20ACD794_F4A7_4F34_995C_D04BD1C46A1C_.wvu.PrintTitles" localSheetId="1" hidden="1">'2-1'!$3:$5</definedName>
    <definedName name="Z_20ACD794_F4A7_4F34_995C_D04BD1C46A1C_.wvu.PrintTitles" localSheetId="5" hidden="1">'2-5'!$3:$6</definedName>
    <definedName name="Z_20ACD794_F4A7_4F34_995C_D04BD1C46A1C_.wvu.PrintTitles" localSheetId="6" hidden="1">'2-6'!$3:$6</definedName>
    <definedName name="Z_20ACD794_F4A7_4F34_995C_D04BD1C46A1C_.wvu.PrintTitles" localSheetId="8" hidden="1">'2-8'!$3:$4</definedName>
    <definedName name="Z_2197E357_7CD0_4EA4_90A6_9555BC084B4F_.wvu.PrintTitles" localSheetId="1" hidden="1">'2-1'!$3:$5</definedName>
    <definedName name="Z_2197E357_7CD0_4EA4_90A6_9555BC084B4F_.wvu.PrintTitles" localSheetId="5" hidden="1">'2-5'!$3:$6</definedName>
    <definedName name="Z_2197E357_7CD0_4EA4_90A6_9555BC084B4F_.wvu.PrintTitles" localSheetId="6" hidden="1">'2-6'!$3:$6</definedName>
    <definedName name="Z_2197E357_7CD0_4EA4_90A6_9555BC084B4F_.wvu.PrintTitles" localSheetId="8" hidden="1">'2-8'!$3:$4</definedName>
    <definedName name="Z_2269C0FD_B02E_4191_A436_AAEEA9894E11_.wvu.PrintTitles" localSheetId="1" hidden="1">'2-1'!$3:$5</definedName>
    <definedName name="Z_2269C0FD_B02E_4191_A436_AAEEA9894E11_.wvu.PrintTitles" localSheetId="5" hidden="1">'2-5'!$3:$6</definedName>
    <definedName name="Z_2269C0FD_B02E_4191_A436_AAEEA9894E11_.wvu.PrintTitles" localSheetId="6" hidden="1">'2-6'!$3:$6</definedName>
    <definedName name="Z_2269C0FD_B02E_4191_A436_AAEEA9894E11_.wvu.PrintTitles" localSheetId="8" hidden="1">'2-8'!$3:$4</definedName>
    <definedName name="Z_240189DE_87D7_4094_9C55_239451DB35EE_.wvu.PrintTitles" localSheetId="1" hidden="1">'2-1'!$3:$5</definedName>
    <definedName name="Z_240189DE_87D7_4094_9C55_239451DB35EE_.wvu.PrintTitles" localSheetId="5" hidden="1">'2-5'!$3:$6</definedName>
    <definedName name="Z_240189DE_87D7_4094_9C55_239451DB35EE_.wvu.PrintTitles" localSheetId="6" hidden="1">'2-6'!$3:$6</definedName>
    <definedName name="Z_240189DE_87D7_4094_9C55_239451DB35EE_.wvu.PrintTitles" localSheetId="8" hidden="1">'2-8'!$3:$4</definedName>
    <definedName name="Z_24722943_D668_4B0A_A18B_250D1EAF22DF_.wvu.PrintTitles" localSheetId="1" hidden="1">'2-1'!$3:$5</definedName>
    <definedName name="Z_24722943_D668_4B0A_A18B_250D1EAF22DF_.wvu.PrintTitles" localSheetId="5" hidden="1">'2-5'!$3:$6</definedName>
    <definedName name="Z_24722943_D668_4B0A_A18B_250D1EAF22DF_.wvu.PrintTitles" localSheetId="6" hidden="1">'2-6'!$3:$6</definedName>
    <definedName name="Z_24722943_D668_4B0A_A18B_250D1EAF22DF_.wvu.PrintTitles" localSheetId="8" hidden="1">'2-8'!$3:$4</definedName>
    <definedName name="Z_2B898D7F_EE90_4CFD_9F43_AB7414F89E77_.wvu.PrintTitles" localSheetId="1" hidden="1">'2-1'!$3:$5</definedName>
    <definedName name="Z_2B898D7F_EE90_4CFD_9F43_AB7414F89E77_.wvu.PrintTitles" localSheetId="5" hidden="1">'2-5'!$3:$6</definedName>
    <definedName name="Z_2B898D7F_EE90_4CFD_9F43_AB7414F89E77_.wvu.PrintTitles" localSheetId="6" hidden="1">'2-6'!$3:$6</definedName>
    <definedName name="Z_2B898D7F_EE90_4CFD_9F43_AB7414F89E77_.wvu.PrintTitles" localSheetId="8" hidden="1">'2-8'!$3:$4</definedName>
    <definedName name="Z_2EA61839_294C_4932_B051_169222D4FEC6_.wvu.PrintTitles" localSheetId="1" hidden="1">'2-1'!$3:$5</definedName>
    <definedName name="Z_2EA61839_294C_4932_B051_169222D4FEC6_.wvu.PrintTitles" localSheetId="5" hidden="1">'2-5'!$3:$6</definedName>
    <definedName name="Z_2EA61839_294C_4932_B051_169222D4FEC6_.wvu.PrintTitles" localSheetId="6" hidden="1">'2-6'!$3:$6</definedName>
    <definedName name="Z_2EA61839_294C_4932_B051_169222D4FEC6_.wvu.PrintTitles" localSheetId="8" hidden="1">'2-8'!$3:$4</definedName>
    <definedName name="Z_2EF88AF6_EE5B_4AC2_ACDB_9BB2BBF29173_.wvu.PrintTitles" localSheetId="1" hidden="1">'2-1'!$3:$5</definedName>
    <definedName name="Z_2EF88AF6_EE5B_4AC2_ACDB_9BB2BBF29173_.wvu.PrintTitles" localSheetId="5" hidden="1">'2-5'!$3:$6</definedName>
    <definedName name="Z_2EF88AF6_EE5B_4AC2_ACDB_9BB2BBF29173_.wvu.PrintTitles" localSheetId="6" hidden="1">'2-6'!$3:$6</definedName>
    <definedName name="Z_2EF88AF6_EE5B_4AC2_ACDB_9BB2BBF29173_.wvu.PrintTitles" localSheetId="8" hidden="1">'2-8'!$3:$4</definedName>
    <definedName name="Z_30058F98_6897_4D54_8BCF_6DCA7063FB8D_.wvu.PrintTitles" localSheetId="1" hidden="1">'2-1'!$3:$5</definedName>
    <definedName name="Z_30058F98_6897_4D54_8BCF_6DCA7063FB8D_.wvu.PrintTitles" localSheetId="5" hidden="1">'2-5'!$3:$6</definedName>
    <definedName name="Z_30058F98_6897_4D54_8BCF_6DCA7063FB8D_.wvu.PrintTitles" localSheetId="6" hidden="1">'2-6'!$3:$6</definedName>
    <definedName name="Z_30058F98_6897_4D54_8BCF_6DCA7063FB8D_.wvu.PrintTitles" localSheetId="8" hidden="1">'2-8'!$3:$4</definedName>
    <definedName name="Z_3548A65C_53E9_4D33_AABC_827B0C7E9C69_.wvu.PrintTitles" localSheetId="1" hidden="1">'2-1'!$3:$5</definedName>
    <definedName name="Z_3548A65C_53E9_4D33_AABC_827B0C7E9C69_.wvu.PrintTitles" localSheetId="5" hidden="1">'2-5'!$3:$6</definedName>
    <definedName name="Z_3548A65C_53E9_4D33_AABC_827B0C7E9C69_.wvu.PrintTitles" localSheetId="6" hidden="1">'2-6'!$3:$6</definedName>
    <definedName name="Z_3548A65C_53E9_4D33_AABC_827B0C7E9C69_.wvu.PrintTitles" localSheetId="8" hidden="1">'2-8'!$3:$4</definedName>
    <definedName name="Z_35BD8D3A_C3F6_4E0E_B6B2_2143E8CF03D4_.wvu.PrintTitles" localSheetId="1" hidden="1">'2-1'!$3:$5</definedName>
    <definedName name="Z_35BD8D3A_C3F6_4E0E_B6B2_2143E8CF03D4_.wvu.PrintTitles" localSheetId="5" hidden="1">'2-5'!$3:$6</definedName>
    <definedName name="Z_35BD8D3A_C3F6_4E0E_B6B2_2143E8CF03D4_.wvu.PrintTitles" localSheetId="6" hidden="1">'2-6'!$3:$6</definedName>
    <definedName name="Z_35BD8D3A_C3F6_4E0E_B6B2_2143E8CF03D4_.wvu.PrintTitles" localSheetId="8" hidden="1">'2-8'!$3:$4</definedName>
    <definedName name="Z_369012CD_4C1F_4D8C_8CE3_B02386BE13F9_.wvu.PrintTitles" localSheetId="1" hidden="1">'2-1'!$3:$5</definedName>
    <definedName name="Z_369012CD_4C1F_4D8C_8CE3_B02386BE13F9_.wvu.PrintTitles" localSheetId="5" hidden="1">'2-5'!$3:$6</definedName>
    <definedName name="Z_369012CD_4C1F_4D8C_8CE3_B02386BE13F9_.wvu.PrintTitles" localSheetId="6" hidden="1">'2-6'!$3:$6</definedName>
    <definedName name="Z_369012CD_4C1F_4D8C_8CE3_B02386BE13F9_.wvu.PrintTitles" localSheetId="8" hidden="1">'2-8'!$3:$4</definedName>
    <definedName name="Z_3735EA80_EB2D_4910_81F1_1AA74ECCBFE5_.wvu.PrintTitles" localSheetId="1" hidden="1">'2-1'!$3:$5</definedName>
    <definedName name="Z_3735EA80_EB2D_4910_81F1_1AA74ECCBFE5_.wvu.PrintTitles" localSheetId="5" hidden="1">'2-5'!$3:$6</definedName>
    <definedName name="Z_3735EA80_EB2D_4910_81F1_1AA74ECCBFE5_.wvu.PrintTitles" localSheetId="6" hidden="1">'2-6'!$3:$6</definedName>
    <definedName name="Z_3735EA80_EB2D_4910_81F1_1AA74ECCBFE5_.wvu.PrintTitles" localSheetId="8" hidden="1">'2-8'!$3:$4</definedName>
    <definedName name="Z_3879FE5B_EDC4_4A46_BAD1_D4F44E5C755B_.wvu.PrintTitles" localSheetId="1" hidden="1">'2-1'!$3:$5</definedName>
    <definedName name="Z_3879FE5B_EDC4_4A46_BAD1_D4F44E5C755B_.wvu.PrintTitles" localSheetId="5" hidden="1">'2-5'!$3:$6</definedName>
    <definedName name="Z_3879FE5B_EDC4_4A46_BAD1_D4F44E5C755B_.wvu.PrintTitles" localSheetId="6" hidden="1">'2-6'!$3:$6</definedName>
    <definedName name="Z_3879FE5B_EDC4_4A46_BAD1_D4F44E5C755B_.wvu.PrintTitles" localSheetId="8" hidden="1">'2-8'!$3:$4</definedName>
    <definedName name="Z_3A63DEF1_E49A_408D_8D43_BE5779D6C7CA_.wvu.PrintTitles" localSheetId="1" hidden="1">'2-1'!$3:$5</definedName>
    <definedName name="Z_3A63DEF1_E49A_408D_8D43_BE5779D6C7CA_.wvu.PrintTitles" localSheetId="5" hidden="1">'2-5'!$3:$6</definedName>
    <definedName name="Z_3A63DEF1_E49A_408D_8D43_BE5779D6C7CA_.wvu.PrintTitles" localSheetId="6" hidden="1">'2-6'!$3:$6</definedName>
    <definedName name="Z_3A63DEF1_E49A_408D_8D43_BE5779D6C7CA_.wvu.PrintTitles" localSheetId="8" hidden="1">'2-8'!$3:$4</definedName>
    <definedName name="Z_3FF74EB8_03DE_4C43_9AE6_A2853E714384_.wvu.PrintTitles" localSheetId="1" hidden="1">'2-1'!$3:$5</definedName>
    <definedName name="Z_3FF74EB8_03DE_4C43_9AE6_A2853E714384_.wvu.PrintTitles" localSheetId="5" hidden="1">'2-5'!$3:$6</definedName>
    <definedName name="Z_3FF74EB8_03DE_4C43_9AE6_A2853E714384_.wvu.PrintTitles" localSheetId="6" hidden="1">'2-6'!$3:$6</definedName>
    <definedName name="Z_3FF74EB8_03DE_4C43_9AE6_A2853E714384_.wvu.PrintTitles" localSheetId="8" hidden="1">'2-8'!$3:$4</definedName>
    <definedName name="Z_436E96B2_CC3D_4C3D_8B1C_266CE54627E3_.wvu.PrintTitles" localSheetId="1" hidden="1">'2-1'!$3:$5</definedName>
    <definedName name="Z_436E96B2_CC3D_4C3D_8B1C_266CE54627E3_.wvu.PrintTitles" localSheetId="5" hidden="1">'2-5'!$3:$6</definedName>
    <definedName name="Z_436E96B2_CC3D_4C3D_8B1C_266CE54627E3_.wvu.PrintTitles" localSheetId="6" hidden="1">'2-6'!$3:$6</definedName>
    <definedName name="Z_436E96B2_CC3D_4C3D_8B1C_266CE54627E3_.wvu.PrintTitles" localSheetId="8" hidden="1">'2-8'!$3:$4</definedName>
    <definedName name="Z_43E09572_CE01_46DC_BF8D_61470785D9D8_.wvu.PrintTitles" localSheetId="1" hidden="1">'2-1'!$3:$5</definedName>
    <definedName name="Z_43E09572_CE01_46DC_BF8D_61470785D9D8_.wvu.PrintTitles" localSheetId="5" hidden="1">'2-5'!$3:$6</definedName>
    <definedName name="Z_43E09572_CE01_46DC_BF8D_61470785D9D8_.wvu.PrintTitles" localSheetId="6" hidden="1">'2-6'!$3:$6</definedName>
    <definedName name="Z_43E09572_CE01_46DC_BF8D_61470785D9D8_.wvu.PrintTitles" localSheetId="8" hidden="1">'2-8'!$3:$4</definedName>
    <definedName name="Z_4BFB6A7F_AD02_4597_91ED_9E7C081BFF9C_.wvu.PrintTitles" localSheetId="1" hidden="1">'2-1'!$3:$5</definedName>
    <definedName name="Z_4BFB6A7F_AD02_4597_91ED_9E7C081BFF9C_.wvu.PrintTitles" localSheetId="5" hidden="1">'2-5'!$3:$6</definedName>
    <definedName name="Z_4BFB6A7F_AD02_4597_91ED_9E7C081BFF9C_.wvu.PrintTitles" localSheetId="6" hidden="1">'2-6'!$3:$6</definedName>
    <definedName name="Z_4BFB6A7F_AD02_4597_91ED_9E7C081BFF9C_.wvu.PrintTitles" localSheetId="8" hidden="1">'2-8'!$3:$4</definedName>
    <definedName name="Z_4D2D3CAB_7699_4DB8_8B65_64F720C5DB21_.wvu.PrintTitles" localSheetId="1" hidden="1">'2-1'!$3:$5</definedName>
    <definedName name="Z_4D2D3CAB_7699_4DB8_8B65_64F720C5DB21_.wvu.PrintTitles" localSheetId="5" hidden="1">'2-5'!$3:$6</definedName>
    <definedName name="Z_4D2D3CAB_7699_4DB8_8B65_64F720C5DB21_.wvu.PrintTitles" localSheetId="6" hidden="1">'2-6'!$3:$6</definedName>
    <definedName name="Z_4D2D3CAB_7699_4DB8_8B65_64F720C5DB21_.wvu.PrintTitles" localSheetId="8" hidden="1">'2-8'!$3:$4</definedName>
    <definedName name="Z_4D74F358_5F93_45CB_B1B9_3325069D309B_.wvu.PrintTitles" localSheetId="1" hidden="1">'2-1'!$3:$5</definedName>
    <definedName name="Z_4D74F358_5F93_45CB_B1B9_3325069D309B_.wvu.PrintTitles" localSheetId="5" hidden="1">'2-5'!$3:$6</definedName>
    <definedName name="Z_4D74F358_5F93_45CB_B1B9_3325069D309B_.wvu.PrintTitles" localSheetId="6" hidden="1">'2-6'!$3:$6</definedName>
    <definedName name="Z_4D74F358_5F93_45CB_B1B9_3325069D309B_.wvu.PrintTitles" localSheetId="8" hidden="1">'2-8'!$3:$4</definedName>
    <definedName name="Z_4FBB7373_7AD5_46FB_9DE1_55BD4F50189C_.wvu.PrintTitles" localSheetId="1" hidden="1">'2-1'!$3:$5</definedName>
    <definedName name="Z_4FBB7373_7AD5_46FB_9DE1_55BD4F50189C_.wvu.PrintTitles" localSheetId="5" hidden="1">'2-5'!$3:$6</definedName>
    <definedName name="Z_4FBB7373_7AD5_46FB_9DE1_55BD4F50189C_.wvu.PrintTitles" localSheetId="6" hidden="1">'2-6'!$3:$6</definedName>
    <definedName name="Z_4FBB7373_7AD5_46FB_9DE1_55BD4F50189C_.wvu.PrintTitles" localSheetId="8" hidden="1">'2-8'!$3:$4</definedName>
    <definedName name="Z_53BA018E_45F1_40AC_9517_B9A1EB91F7F3_.wvu.PrintTitles" localSheetId="1" hidden="1">'2-1'!$3:$5</definedName>
    <definedName name="Z_53BA018E_45F1_40AC_9517_B9A1EB91F7F3_.wvu.PrintTitles" localSheetId="5" hidden="1">'2-5'!$3:$6</definedName>
    <definedName name="Z_53BA018E_45F1_40AC_9517_B9A1EB91F7F3_.wvu.PrintTitles" localSheetId="6" hidden="1">'2-6'!$3:$6</definedName>
    <definedName name="Z_53BA018E_45F1_40AC_9517_B9A1EB91F7F3_.wvu.PrintTitles" localSheetId="8" hidden="1">'2-8'!$3:$4</definedName>
    <definedName name="Z_5513285A_7AFF_4B9F_AAF6_93131D585702_.wvu.PrintTitles" localSheetId="1" hidden="1">'2-1'!$3:$5</definedName>
    <definedName name="Z_5513285A_7AFF_4B9F_AAF6_93131D585702_.wvu.PrintTitles" localSheetId="5" hidden="1">'2-5'!$3:$6</definedName>
    <definedName name="Z_5513285A_7AFF_4B9F_AAF6_93131D585702_.wvu.PrintTitles" localSheetId="6" hidden="1">'2-6'!$3:$6</definedName>
    <definedName name="Z_5513285A_7AFF_4B9F_AAF6_93131D585702_.wvu.PrintTitles" localSheetId="8" hidden="1">'2-8'!$3:$4</definedName>
    <definedName name="Z_564D171F_5A7F_4BA7_84E9_2748A0F2FCAC_.wvu.PrintTitles" localSheetId="1" hidden="1">'2-1'!$3:$5</definedName>
    <definedName name="Z_564D171F_5A7F_4BA7_84E9_2748A0F2FCAC_.wvu.PrintTitles" localSheetId="5" hidden="1">'2-5'!$3:$6</definedName>
    <definedName name="Z_564D171F_5A7F_4BA7_84E9_2748A0F2FCAC_.wvu.PrintTitles" localSheetId="6" hidden="1">'2-6'!$3:$6</definedName>
    <definedName name="Z_564D171F_5A7F_4BA7_84E9_2748A0F2FCAC_.wvu.PrintTitles" localSheetId="8" hidden="1">'2-8'!$3:$4</definedName>
    <definedName name="Z_57203996_1702_43B0_8CA7_C4D353FAC7EF_.wvu.PrintTitles" localSheetId="1" hidden="1">'2-1'!$3:$5</definedName>
    <definedName name="Z_57203996_1702_43B0_8CA7_C4D353FAC7EF_.wvu.PrintTitles" localSheetId="5" hidden="1">'2-5'!$3:$6</definedName>
    <definedName name="Z_57203996_1702_43B0_8CA7_C4D353FAC7EF_.wvu.PrintTitles" localSheetId="6" hidden="1">'2-6'!$3:$6</definedName>
    <definedName name="Z_57203996_1702_43B0_8CA7_C4D353FAC7EF_.wvu.PrintTitles" localSheetId="8" hidden="1">'2-8'!$3:$4</definedName>
    <definedName name="Z_58711EF9_D1BA_4D52_9189_4F7861C6D30C_.wvu.PrintTitles" localSheetId="1" hidden="1">'2-1'!$3:$5</definedName>
    <definedName name="Z_58711EF9_D1BA_4D52_9189_4F7861C6D30C_.wvu.PrintTitles" localSheetId="5" hidden="1">'2-5'!$3:$6</definedName>
    <definedName name="Z_58711EF9_D1BA_4D52_9189_4F7861C6D30C_.wvu.PrintTitles" localSheetId="6" hidden="1">'2-6'!$3:$6</definedName>
    <definedName name="Z_58711EF9_D1BA_4D52_9189_4F7861C6D30C_.wvu.PrintTitles" localSheetId="8" hidden="1">'2-8'!$3:$4</definedName>
    <definedName name="Z_5B441C35_8B1D_479D_A742_AF098D604223_.wvu.PrintTitles" localSheetId="1" hidden="1">'2-1'!$3:$5</definedName>
    <definedName name="Z_5B441C35_8B1D_479D_A742_AF098D604223_.wvu.PrintTitles" localSheetId="5" hidden="1">'2-5'!$3:$6</definedName>
    <definedName name="Z_5B441C35_8B1D_479D_A742_AF098D604223_.wvu.PrintTitles" localSheetId="6" hidden="1">'2-6'!$3:$6</definedName>
    <definedName name="Z_5B441C35_8B1D_479D_A742_AF098D604223_.wvu.PrintTitles" localSheetId="8" hidden="1">'2-8'!$3:$4</definedName>
    <definedName name="Z_62DAE75F_6EEA_49DA_9015_29B18CCD12D0_.wvu.PrintTitles" localSheetId="1" hidden="1">'2-1'!$3:$5</definedName>
    <definedName name="Z_62DAE75F_6EEA_49DA_9015_29B18CCD12D0_.wvu.PrintTitles" localSheetId="5" hidden="1">'2-5'!$3:$6</definedName>
    <definedName name="Z_62DAE75F_6EEA_49DA_9015_29B18CCD12D0_.wvu.PrintTitles" localSheetId="6" hidden="1">'2-6'!$3:$6</definedName>
    <definedName name="Z_62DAE75F_6EEA_49DA_9015_29B18CCD12D0_.wvu.PrintTitles" localSheetId="8" hidden="1">'2-8'!$3:$4</definedName>
    <definedName name="Z_67EF8DD2_DD3D_4A4F_9A3B_29FC45742F40_.wvu.PrintTitles" localSheetId="1" hidden="1">'2-1'!$3:$5</definedName>
    <definedName name="Z_67EF8DD2_DD3D_4A4F_9A3B_29FC45742F40_.wvu.PrintTitles" localSheetId="5" hidden="1">'2-5'!$3:$6</definedName>
    <definedName name="Z_67EF8DD2_DD3D_4A4F_9A3B_29FC45742F40_.wvu.PrintTitles" localSheetId="6" hidden="1">'2-6'!$3:$6</definedName>
    <definedName name="Z_67EF8DD2_DD3D_4A4F_9A3B_29FC45742F40_.wvu.PrintTitles" localSheetId="8" hidden="1">'2-8'!$3:$4</definedName>
    <definedName name="Z_69EF12F7_33A4_4F77_BCCE_9A346C0C3A8F_.wvu.PrintTitles" localSheetId="1" hidden="1">'2-1'!$3:$5</definedName>
    <definedName name="Z_69EF12F7_33A4_4F77_BCCE_9A346C0C3A8F_.wvu.PrintTitles" localSheetId="5" hidden="1">'2-5'!$3:$6</definedName>
    <definedName name="Z_69EF12F7_33A4_4F77_BCCE_9A346C0C3A8F_.wvu.PrintTitles" localSheetId="6" hidden="1">'2-6'!$3:$6</definedName>
    <definedName name="Z_69EF12F7_33A4_4F77_BCCE_9A346C0C3A8F_.wvu.PrintTitles" localSheetId="8" hidden="1">'2-8'!$3:$4</definedName>
    <definedName name="Z_71042459_703D_4FF3_8D53_1213B54B1552_.wvu.PrintTitles" localSheetId="1" hidden="1">'2-1'!$3:$5</definedName>
    <definedName name="Z_71042459_703D_4FF3_8D53_1213B54B1552_.wvu.PrintTitles" localSheetId="5" hidden="1">'2-5'!$3:$6</definedName>
    <definedName name="Z_71042459_703D_4FF3_8D53_1213B54B1552_.wvu.PrintTitles" localSheetId="6" hidden="1">'2-6'!$3:$6</definedName>
    <definedName name="Z_71042459_703D_4FF3_8D53_1213B54B1552_.wvu.PrintTitles" localSheetId="8" hidden="1">'2-8'!$3:$4</definedName>
    <definedName name="Z_71AD9FC9_48FC_499D_BB07_7480148E85D1_.wvu.PrintTitles" localSheetId="1" hidden="1">'2-1'!$3:$5</definedName>
    <definedName name="Z_71AD9FC9_48FC_499D_BB07_7480148E85D1_.wvu.PrintTitles" localSheetId="5" hidden="1">'2-5'!$3:$6</definedName>
    <definedName name="Z_71AD9FC9_48FC_499D_BB07_7480148E85D1_.wvu.PrintTitles" localSheetId="6" hidden="1">'2-6'!$3:$6</definedName>
    <definedName name="Z_71AD9FC9_48FC_499D_BB07_7480148E85D1_.wvu.PrintTitles" localSheetId="8" hidden="1">'2-8'!$3:$4</definedName>
    <definedName name="Z_723C59CB_A466_4479_8AA8_39674B010947_.wvu.PrintTitles" localSheetId="1" hidden="1">'2-1'!$3:$5</definedName>
    <definedName name="Z_723C59CB_A466_4479_8AA8_39674B010947_.wvu.PrintTitles" localSheetId="5" hidden="1">'2-5'!$3:$6</definedName>
    <definedName name="Z_723C59CB_A466_4479_8AA8_39674B010947_.wvu.PrintTitles" localSheetId="6" hidden="1">'2-6'!$3:$6</definedName>
    <definedName name="Z_723C59CB_A466_4479_8AA8_39674B010947_.wvu.PrintTitles" localSheetId="8" hidden="1">'2-8'!$3:$4</definedName>
    <definedName name="Z_7A262490_7FC2_4C8C_B289_2D8F9C2B72A0_.wvu.PrintTitles" localSheetId="1" hidden="1">'2-1'!$3:$5</definedName>
    <definedName name="Z_7A262490_7FC2_4C8C_B289_2D8F9C2B72A0_.wvu.PrintTitles" localSheetId="5" hidden="1">'2-5'!$3:$6</definedName>
    <definedName name="Z_7A262490_7FC2_4C8C_B289_2D8F9C2B72A0_.wvu.PrintTitles" localSheetId="6" hidden="1">'2-6'!$3:$6</definedName>
    <definedName name="Z_7A262490_7FC2_4C8C_B289_2D8F9C2B72A0_.wvu.PrintTitles" localSheetId="8" hidden="1">'2-8'!$3:$4</definedName>
    <definedName name="Z_7AA915D7_EB0A_47D9_A8BE_7E77CDFF3F08_.wvu.PrintTitles" localSheetId="1" hidden="1">'2-1'!$3:$5</definedName>
    <definedName name="Z_7AA915D7_EB0A_47D9_A8BE_7E77CDFF3F08_.wvu.PrintTitles" localSheetId="5" hidden="1">'2-5'!$3:$6</definedName>
    <definedName name="Z_7AA915D7_EB0A_47D9_A8BE_7E77CDFF3F08_.wvu.PrintTitles" localSheetId="6" hidden="1">'2-6'!$3:$6</definedName>
    <definedName name="Z_7AA915D7_EB0A_47D9_A8BE_7E77CDFF3F08_.wvu.PrintTitles" localSheetId="8" hidden="1">'2-8'!$3:$4</definedName>
    <definedName name="Z_7F32949A_5CAB_4A39_BA6F_2E21B6F67F41_.wvu.PrintTitles" localSheetId="1" hidden="1">'2-1'!$3:$5</definedName>
    <definedName name="Z_7F32949A_5CAB_4A39_BA6F_2E21B6F67F41_.wvu.PrintTitles" localSheetId="5" hidden="1">'2-5'!$3:$6</definedName>
    <definedName name="Z_7F32949A_5CAB_4A39_BA6F_2E21B6F67F41_.wvu.PrintTitles" localSheetId="6" hidden="1">'2-6'!$3:$6</definedName>
    <definedName name="Z_7F32949A_5CAB_4A39_BA6F_2E21B6F67F41_.wvu.PrintTitles" localSheetId="8" hidden="1">'2-8'!$3:$4</definedName>
    <definedName name="Z_898219FD_2AFB_47DD_A584_5E9CD05CCBB1_.wvu.PrintTitles" localSheetId="1" hidden="1">'2-1'!$3:$5</definedName>
    <definedName name="Z_898219FD_2AFB_47DD_A584_5E9CD05CCBB1_.wvu.PrintTitles" localSheetId="5" hidden="1">'2-5'!$3:$6</definedName>
    <definedName name="Z_898219FD_2AFB_47DD_A584_5E9CD05CCBB1_.wvu.PrintTitles" localSheetId="6" hidden="1">'2-6'!$3:$6</definedName>
    <definedName name="Z_898219FD_2AFB_47DD_A584_5E9CD05CCBB1_.wvu.PrintTitles" localSheetId="8" hidden="1">'2-8'!$3:$4</definedName>
    <definedName name="Z_8B44375A_1636_4AEA_8BC9_06A6E5FB3552_.wvu.PrintTitles" localSheetId="1" hidden="1">'2-1'!$3:$5</definedName>
    <definedName name="Z_8B44375A_1636_4AEA_8BC9_06A6E5FB3552_.wvu.PrintTitles" localSheetId="5" hidden="1">'2-5'!$3:$6</definedName>
    <definedName name="Z_8B44375A_1636_4AEA_8BC9_06A6E5FB3552_.wvu.PrintTitles" localSheetId="6" hidden="1">'2-6'!$3:$6</definedName>
    <definedName name="Z_8B44375A_1636_4AEA_8BC9_06A6E5FB3552_.wvu.PrintTitles" localSheetId="8" hidden="1">'2-8'!$3:$4</definedName>
    <definedName name="Z_8B65E8DB_C744_4D16_9819_6067CC1CCCAA_.wvu.PrintTitles" localSheetId="1" hidden="1">'2-1'!$3:$5</definedName>
    <definedName name="Z_8B65E8DB_C744_4D16_9819_6067CC1CCCAA_.wvu.PrintTitles" localSheetId="5" hidden="1">'2-5'!$3:$6</definedName>
    <definedName name="Z_8B65E8DB_C744_4D16_9819_6067CC1CCCAA_.wvu.PrintTitles" localSheetId="6" hidden="1">'2-6'!$3:$6</definedName>
    <definedName name="Z_8B65E8DB_C744_4D16_9819_6067CC1CCCAA_.wvu.PrintTitles" localSheetId="8" hidden="1">'2-8'!$3:$4</definedName>
    <definedName name="Z_8F84476C_5D28_45F6_BFD4_9F4E2FD5B14D_.wvu.PrintTitles" localSheetId="1" hidden="1">'2-1'!$3:$5</definedName>
    <definedName name="Z_8F84476C_5D28_45F6_BFD4_9F4E2FD5B14D_.wvu.PrintTitles" localSheetId="5" hidden="1">'2-5'!$3:$6</definedName>
    <definedName name="Z_8F84476C_5D28_45F6_BFD4_9F4E2FD5B14D_.wvu.PrintTitles" localSheetId="6" hidden="1">'2-6'!$3:$6</definedName>
    <definedName name="Z_8F84476C_5D28_45F6_BFD4_9F4E2FD5B14D_.wvu.PrintTitles" localSheetId="8" hidden="1">'2-8'!$3:$4</definedName>
    <definedName name="Z_93FFEA2B_6C03_44F6_B130_FBAEBD1B563D_.wvu.PrintTitles" localSheetId="1" hidden="1">'2-1'!$3:$5</definedName>
    <definedName name="Z_93FFEA2B_6C03_44F6_B130_FBAEBD1B563D_.wvu.PrintTitles" localSheetId="5" hidden="1">'2-5'!$3:$6</definedName>
    <definedName name="Z_93FFEA2B_6C03_44F6_B130_FBAEBD1B563D_.wvu.PrintTitles" localSheetId="6" hidden="1">'2-6'!$3:$6</definedName>
    <definedName name="Z_93FFEA2B_6C03_44F6_B130_FBAEBD1B563D_.wvu.PrintTitles" localSheetId="8" hidden="1">'2-8'!$3:$4</definedName>
    <definedName name="Z_94642DE4_2324_49BC_91D9_FAC00F585226_.wvu.PrintTitles" localSheetId="1" hidden="1">'2-1'!$3:$5</definedName>
    <definedName name="Z_94642DE4_2324_49BC_91D9_FAC00F585226_.wvu.PrintTitles" localSheetId="5" hidden="1">'2-5'!$3:$6</definedName>
    <definedName name="Z_94642DE4_2324_49BC_91D9_FAC00F585226_.wvu.PrintTitles" localSheetId="6" hidden="1">'2-6'!$3:$6</definedName>
    <definedName name="Z_94642DE4_2324_49BC_91D9_FAC00F585226_.wvu.PrintTitles" localSheetId="8" hidden="1">'2-8'!$3:$4</definedName>
    <definedName name="Z_954601D5_9BC0_44CB_9222_E69A5143F9E9_.wvu.PrintTitles" localSheetId="1" hidden="1">'2-1'!$3:$5</definedName>
    <definedName name="Z_954601D5_9BC0_44CB_9222_E69A5143F9E9_.wvu.PrintTitles" localSheetId="5" hidden="1">'2-5'!$3:$6</definedName>
    <definedName name="Z_954601D5_9BC0_44CB_9222_E69A5143F9E9_.wvu.PrintTitles" localSheetId="6" hidden="1">'2-6'!$3:$6</definedName>
    <definedName name="Z_954601D5_9BC0_44CB_9222_E69A5143F9E9_.wvu.PrintTitles" localSheetId="8" hidden="1">'2-8'!$3:$4</definedName>
    <definedName name="Z_96261999_39E9_4504_A3A1_B1430E0C0346_.wvu.PrintTitles" localSheetId="1" hidden="1">'2-1'!$3:$5</definedName>
    <definedName name="Z_96261999_39E9_4504_A3A1_B1430E0C0346_.wvu.PrintTitles" localSheetId="5" hidden="1">'2-5'!$3:$6</definedName>
    <definedName name="Z_96261999_39E9_4504_A3A1_B1430E0C0346_.wvu.PrintTitles" localSheetId="6" hidden="1">'2-6'!$3:$6</definedName>
    <definedName name="Z_96261999_39E9_4504_A3A1_B1430E0C0346_.wvu.PrintTitles" localSheetId="8" hidden="1">'2-8'!$3:$4</definedName>
    <definedName name="Z_96390504_6689_4AFB_81A5_712B52EC1E83_.wvu.PrintTitles" localSheetId="1" hidden="1">'2-1'!$3:$5</definedName>
    <definedName name="Z_96390504_6689_4AFB_81A5_712B52EC1E83_.wvu.PrintTitles" localSheetId="5" hidden="1">'2-5'!$3:$6</definedName>
    <definedName name="Z_96390504_6689_4AFB_81A5_712B52EC1E83_.wvu.PrintTitles" localSheetId="6" hidden="1">'2-6'!$3:$6</definedName>
    <definedName name="Z_96390504_6689_4AFB_81A5_712B52EC1E83_.wvu.PrintTitles" localSheetId="8" hidden="1">'2-8'!$3:$4</definedName>
    <definedName name="Z_9D1B7E56_0B3F_4392_BE9A_F57461B2AFB0_.wvu.PrintTitles" localSheetId="1" hidden="1">'2-1'!$3:$5</definedName>
    <definedName name="Z_9D1B7E56_0B3F_4392_BE9A_F57461B2AFB0_.wvu.PrintTitles" localSheetId="5" hidden="1">'2-5'!$3:$6</definedName>
    <definedName name="Z_9D1B7E56_0B3F_4392_BE9A_F57461B2AFB0_.wvu.PrintTitles" localSheetId="6" hidden="1">'2-6'!$3:$6</definedName>
    <definedName name="Z_9D1B7E56_0B3F_4392_BE9A_F57461B2AFB0_.wvu.PrintTitles" localSheetId="8" hidden="1">'2-8'!$3:$4</definedName>
    <definedName name="Z_9E53071F_6DC1_48B1_9C5A_9EEB537B3297_.wvu.PrintTitles" localSheetId="1" hidden="1">'2-1'!$3:$5</definedName>
    <definedName name="Z_9E53071F_6DC1_48B1_9C5A_9EEB537B3297_.wvu.PrintTitles" localSheetId="5" hidden="1">'2-5'!$3:$6</definedName>
    <definedName name="Z_9E53071F_6DC1_48B1_9C5A_9EEB537B3297_.wvu.PrintTitles" localSheetId="6" hidden="1">'2-6'!$3:$6</definedName>
    <definedName name="Z_9E53071F_6DC1_48B1_9C5A_9EEB537B3297_.wvu.PrintTitles" localSheetId="8" hidden="1">'2-8'!$3:$4</definedName>
    <definedName name="Z_A0A5534D_42D8_415C_8AAF_DF16D93BD699_.wvu.PrintTitles" localSheetId="1" hidden="1">'2-1'!$3:$5</definedName>
    <definedName name="Z_A0A5534D_42D8_415C_8AAF_DF16D93BD699_.wvu.PrintTitles" localSheetId="5" hidden="1">'2-5'!$3:$6</definedName>
    <definedName name="Z_A0A5534D_42D8_415C_8AAF_DF16D93BD699_.wvu.PrintTitles" localSheetId="6" hidden="1">'2-6'!$3:$6</definedName>
    <definedName name="Z_A0A5534D_42D8_415C_8AAF_DF16D93BD699_.wvu.PrintTitles" localSheetId="8" hidden="1">'2-8'!$3:$4</definedName>
    <definedName name="Z_AA17E97B_ABB2_4C8B_BAA8_63934B5B5DBA_.wvu.PrintTitles" localSheetId="1" hidden="1">'2-1'!$3:$5</definedName>
    <definedName name="Z_AA17E97B_ABB2_4C8B_BAA8_63934B5B5DBA_.wvu.PrintTitles" localSheetId="5" hidden="1">'2-5'!$3:$6</definedName>
    <definedName name="Z_AA17E97B_ABB2_4C8B_BAA8_63934B5B5DBA_.wvu.PrintTitles" localSheetId="6" hidden="1">'2-6'!$3:$6</definedName>
    <definedName name="Z_AA17E97B_ABB2_4C8B_BAA8_63934B5B5DBA_.wvu.PrintTitles" localSheetId="8" hidden="1">'2-8'!$3:$4</definedName>
    <definedName name="Z_B11D6758_BA5A_4F43_A11B_572A39E9790E_.wvu.PrintTitles" localSheetId="1" hidden="1">'2-1'!$3:$5</definedName>
    <definedName name="Z_B11D6758_BA5A_4F43_A11B_572A39E9790E_.wvu.PrintTitles" localSheetId="5" hidden="1">'2-5'!$3:$6</definedName>
    <definedName name="Z_B11D6758_BA5A_4F43_A11B_572A39E9790E_.wvu.PrintTitles" localSheetId="6" hidden="1">'2-6'!$3:$6</definedName>
    <definedName name="Z_B11D6758_BA5A_4F43_A11B_572A39E9790E_.wvu.PrintTitles" localSheetId="8" hidden="1">'2-8'!$3:$4</definedName>
    <definedName name="Z_B49D56AA_3B6B_4E15_99C8_E193BF4F22A9_.wvu.PrintTitles" localSheetId="1" hidden="1">'2-1'!$3:$5</definedName>
    <definedName name="Z_B49D56AA_3B6B_4E15_99C8_E193BF4F22A9_.wvu.PrintTitles" localSheetId="5" hidden="1">'2-5'!$3:$6</definedName>
    <definedName name="Z_B49D56AA_3B6B_4E15_99C8_E193BF4F22A9_.wvu.PrintTitles" localSheetId="6" hidden="1">'2-6'!$3:$6</definedName>
    <definedName name="Z_B49D56AA_3B6B_4E15_99C8_E193BF4F22A9_.wvu.PrintTitles" localSheetId="8" hidden="1">'2-8'!$3:$4</definedName>
    <definedName name="Z_B4CA18B5_BFDC_4B27_9B09_A8E981EC257E_.wvu.PrintTitles" localSheetId="1" hidden="1">'2-1'!$3:$5</definedName>
    <definedName name="Z_B4CA18B5_BFDC_4B27_9B09_A8E981EC257E_.wvu.PrintTitles" localSheetId="5" hidden="1">'2-5'!$3:$6</definedName>
    <definedName name="Z_B4CA18B5_BFDC_4B27_9B09_A8E981EC257E_.wvu.PrintTitles" localSheetId="6" hidden="1">'2-6'!$3:$6</definedName>
    <definedName name="Z_B4CA18B5_BFDC_4B27_9B09_A8E981EC257E_.wvu.PrintTitles" localSheetId="8" hidden="1">'2-8'!$3:$4</definedName>
    <definedName name="Z_BCB18196_1080_4E59_B3ED_9DD3C10D3156_.wvu.PrintArea" localSheetId="10" hidden="1">'2-10'!$A$1:$K$20</definedName>
    <definedName name="Z_BCB18196_1080_4E59_B3ED_9DD3C10D3156_.wvu.PrintArea" localSheetId="11" hidden="1">'2-11'!$A$1:$H$20</definedName>
    <definedName name="Z_BCB18196_1080_4E59_B3ED_9DD3C10D3156_.wvu.PrintArea" localSheetId="12" hidden="1">'2-12'!$A$1:$F$17</definedName>
    <definedName name="Z_BCB18196_1080_4E59_B3ED_9DD3C10D3156_.wvu.PrintArea" localSheetId="13" hidden="1">'2-13'!$A$1:$G$14</definedName>
    <definedName name="Z_BCB18196_1080_4E59_B3ED_9DD3C10D3156_.wvu.PrintArea" localSheetId="14" hidden="1">'2-14'!$A$1:$J$7</definedName>
    <definedName name="Z_BCB18196_1080_4E59_B3ED_9DD3C10D3156_.wvu.PrintArea" localSheetId="15" hidden="1">'2-15'!$A$1:$F$9</definedName>
    <definedName name="Z_BCB18196_1080_4E59_B3ED_9DD3C10D3156_.wvu.PrintArea" localSheetId="16" hidden="1">'2-16'!$A$1:$F$18</definedName>
    <definedName name="Z_BCB18196_1080_4E59_B3ED_9DD3C10D3156_.wvu.PrintArea" localSheetId="2" hidden="1">'2-2'!$A$1:$Z$33</definedName>
    <definedName name="Z_BCB18196_1080_4E59_B3ED_9DD3C10D3156_.wvu.PrintArea" localSheetId="3" hidden="1">'2-3'!$A$1:$J$28</definedName>
    <definedName name="Z_BCB18196_1080_4E59_B3ED_9DD3C10D3156_.wvu.PrintArea" localSheetId="4" hidden="1">'2-4'!$A$1:$E$30</definedName>
    <definedName name="Z_BCB18196_1080_4E59_B3ED_9DD3C10D3156_.wvu.PrintArea" localSheetId="8" hidden="1">'2-8'!$A$2:$E$128</definedName>
    <definedName name="Z_BCB18196_1080_4E59_B3ED_9DD3C10D3156_.wvu.PrintArea" localSheetId="9" hidden="1">'2-9'!$A$1:$P$30</definedName>
    <definedName name="Z_BCB18196_1080_4E59_B3ED_9DD3C10D3156_.wvu.PrintTitles" localSheetId="1" hidden="1">'2-1'!$3:$5</definedName>
    <definedName name="Z_BCB18196_1080_4E59_B3ED_9DD3C10D3156_.wvu.PrintTitles" localSheetId="5" hidden="1">'2-5'!$3:$6</definedName>
    <definedName name="Z_BCB18196_1080_4E59_B3ED_9DD3C10D3156_.wvu.PrintTitles" localSheetId="6" hidden="1">'2-6'!$3:$6</definedName>
    <definedName name="Z_BCB18196_1080_4E59_B3ED_9DD3C10D3156_.wvu.PrintTitles" localSheetId="8" hidden="1">'2-8'!$3:$4</definedName>
    <definedName name="Z_BD934AF0_2C30_423F_A316_708B1B6405E5_.wvu.PrintTitles" localSheetId="1" hidden="1">'2-1'!$3:$5</definedName>
    <definedName name="Z_BD934AF0_2C30_423F_A316_708B1B6405E5_.wvu.PrintTitles" localSheetId="5" hidden="1">'2-5'!$3:$6</definedName>
    <definedName name="Z_BD934AF0_2C30_423F_A316_708B1B6405E5_.wvu.PrintTitles" localSheetId="6" hidden="1">'2-6'!$3:$6</definedName>
    <definedName name="Z_BD934AF0_2C30_423F_A316_708B1B6405E5_.wvu.PrintTitles" localSheetId="8" hidden="1">'2-8'!$3:$4</definedName>
    <definedName name="Z_BED141A3_5CB4_44D0_96C1_D3D2AD78F82E_.wvu.PrintTitles" localSheetId="1" hidden="1">'2-1'!$3:$5</definedName>
    <definedName name="Z_BED141A3_5CB4_44D0_96C1_D3D2AD78F82E_.wvu.PrintTitles" localSheetId="5" hidden="1">'2-5'!$3:$6</definedName>
    <definedName name="Z_BED141A3_5CB4_44D0_96C1_D3D2AD78F82E_.wvu.PrintTitles" localSheetId="6" hidden="1">'2-6'!$3:$6</definedName>
    <definedName name="Z_BED141A3_5CB4_44D0_96C1_D3D2AD78F82E_.wvu.PrintTitles" localSheetId="8" hidden="1">'2-8'!$3:$4</definedName>
    <definedName name="Z_C5E0F698_3666_4B81_8EED_CC2781573207_.wvu.PrintTitles" localSheetId="1" hidden="1">'2-1'!$3:$5</definedName>
    <definedName name="Z_C5E0F698_3666_4B81_8EED_CC2781573207_.wvu.PrintTitles" localSheetId="5" hidden="1">'2-5'!$3:$6</definedName>
    <definedName name="Z_C5E0F698_3666_4B81_8EED_CC2781573207_.wvu.PrintTitles" localSheetId="6" hidden="1">'2-6'!$3:$6</definedName>
    <definedName name="Z_C5E0F698_3666_4B81_8EED_CC2781573207_.wvu.PrintTitles" localSheetId="8" hidden="1">'2-8'!$3:$4</definedName>
    <definedName name="Z_C6AFBE28_E866_4D5D_ADBD_07D2847FD902_.wvu.PrintTitles" localSheetId="1" hidden="1">'2-1'!$3:$5</definedName>
    <definedName name="Z_C6AFBE28_E866_4D5D_ADBD_07D2847FD902_.wvu.PrintTitles" localSheetId="5" hidden="1">'2-5'!$3:$6</definedName>
    <definedName name="Z_C6AFBE28_E866_4D5D_ADBD_07D2847FD902_.wvu.PrintTitles" localSheetId="6" hidden="1">'2-6'!$3:$6</definedName>
    <definedName name="Z_C6AFBE28_E866_4D5D_ADBD_07D2847FD902_.wvu.PrintTitles" localSheetId="8" hidden="1">'2-8'!$3:$4</definedName>
    <definedName name="Z_CB77EDC4_1539_4750_BB10_178F70A60A1B_.wvu.PrintTitles" localSheetId="1" hidden="1">'2-1'!$3:$5</definedName>
    <definedName name="Z_CB77EDC4_1539_4750_BB10_178F70A60A1B_.wvu.PrintTitles" localSheetId="5" hidden="1">'2-5'!$3:$6</definedName>
    <definedName name="Z_CB77EDC4_1539_4750_BB10_178F70A60A1B_.wvu.PrintTitles" localSheetId="6" hidden="1">'2-6'!$3:$6</definedName>
    <definedName name="Z_CB77EDC4_1539_4750_BB10_178F70A60A1B_.wvu.PrintTitles" localSheetId="8" hidden="1">'2-8'!$3:$4</definedName>
    <definedName name="Z_CD1FBD09_2D49_40A1_916B_5524EF5CA3FA_.wvu.PrintTitles" localSheetId="1" hidden="1">'2-1'!$3:$5</definedName>
    <definedName name="Z_CD1FBD09_2D49_40A1_916B_5524EF5CA3FA_.wvu.PrintTitles" localSheetId="5" hidden="1">'2-5'!$3:$6</definedName>
    <definedName name="Z_CD1FBD09_2D49_40A1_916B_5524EF5CA3FA_.wvu.PrintTitles" localSheetId="6" hidden="1">'2-6'!$3:$6</definedName>
    <definedName name="Z_CD1FBD09_2D49_40A1_916B_5524EF5CA3FA_.wvu.PrintTitles" localSheetId="8" hidden="1">'2-8'!$3:$4</definedName>
    <definedName name="Z_CFF65FEC_3D52_4BB3_8C14_3CC246A9956F_.wvu.PrintTitles" localSheetId="1" hidden="1">'2-1'!$3:$5</definedName>
    <definedName name="Z_CFF65FEC_3D52_4BB3_8C14_3CC246A9956F_.wvu.PrintTitles" localSheetId="5" hidden="1">'2-5'!$3:$6</definedName>
    <definedName name="Z_CFF65FEC_3D52_4BB3_8C14_3CC246A9956F_.wvu.PrintTitles" localSheetId="6" hidden="1">'2-6'!$3:$6</definedName>
    <definedName name="Z_CFF65FEC_3D52_4BB3_8C14_3CC246A9956F_.wvu.PrintTitles" localSheetId="8" hidden="1">'2-8'!$3:$4</definedName>
    <definedName name="Z_D040BA70_5565_48F1_BFA8_4D40C54F0F21_.wvu.PrintTitles" localSheetId="1" hidden="1">'2-1'!$3:$5</definedName>
    <definedName name="Z_D040BA70_5565_48F1_BFA8_4D40C54F0F21_.wvu.PrintTitles" localSheetId="5" hidden="1">'2-5'!$3:$6</definedName>
    <definedName name="Z_D040BA70_5565_48F1_BFA8_4D40C54F0F21_.wvu.PrintTitles" localSheetId="6" hidden="1">'2-6'!$3:$6</definedName>
    <definedName name="Z_D040BA70_5565_48F1_BFA8_4D40C54F0F21_.wvu.PrintTitles" localSheetId="8" hidden="1">'2-8'!$3:$4</definedName>
    <definedName name="Z_D5CA87AE_EAFF_4FDC_ABC9_AEF5B5BEB72E_.wvu.PrintTitles" localSheetId="1" hidden="1">'2-1'!$3:$5</definedName>
    <definedName name="Z_D5CA87AE_EAFF_4FDC_ABC9_AEF5B5BEB72E_.wvu.PrintTitles" localSheetId="5" hidden="1">'2-5'!$3:$6</definedName>
    <definedName name="Z_D5CA87AE_EAFF_4FDC_ABC9_AEF5B5BEB72E_.wvu.PrintTitles" localSheetId="6" hidden="1">'2-6'!$3:$6</definedName>
    <definedName name="Z_D5CA87AE_EAFF_4FDC_ABC9_AEF5B5BEB72E_.wvu.PrintTitles" localSheetId="8" hidden="1">'2-8'!$3:$4</definedName>
    <definedName name="Z_DDC9534C_6D09_4A16_B20C_329D6E1F671D_.wvu.PrintTitles" localSheetId="1" hidden="1">'2-1'!$3:$5</definedName>
    <definedName name="Z_DDC9534C_6D09_4A16_B20C_329D6E1F671D_.wvu.PrintTitles" localSheetId="5" hidden="1">'2-5'!$3:$6</definedName>
    <definedName name="Z_DDC9534C_6D09_4A16_B20C_329D6E1F671D_.wvu.PrintTitles" localSheetId="6" hidden="1">'2-6'!$3:$6</definedName>
    <definedName name="Z_DDC9534C_6D09_4A16_B20C_329D6E1F671D_.wvu.PrintTitles" localSheetId="8" hidden="1">'2-8'!$3:$4</definedName>
    <definedName name="Z_E4062767_D090_45A6_BD60_B90D5BBF3894_.wvu.PrintTitles" localSheetId="1" hidden="1">'2-1'!$3:$5</definedName>
    <definedName name="Z_E4062767_D090_45A6_BD60_B90D5BBF3894_.wvu.PrintTitles" localSheetId="5" hidden="1">'2-5'!$3:$6</definedName>
    <definedName name="Z_E4062767_D090_45A6_BD60_B90D5BBF3894_.wvu.PrintTitles" localSheetId="6" hidden="1">'2-6'!$3:$6</definedName>
    <definedName name="Z_E4062767_D090_45A6_BD60_B90D5BBF3894_.wvu.PrintTitles" localSheetId="8" hidden="1">'2-8'!$3:$4</definedName>
    <definedName name="Z_ED4482EE_7338_4CC5_85EA_72B3B193C360_.wvu.PrintTitles" localSheetId="1" hidden="1">'2-1'!$3:$5</definedName>
    <definedName name="Z_ED4482EE_7338_4CC5_85EA_72B3B193C360_.wvu.PrintTitles" localSheetId="5" hidden="1">'2-5'!$3:$6</definedName>
    <definedName name="Z_ED4482EE_7338_4CC5_85EA_72B3B193C360_.wvu.PrintTitles" localSheetId="6" hidden="1">'2-6'!$3:$6</definedName>
    <definedName name="Z_ED4482EE_7338_4CC5_85EA_72B3B193C360_.wvu.PrintTitles" localSheetId="8" hidden="1">'2-8'!$3:$4</definedName>
    <definedName name="Z_EE644B69_3942_4A0D_811D_C183FE0C8B84_.wvu.PrintTitles" localSheetId="1" hidden="1">'2-1'!$3:$5</definedName>
    <definedName name="Z_EE644B69_3942_4A0D_811D_C183FE0C8B84_.wvu.PrintTitles" localSheetId="5" hidden="1">'2-5'!$3:$6</definedName>
    <definedName name="Z_EE644B69_3942_4A0D_811D_C183FE0C8B84_.wvu.PrintTitles" localSheetId="6" hidden="1">'2-6'!$3:$6</definedName>
    <definedName name="Z_EE644B69_3942_4A0D_811D_C183FE0C8B84_.wvu.PrintTitles" localSheetId="8" hidden="1">'2-8'!$3:$4</definedName>
    <definedName name="Z_F086CED5_EBE2_44AF_B94E_B9989A6B9DCD_.wvu.PrintTitles" localSheetId="1" hidden="1">'2-1'!$3:$5</definedName>
    <definedName name="Z_F086CED5_EBE2_44AF_B94E_B9989A6B9DCD_.wvu.PrintTitles" localSheetId="5" hidden="1">'2-5'!$3:$6</definedName>
    <definedName name="Z_F086CED5_EBE2_44AF_B94E_B9989A6B9DCD_.wvu.PrintTitles" localSheetId="6" hidden="1">'2-6'!$3:$6</definedName>
    <definedName name="Z_F086CED5_EBE2_44AF_B94E_B9989A6B9DCD_.wvu.PrintTitles" localSheetId="8" hidden="1">'2-8'!$3:$4</definedName>
    <definedName name="Z_F3CC2422_C263_4ADA_B4A0_53719C6F4A1C_.wvu.PrintTitles" localSheetId="1" hidden="1">'2-1'!$3:$5</definedName>
    <definedName name="Z_F3CC2422_C263_4ADA_B4A0_53719C6F4A1C_.wvu.PrintTitles" localSheetId="5" hidden="1">'2-5'!$3:$6</definedName>
    <definedName name="Z_F3CC2422_C263_4ADA_B4A0_53719C6F4A1C_.wvu.PrintTitles" localSheetId="6" hidden="1">'2-6'!$3:$6</definedName>
    <definedName name="Z_F3CC2422_C263_4ADA_B4A0_53719C6F4A1C_.wvu.PrintTitles" localSheetId="8" hidden="1">'2-8'!$3:$4</definedName>
    <definedName name="Z_F9A5D3E6_646D_417F_BBE8_7ECCE1B1890D_.wvu.PrintTitles" localSheetId="1" hidden="1">'2-1'!$3:$5</definedName>
    <definedName name="Z_F9A5D3E6_646D_417F_BBE8_7ECCE1B1890D_.wvu.PrintTitles" localSheetId="5" hidden="1">'2-5'!$3:$6</definedName>
    <definedName name="Z_F9A5D3E6_646D_417F_BBE8_7ECCE1B1890D_.wvu.PrintTitles" localSheetId="6" hidden="1">'2-6'!$3:$6</definedName>
    <definedName name="Z_F9A5D3E6_646D_417F_BBE8_7ECCE1B1890D_.wvu.PrintTitles" localSheetId="8" hidden="1">'2-8'!$3:$4</definedName>
    <definedName name="Z_F9FD260D_0E13_42FA_B6DD_FA7196CADFBB_.wvu.PrintTitles" localSheetId="1" hidden="1">'2-1'!$3:$5</definedName>
    <definedName name="Z_F9FD260D_0E13_42FA_B6DD_FA7196CADFBB_.wvu.PrintTitles" localSheetId="5" hidden="1">'2-5'!$3:$6</definedName>
    <definedName name="Z_F9FD260D_0E13_42FA_B6DD_FA7196CADFBB_.wvu.PrintTitles" localSheetId="6" hidden="1">'2-6'!$3:$6</definedName>
    <definedName name="Z_F9FD260D_0E13_42FA_B6DD_FA7196CADFBB_.wvu.PrintTitles" localSheetId="8" hidden="1">'2-8'!$3:$4</definedName>
    <definedName name="Z_FF7A9D04_94D4_4D15_AD2D_E1F8E0368AE5_.wvu.PrintTitles" localSheetId="1" hidden="1">'2-1'!$3:$5</definedName>
    <definedName name="Z_FF7A9D04_94D4_4D15_AD2D_E1F8E0368AE5_.wvu.PrintTitles" localSheetId="5" hidden="1">'2-5'!$3:$6</definedName>
    <definedName name="Z_FF7A9D04_94D4_4D15_AD2D_E1F8E0368AE5_.wvu.PrintTitles" localSheetId="6" hidden="1">'2-6'!$3:$6</definedName>
    <definedName name="Z_FF7A9D04_94D4_4D15_AD2D_E1F8E0368AE5_.wvu.PrintTitles" localSheetId="8" hidden="1">'2-8'!$3:$4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7" l="1"/>
  <c r="B19" i="17"/>
  <c r="B18" i="17"/>
  <c r="B17" i="17"/>
  <c r="F16" i="17"/>
  <c r="E16" i="17"/>
  <c r="D16" i="17"/>
  <c r="C16" i="17"/>
  <c r="B16" i="17" s="1"/>
  <c r="F15" i="17"/>
  <c r="F14" i="17" s="1"/>
  <c r="D15" i="17"/>
  <c r="D14" i="17" s="1"/>
  <c r="B13" i="17"/>
  <c r="B12" i="17"/>
  <c r="B11" i="17"/>
  <c r="B10" i="17"/>
  <c r="F9" i="17"/>
  <c r="B9" i="17" s="1"/>
  <c r="E9" i="17"/>
  <c r="D9" i="17"/>
  <c r="C9" i="17"/>
  <c r="B8" i="17"/>
  <c r="B7" i="17"/>
  <c r="F6" i="17"/>
  <c r="E6" i="17"/>
  <c r="E5" i="17" s="1"/>
  <c r="D6" i="17"/>
  <c r="D5" i="17" s="1"/>
  <c r="C6" i="17"/>
  <c r="C15" i="17" s="1"/>
  <c r="F5" i="17"/>
  <c r="E9" i="16"/>
  <c r="B9" i="16" s="1"/>
  <c r="D9" i="16"/>
  <c r="C9" i="16"/>
  <c r="B8" i="16"/>
  <c r="B7" i="16"/>
  <c r="B6" i="16"/>
  <c r="B5" i="16"/>
  <c r="J8" i="15"/>
  <c r="I8" i="15"/>
  <c r="H8" i="15"/>
  <c r="E8" i="15"/>
  <c r="J7" i="15"/>
  <c r="I7" i="15"/>
  <c r="H7" i="15"/>
  <c r="E7" i="15"/>
  <c r="J6" i="15"/>
  <c r="I6" i="15"/>
  <c r="H6" i="15"/>
  <c r="E6" i="15"/>
  <c r="H14" i="14"/>
  <c r="G14" i="14"/>
  <c r="E14" i="14"/>
  <c r="F14" i="14" s="1"/>
  <c r="H13" i="14"/>
  <c r="G13" i="14"/>
  <c r="E13" i="14"/>
  <c r="F13" i="14" s="1"/>
  <c r="H12" i="14"/>
  <c r="G12" i="14"/>
  <c r="E12" i="14"/>
  <c r="F12" i="14" s="1"/>
  <c r="H11" i="14"/>
  <c r="G11" i="14"/>
  <c r="E11" i="14"/>
  <c r="F11" i="14" s="1"/>
  <c r="H10" i="14"/>
  <c r="G10" i="14"/>
  <c r="E10" i="14"/>
  <c r="F10" i="14" s="1"/>
  <c r="H9" i="14"/>
  <c r="G9" i="14"/>
  <c r="E9" i="14"/>
  <c r="F9" i="14" s="1"/>
  <c r="H8" i="14"/>
  <c r="G8" i="14"/>
  <c r="E8" i="14"/>
  <c r="F8" i="14" s="1"/>
  <c r="H7" i="14"/>
  <c r="G7" i="14"/>
  <c r="E7" i="14"/>
  <c r="F7" i="14" s="1"/>
  <c r="E6" i="14"/>
  <c r="F6" i="14" s="1"/>
  <c r="F17" i="13"/>
  <c r="G17" i="13" s="1"/>
  <c r="G16" i="13"/>
  <c r="F16" i="13"/>
  <c r="F15" i="13"/>
  <c r="G15" i="13" s="1"/>
  <c r="G14" i="13"/>
  <c r="F14" i="13"/>
  <c r="F13" i="13"/>
  <c r="G13" i="13" s="1"/>
  <c r="F12" i="13"/>
  <c r="G12" i="13" s="1"/>
  <c r="F11" i="13"/>
  <c r="G11" i="13" s="1"/>
  <c r="E10" i="13"/>
  <c r="F10" i="13" s="1"/>
  <c r="G10" i="13" s="1"/>
  <c r="D10" i="13"/>
  <c r="C10" i="13"/>
  <c r="F9" i="13"/>
  <c r="G9" i="13" s="1"/>
  <c r="G8" i="13"/>
  <c r="F8" i="13"/>
  <c r="G7" i="13"/>
  <c r="F7" i="13"/>
  <c r="G6" i="13"/>
  <c r="F6" i="13"/>
  <c r="J17" i="12"/>
  <c r="I17" i="12"/>
  <c r="G17" i="12"/>
  <c r="F17" i="12"/>
  <c r="J16" i="12"/>
  <c r="I16" i="12"/>
  <c r="G16" i="12"/>
  <c r="F16" i="12"/>
  <c r="D16" i="12"/>
  <c r="C16" i="12"/>
  <c r="K15" i="12"/>
  <c r="H15" i="12"/>
  <c r="N15" i="12" s="1"/>
  <c r="E15" i="12"/>
  <c r="L15" i="12" s="1"/>
  <c r="B15" i="12"/>
  <c r="B16" i="12" s="1"/>
  <c r="J14" i="12"/>
  <c r="I14" i="12"/>
  <c r="G14" i="12"/>
  <c r="F14" i="12"/>
  <c r="D14" i="12"/>
  <c r="C14" i="12"/>
  <c r="M13" i="12"/>
  <c r="K13" i="12"/>
  <c r="H13" i="12"/>
  <c r="N13" i="12" s="1"/>
  <c r="E13" i="12"/>
  <c r="E14" i="12" s="1"/>
  <c r="N14" i="12" s="1"/>
  <c r="B13" i="12"/>
  <c r="N12" i="12"/>
  <c r="J12" i="12"/>
  <c r="I12" i="12"/>
  <c r="F12" i="12"/>
  <c r="D12" i="12"/>
  <c r="C12" i="12"/>
  <c r="H11" i="12"/>
  <c r="N11" i="12" s="1"/>
  <c r="E11" i="12"/>
  <c r="L11" i="12" s="1"/>
  <c r="B11" i="12"/>
  <c r="B12" i="12" s="1"/>
  <c r="J10" i="12"/>
  <c r="I10" i="12"/>
  <c r="H10" i="12"/>
  <c r="G10" i="12"/>
  <c r="F10" i="12"/>
  <c r="H9" i="12"/>
  <c r="N9" i="12" s="1"/>
  <c r="E9" i="12"/>
  <c r="L9" i="12" s="1"/>
  <c r="D9" i="12"/>
  <c r="D10" i="12" s="1"/>
  <c r="C9" i="12"/>
  <c r="C17" i="12" s="1"/>
  <c r="N8" i="12"/>
  <c r="L7" i="12"/>
  <c r="H7" i="12"/>
  <c r="M7" i="12" s="1"/>
  <c r="E7" i="12"/>
  <c r="K7" i="12" s="1"/>
  <c r="B7" i="12"/>
  <c r="K19" i="11"/>
  <c r="J19" i="11"/>
  <c r="I19" i="11"/>
  <c r="E19" i="11"/>
  <c r="H19" i="11" s="1"/>
  <c r="B19" i="11"/>
  <c r="J18" i="11"/>
  <c r="I18" i="11"/>
  <c r="E18" i="11"/>
  <c r="B18" i="11"/>
  <c r="K18" i="11" s="1"/>
  <c r="K17" i="11"/>
  <c r="J17" i="11"/>
  <c r="I17" i="11"/>
  <c r="E17" i="11"/>
  <c r="H17" i="11" s="1"/>
  <c r="B17" i="11"/>
  <c r="J16" i="11"/>
  <c r="I16" i="11"/>
  <c r="E16" i="11"/>
  <c r="B16" i="11"/>
  <c r="K16" i="11" s="1"/>
  <c r="K15" i="11"/>
  <c r="J15" i="11"/>
  <c r="I15" i="11"/>
  <c r="E15" i="11"/>
  <c r="H15" i="11" s="1"/>
  <c r="B15" i="11"/>
  <c r="J14" i="11"/>
  <c r="I14" i="11"/>
  <c r="E14" i="11"/>
  <c r="B14" i="11"/>
  <c r="K14" i="11" s="1"/>
  <c r="K13" i="11"/>
  <c r="J13" i="11"/>
  <c r="I13" i="11"/>
  <c r="E13" i="11"/>
  <c r="H13" i="11" s="1"/>
  <c r="B13" i="11"/>
  <c r="J12" i="11"/>
  <c r="I12" i="11"/>
  <c r="E12" i="11"/>
  <c r="B12" i="11"/>
  <c r="K12" i="11" s="1"/>
  <c r="K11" i="11"/>
  <c r="J11" i="11"/>
  <c r="I11" i="11"/>
  <c r="E11" i="11"/>
  <c r="H11" i="11" s="1"/>
  <c r="B11" i="11"/>
  <c r="J10" i="11"/>
  <c r="I10" i="11"/>
  <c r="E10" i="11"/>
  <c r="B10" i="11"/>
  <c r="K10" i="11" s="1"/>
  <c r="K9" i="11"/>
  <c r="J9" i="11"/>
  <c r="I9" i="11"/>
  <c r="E9" i="11"/>
  <c r="H9" i="11" s="1"/>
  <c r="B9" i="11"/>
  <c r="J8" i="11"/>
  <c r="I8" i="11"/>
  <c r="E8" i="11"/>
  <c r="B8" i="11"/>
  <c r="K8" i="11" s="1"/>
  <c r="K7" i="11"/>
  <c r="J7" i="11"/>
  <c r="I7" i="11"/>
  <c r="E7" i="11"/>
  <c r="H7" i="11" s="1"/>
  <c r="B7" i="11"/>
  <c r="J6" i="11"/>
  <c r="G6" i="11"/>
  <c r="F6" i="11"/>
  <c r="E6" i="11"/>
  <c r="D6" i="11"/>
  <c r="C6" i="11"/>
  <c r="I6" i="11" s="1"/>
  <c r="U29" i="10"/>
  <c r="X29" i="10" s="1"/>
  <c r="Y29" i="10" s="1"/>
  <c r="R29" i="10"/>
  <c r="O29" i="10"/>
  <c r="L29" i="10"/>
  <c r="I29" i="10"/>
  <c r="F29" i="10"/>
  <c r="C29" i="10"/>
  <c r="X28" i="10"/>
  <c r="Y28" i="10" s="1"/>
  <c r="U28" i="10"/>
  <c r="R28" i="10"/>
  <c r="O28" i="10"/>
  <c r="L28" i="10"/>
  <c r="I28" i="10"/>
  <c r="F28" i="10"/>
  <c r="C28" i="10"/>
  <c r="U27" i="10"/>
  <c r="X27" i="10" s="1"/>
  <c r="Y27" i="10" s="1"/>
  <c r="R27" i="10"/>
  <c r="O27" i="10"/>
  <c r="L27" i="10"/>
  <c r="I27" i="10"/>
  <c r="F27" i="10"/>
  <c r="C27" i="10"/>
  <c r="U26" i="10"/>
  <c r="X26" i="10" s="1"/>
  <c r="Y26" i="10" s="1"/>
  <c r="R26" i="10"/>
  <c r="O26" i="10"/>
  <c r="L26" i="10"/>
  <c r="I26" i="10"/>
  <c r="F26" i="10"/>
  <c r="C26" i="10"/>
  <c r="U25" i="10"/>
  <c r="X25" i="10" s="1"/>
  <c r="Y25" i="10" s="1"/>
  <c r="R25" i="10"/>
  <c r="O25" i="10"/>
  <c r="L25" i="10"/>
  <c r="I25" i="10"/>
  <c r="F25" i="10"/>
  <c r="F22" i="10" s="1"/>
  <c r="C25" i="10"/>
  <c r="X24" i="10"/>
  <c r="Y24" i="10" s="1"/>
  <c r="U24" i="10"/>
  <c r="R24" i="10"/>
  <c r="O24" i="10"/>
  <c r="L24" i="10"/>
  <c r="L22" i="10" s="1"/>
  <c r="I24" i="10"/>
  <c r="F24" i="10"/>
  <c r="C24" i="10"/>
  <c r="U23" i="10"/>
  <c r="X23" i="10" s="1"/>
  <c r="Y23" i="10" s="1"/>
  <c r="R23" i="10"/>
  <c r="O23" i="10"/>
  <c r="O22" i="10" s="1"/>
  <c r="L23" i="10"/>
  <c r="I23" i="10"/>
  <c r="F23" i="10"/>
  <c r="C23" i="10"/>
  <c r="C22" i="10" s="1"/>
  <c r="W22" i="10"/>
  <c r="V22" i="10"/>
  <c r="T22" i="10"/>
  <c r="T6" i="10" s="1"/>
  <c r="S22" i="10"/>
  <c r="R22" i="10"/>
  <c r="Q22" i="10"/>
  <c r="P22" i="10"/>
  <c r="N22" i="10"/>
  <c r="M22" i="10"/>
  <c r="K22" i="10"/>
  <c r="J22" i="10"/>
  <c r="I22" i="10"/>
  <c r="H22" i="10"/>
  <c r="H6" i="10" s="1"/>
  <c r="G22" i="10"/>
  <c r="E22" i="10"/>
  <c r="D22" i="10"/>
  <c r="U21" i="10"/>
  <c r="X21" i="10" s="1"/>
  <c r="Y21" i="10" s="1"/>
  <c r="R21" i="10"/>
  <c r="O21" i="10"/>
  <c r="L21" i="10"/>
  <c r="I21" i="10"/>
  <c r="F21" i="10"/>
  <c r="C21" i="10"/>
  <c r="U20" i="10"/>
  <c r="R20" i="10"/>
  <c r="X20" i="10" s="1"/>
  <c r="Y20" i="10" s="1"/>
  <c r="O20" i="10"/>
  <c r="L20" i="10"/>
  <c r="I20" i="10"/>
  <c r="F20" i="10"/>
  <c r="C20" i="10"/>
  <c r="Y19" i="10"/>
  <c r="X19" i="10"/>
  <c r="U19" i="10"/>
  <c r="R19" i="10"/>
  <c r="O19" i="10"/>
  <c r="L19" i="10"/>
  <c r="I19" i="10"/>
  <c r="F19" i="10"/>
  <c r="C19" i="10"/>
  <c r="U18" i="10"/>
  <c r="X18" i="10" s="1"/>
  <c r="Y18" i="10" s="1"/>
  <c r="R18" i="10"/>
  <c r="O18" i="10"/>
  <c r="L18" i="10"/>
  <c r="I18" i="10"/>
  <c r="F18" i="10"/>
  <c r="C18" i="10"/>
  <c r="U17" i="10"/>
  <c r="X17" i="10" s="1"/>
  <c r="Y17" i="10" s="1"/>
  <c r="R17" i="10"/>
  <c r="O17" i="10"/>
  <c r="L17" i="10"/>
  <c r="I17" i="10"/>
  <c r="F17" i="10"/>
  <c r="C17" i="10"/>
  <c r="U16" i="10"/>
  <c r="R16" i="10"/>
  <c r="X16" i="10" s="1"/>
  <c r="Y16" i="10" s="1"/>
  <c r="O16" i="10"/>
  <c r="L16" i="10"/>
  <c r="I16" i="10"/>
  <c r="F16" i="10"/>
  <c r="C16" i="10"/>
  <c r="Y15" i="10"/>
  <c r="X15" i="10"/>
  <c r="U15" i="10"/>
  <c r="R15" i="10"/>
  <c r="O15" i="10"/>
  <c r="L15" i="10"/>
  <c r="I15" i="10"/>
  <c r="F15" i="10"/>
  <c r="C15" i="10"/>
  <c r="U14" i="10"/>
  <c r="X14" i="10" s="1"/>
  <c r="Y14" i="10" s="1"/>
  <c r="R14" i="10"/>
  <c r="O14" i="10"/>
  <c r="O11" i="10" s="1"/>
  <c r="L14" i="10"/>
  <c r="I14" i="10"/>
  <c r="F14" i="10"/>
  <c r="C14" i="10"/>
  <c r="U13" i="10"/>
  <c r="X13" i="10" s="1"/>
  <c r="Y13" i="10" s="1"/>
  <c r="R13" i="10"/>
  <c r="O13" i="10"/>
  <c r="L13" i="10"/>
  <c r="L11" i="10" s="1"/>
  <c r="I13" i="10"/>
  <c r="F13" i="10"/>
  <c r="F11" i="10" s="1"/>
  <c r="C13" i="10"/>
  <c r="U12" i="10"/>
  <c r="R12" i="10"/>
  <c r="R11" i="10" s="1"/>
  <c r="O12" i="10"/>
  <c r="L12" i="10"/>
  <c r="I12" i="10"/>
  <c r="I11" i="10" s="1"/>
  <c r="F12" i="10"/>
  <c r="C12" i="10"/>
  <c r="C11" i="10" s="1"/>
  <c r="W11" i="10"/>
  <c r="V11" i="10"/>
  <c r="T11" i="10"/>
  <c r="S11" i="10"/>
  <c r="Q11" i="10"/>
  <c r="P11" i="10"/>
  <c r="N11" i="10"/>
  <c r="M11" i="10"/>
  <c r="M6" i="10" s="1"/>
  <c r="K11" i="10"/>
  <c r="J11" i="10"/>
  <c r="H11" i="10"/>
  <c r="G11" i="10"/>
  <c r="E11" i="10"/>
  <c r="D11" i="10"/>
  <c r="X10" i="10"/>
  <c r="Y10" i="10" s="1"/>
  <c r="U10" i="10"/>
  <c r="R10" i="10"/>
  <c r="O10" i="10"/>
  <c r="L10" i="10"/>
  <c r="I10" i="10"/>
  <c r="F10" i="10"/>
  <c r="C10" i="10"/>
  <c r="U9" i="10"/>
  <c r="R9" i="10"/>
  <c r="X9" i="10" s="1"/>
  <c r="Y9" i="10" s="1"/>
  <c r="O9" i="10"/>
  <c r="O7" i="10" s="1"/>
  <c r="L9" i="10"/>
  <c r="I9" i="10"/>
  <c r="F9" i="10"/>
  <c r="C9" i="10"/>
  <c r="X8" i="10"/>
  <c r="Y8" i="10" s="1"/>
  <c r="U8" i="10"/>
  <c r="R8" i="10"/>
  <c r="O8" i="10"/>
  <c r="L8" i="10"/>
  <c r="L7" i="10" s="1"/>
  <c r="I8" i="10"/>
  <c r="I7" i="10" s="1"/>
  <c r="I6" i="10" s="1"/>
  <c r="F8" i="10"/>
  <c r="F7" i="10" s="1"/>
  <c r="C8" i="10"/>
  <c r="W7" i="10"/>
  <c r="W6" i="10" s="1"/>
  <c r="V7" i="10"/>
  <c r="U7" i="10"/>
  <c r="T7" i="10"/>
  <c r="S7" i="10"/>
  <c r="S6" i="10" s="1"/>
  <c r="Q7" i="10"/>
  <c r="P7" i="10"/>
  <c r="P6" i="10" s="1"/>
  <c r="N7" i="10"/>
  <c r="M7" i="10"/>
  <c r="K7" i="10"/>
  <c r="K6" i="10" s="1"/>
  <c r="J7" i="10"/>
  <c r="H7" i="10"/>
  <c r="G7" i="10"/>
  <c r="G6" i="10" s="1"/>
  <c r="E7" i="10"/>
  <c r="D7" i="10"/>
  <c r="D6" i="10" s="1"/>
  <c r="C7" i="10"/>
  <c r="C6" i="10" s="1"/>
  <c r="V6" i="10"/>
  <c r="Q6" i="10"/>
  <c r="N6" i="10"/>
  <c r="J6" i="10"/>
  <c r="E6" i="10"/>
  <c r="B127" i="9"/>
  <c r="B126" i="9"/>
  <c r="B125" i="9"/>
  <c r="B124" i="9"/>
  <c r="B123" i="9"/>
  <c r="B122" i="9"/>
  <c r="B121" i="9"/>
  <c r="D120" i="9"/>
  <c r="C120" i="9"/>
  <c r="B120" i="9"/>
  <c r="B119" i="9"/>
  <c r="B118" i="9"/>
  <c r="B117" i="9"/>
  <c r="B116" i="9"/>
  <c r="B115" i="9"/>
  <c r="D114" i="9"/>
  <c r="C114" i="9"/>
  <c r="B114" i="9" s="1"/>
  <c r="B113" i="9"/>
  <c r="B112" i="9"/>
  <c r="B111" i="9"/>
  <c r="B110" i="9"/>
  <c r="B109" i="9"/>
  <c r="D108" i="9"/>
  <c r="C108" i="9"/>
  <c r="B108" i="9" s="1"/>
  <c r="B107" i="9"/>
  <c r="B106" i="9"/>
  <c r="B105" i="9"/>
  <c r="B104" i="9"/>
  <c r="B103" i="9"/>
  <c r="D102" i="9"/>
  <c r="C102" i="9"/>
  <c r="B102" i="9"/>
  <c r="B101" i="9"/>
  <c r="B100" i="9"/>
  <c r="B99" i="9"/>
  <c r="B98" i="9"/>
  <c r="B97" i="9"/>
  <c r="D96" i="9"/>
  <c r="C96" i="9"/>
  <c r="B96" i="9" s="1"/>
  <c r="B95" i="9"/>
  <c r="B94" i="9"/>
  <c r="B93" i="9"/>
  <c r="B92" i="9"/>
  <c r="B91" i="9"/>
  <c r="D90" i="9"/>
  <c r="C90" i="9"/>
  <c r="B90" i="9" s="1"/>
  <c r="B89" i="9"/>
  <c r="B88" i="9"/>
  <c r="B87" i="9"/>
  <c r="B86" i="9"/>
  <c r="B85" i="9"/>
  <c r="D84" i="9"/>
  <c r="C84" i="9"/>
  <c r="B84" i="9"/>
  <c r="B83" i="9"/>
  <c r="B82" i="9"/>
  <c r="B81" i="9"/>
  <c r="B80" i="9"/>
  <c r="B79" i="9"/>
  <c r="D78" i="9"/>
  <c r="C78" i="9"/>
  <c r="B78" i="9" s="1"/>
  <c r="B77" i="9"/>
  <c r="B76" i="9"/>
  <c r="B75" i="9"/>
  <c r="B74" i="9"/>
  <c r="B73" i="9"/>
  <c r="D72" i="9"/>
  <c r="C72" i="9"/>
  <c r="B72" i="9" s="1"/>
  <c r="B71" i="9"/>
  <c r="B70" i="9"/>
  <c r="B69" i="9"/>
  <c r="B68" i="9"/>
  <c r="B67" i="9"/>
  <c r="D66" i="9"/>
  <c r="C66" i="9"/>
  <c r="B66" i="9"/>
  <c r="B65" i="9"/>
  <c r="B64" i="9"/>
  <c r="B63" i="9"/>
  <c r="B62" i="9"/>
  <c r="B61" i="9"/>
  <c r="D60" i="9"/>
  <c r="C60" i="9"/>
  <c r="B60" i="9" s="1"/>
  <c r="B59" i="9"/>
  <c r="B58" i="9"/>
  <c r="B57" i="9"/>
  <c r="B56" i="9"/>
  <c r="B55" i="9"/>
  <c r="D54" i="9"/>
  <c r="C54" i="9"/>
  <c r="B54" i="9" s="1"/>
  <c r="B53" i="9"/>
  <c r="B52" i="9"/>
  <c r="B51" i="9"/>
  <c r="B50" i="9"/>
  <c r="B49" i="9"/>
  <c r="D48" i="9"/>
  <c r="C48" i="9"/>
  <c r="B48" i="9"/>
  <c r="B47" i="9"/>
  <c r="B46" i="9"/>
  <c r="B45" i="9"/>
  <c r="B44" i="9"/>
  <c r="B43" i="9"/>
  <c r="D42" i="9"/>
  <c r="C42" i="9"/>
  <c r="B42" i="9" s="1"/>
  <c r="B41" i="9"/>
  <c r="B40" i="9"/>
  <c r="B39" i="9"/>
  <c r="B38" i="9"/>
  <c r="B37" i="9"/>
  <c r="D36" i="9"/>
  <c r="C36" i="9"/>
  <c r="B36" i="9" s="1"/>
  <c r="B35" i="9"/>
  <c r="B34" i="9"/>
  <c r="B33" i="9"/>
  <c r="B32" i="9"/>
  <c r="B31" i="9"/>
  <c r="D30" i="9"/>
  <c r="C30" i="9"/>
  <c r="B30" i="9"/>
  <c r="B29" i="9"/>
  <c r="B28" i="9"/>
  <c r="B27" i="9"/>
  <c r="B26" i="9"/>
  <c r="B25" i="9"/>
  <c r="D24" i="9"/>
  <c r="C24" i="9"/>
  <c r="B24" i="9" s="1"/>
  <c r="B23" i="9"/>
  <c r="B22" i="9"/>
  <c r="B21" i="9"/>
  <c r="B20" i="9"/>
  <c r="B19" i="9"/>
  <c r="D18" i="9"/>
  <c r="D5" i="9" s="1"/>
  <c r="C18" i="9"/>
  <c r="B18" i="9" s="1"/>
  <c r="B17" i="9"/>
  <c r="B16" i="9"/>
  <c r="B15" i="9"/>
  <c r="B14" i="9"/>
  <c r="B13" i="9"/>
  <c r="D12" i="9"/>
  <c r="C12" i="9"/>
  <c r="B12" i="9"/>
  <c r="B11" i="9"/>
  <c r="B10" i="9"/>
  <c r="B9" i="9"/>
  <c r="B8" i="9"/>
  <c r="B7" i="9"/>
  <c r="D6" i="9"/>
  <c r="C6" i="9"/>
  <c r="C5" i="9" s="1"/>
  <c r="B5" i="9" s="1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6" i="8"/>
  <c r="C45" i="8"/>
  <c r="C47" i="8" s="1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B80" i="7"/>
  <c r="D78" i="7"/>
  <c r="D81" i="7" s="1"/>
  <c r="C78" i="7"/>
  <c r="B78" i="7" s="1"/>
  <c r="B77" i="7"/>
  <c r="B76" i="7"/>
  <c r="D75" i="7"/>
  <c r="C75" i="7"/>
  <c r="B75" i="7" s="1"/>
  <c r="B74" i="7"/>
  <c r="B73" i="7"/>
  <c r="B72" i="7"/>
  <c r="B71" i="7"/>
  <c r="B70" i="7"/>
  <c r="B69" i="7"/>
  <c r="B68" i="7"/>
  <c r="B67" i="7"/>
  <c r="D66" i="7"/>
  <c r="C66" i="7"/>
  <c r="B66" i="7"/>
  <c r="B65" i="7"/>
  <c r="B64" i="7"/>
  <c r="D63" i="7"/>
  <c r="C63" i="7"/>
  <c r="B63" i="7"/>
  <c r="B62" i="7"/>
  <c r="B61" i="7"/>
  <c r="B60" i="7"/>
  <c r="B59" i="7"/>
  <c r="B58" i="7"/>
  <c r="D57" i="7"/>
  <c r="C57" i="7"/>
  <c r="B57" i="7" s="1"/>
  <c r="B56" i="7"/>
  <c r="I55" i="7"/>
  <c r="H55" i="7"/>
  <c r="G55" i="7"/>
  <c r="B55" i="7"/>
  <c r="G54" i="7"/>
  <c r="B54" i="7"/>
  <c r="G53" i="7"/>
  <c r="B53" i="7"/>
  <c r="G52" i="7"/>
  <c r="D52" i="7"/>
  <c r="B52" i="7" s="1"/>
  <c r="C52" i="7"/>
  <c r="G51" i="7"/>
  <c r="B51" i="7"/>
  <c r="G50" i="7"/>
  <c r="B50" i="7"/>
  <c r="G49" i="7"/>
  <c r="B49" i="7"/>
  <c r="G48" i="7"/>
  <c r="B48" i="7"/>
  <c r="G47" i="7"/>
  <c r="D47" i="7"/>
  <c r="B47" i="7" s="1"/>
  <c r="C47" i="7"/>
  <c r="G46" i="7"/>
  <c r="B46" i="7"/>
  <c r="G45" i="7"/>
  <c r="B45" i="7"/>
  <c r="G44" i="7"/>
  <c r="B44" i="7"/>
  <c r="G43" i="7"/>
  <c r="B43" i="7"/>
  <c r="G42" i="7"/>
  <c r="D42" i="7"/>
  <c r="B42" i="7" s="1"/>
  <c r="C42" i="7"/>
  <c r="G41" i="7"/>
  <c r="B41" i="7"/>
  <c r="G40" i="7"/>
  <c r="B40" i="7"/>
  <c r="G39" i="7"/>
  <c r="B39" i="7"/>
  <c r="G38" i="7"/>
  <c r="D38" i="7"/>
  <c r="C38" i="7"/>
  <c r="B38" i="7"/>
  <c r="G37" i="7"/>
  <c r="B37" i="7"/>
  <c r="G36" i="7"/>
  <c r="B36" i="7"/>
  <c r="G35" i="7"/>
  <c r="B35" i="7"/>
  <c r="G34" i="7"/>
  <c r="B34" i="7"/>
  <c r="G33" i="7"/>
  <c r="D33" i="7"/>
  <c r="C33" i="7"/>
  <c r="B33" i="7"/>
  <c r="G32" i="7"/>
  <c r="B32" i="7"/>
  <c r="G31" i="7"/>
  <c r="B31" i="7"/>
  <c r="G30" i="7"/>
  <c r="B30" i="7"/>
  <c r="G29" i="7"/>
  <c r="B29" i="7"/>
  <c r="G28" i="7"/>
  <c r="D28" i="7"/>
  <c r="C28" i="7"/>
  <c r="B28" i="7"/>
  <c r="G27" i="7"/>
  <c r="B27" i="7"/>
  <c r="G26" i="7"/>
  <c r="B26" i="7"/>
  <c r="G25" i="7"/>
  <c r="D25" i="7"/>
  <c r="C25" i="7"/>
  <c r="B25" i="7" s="1"/>
  <c r="G24" i="7"/>
  <c r="B24" i="7"/>
  <c r="G23" i="7"/>
  <c r="D23" i="7"/>
  <c r="B23" i="7" s="1"/>
  <c r="C23" i="7"/>
  <c r="G22" i="7"/>
  <c r="B22" i="7"/>
  <c r="G21" i="7"/>
  <c r="B21" i="7"/>
  <c r="G20" i="7"/>
  <c r="B20" i="7"/>
  <c r="G19" i="7"/>
  <c r="D19" i="7"/>
  <c r="D79" i="7" s="1"/>
  <c r="C19" i="7"/>
  <c r="C79" i="7" s="1"/>
  <c r="B19" i="7"/>
  <c r="G18" i="7"/>
  <c r="B18" i="7"/>
  <c r="G17" i="7"/>
  <c r="B17" i="7"/>
  <c r="G16" i="7"/>
  <c r="B16" i="7"/>
  <c r="G15" i="7"/>
  <c r="B15" i="7"/>
  <c r="G14" i="7"/>
  <c r="B14" i="7"/>
  <c r="G13" i="7"/>
  <c r="B13" i="7"/>
  <c r="G12" i="7"/>
  <c r="B12" i="7"/>
  <c r="G11" i="7"/>
  <c r="B11" i="7"/>
  <c r="G10" i="7"/>
  <c r="B10" i="7"/>
  <c r="G9" i="7"/>
  <c r="B9" i="7"/>
  <c r="G8" i="7"/>
  <c r="B8" i="7"/>
  <c r="G7" i="7"/>
  <c r="B7" i="7"/>
  <c r="B80" i="6"/>
  <c r="D78" i="6"/>
  <c r="C78" i="6"/>
  <c r="B78" i="6"/>
  <c r="B77" i="6"/>
  <c r="B76" i="6"/>
  <c r="D75" i="6"/>
  <c r="C75" i="6"/>
  <c r="B75" i="6"/>
  <c r="B74" i="6"/>
  <c r="B73" i="6"/>
  <c r="B72" i="6"/>
  <c r="B71" i="6"/>
  <c r="B70" i="6"/>
  <c r="B69" i="6"/>
  <c r="B68" i="6"/>
  <c r="B67" i="6"/>
  <c r="D66" i="6"/>
  <c r="B66" i="6" s="1"/>
  <c r="C66" i="6"/>
  <c r="B65" i="6"/>
  <c r="B64" i="6"/>
  <c r="D63" i="6"/>
  <c r="C63" i="6"/>
  <c r="C79" i="6" s="1"/>
  <c r="B62" i="6"/>
  <c r="B61" i="6"/>
  <c r="B60" i="6"/>
  <c r="B59" i="6"/>
  <c r="B58" i="6"/>
  <c r="D57" i="6"/>
  <c r="C57" i="6"/>
  <c r="B57" i="6"/>
  <c r="B56" i="6"/>
  <c r="I55" i="6"/>
  <c r="H55" i="6"/>
  <c r="G55" i="6" s="1"/>
  <c r="B55" i="6"/>
  <c r="G54" i="6"/>
  <c r="B54" i="6"/>
  <c r="G53" i="6"/>
  <c r="B53" i="6"/>
  <c r="G52" i="6"/>
  <c r="D52" i="6"/>
  <c r="C52" i="6"/>
  <c r="B52" i="6" s="1"/>
  <c r="G51" i="6"/>
  <c r="B51" i="6"/>
  <c r="G50" i="6"/>
  <c r="B50" i="6"/>
  <c r="G49" i="6"/>
  <c r="B49" i="6"/>
  <c r="G48" i="6"/>
  <c r="B48" i="6"/>
  <c r="G47" i="6"/>
  <c r="D47" i="6"/>
  <c r="C47" i="6"/>
  <c r="B47" i="6" s="1"/>
  <c r="G46" i="6"/>
  <c r="B46" i="6"/>
  <c r="G45" i="6"/>
  <c r="B45" i="6"/>
  <c r="G44" i="6"/>
  <c r="B44" i="6"/>
  <c r="G43" i="6"/>
  <c r="B43" i="6"/>
  <c r="G42" i="6"/>
  <c r="D42" i="6"/>
  <c r="C42" i="6"/>
  <c r="B42" i="6" s="1"/>
  <c r="G41" i="6"/>
  <c r="B41" i="6"/>
  <c r="G40" i="6"/>
  <c r="B40" i="6"/>
  <c r="G39" i="6"/>
  <c r="B39" i="6"/>
  <c r="G38" i="6"/>
  <c r="D38" i="6"/>
  <c r="B38" i="6" s="1"/>
  <c r="C38" i="6"/>
  <c r="G37" i="6"/>
  <c r="B37" i="6"/>
  <c r="G36" i="6"/>
  <c r="B36" i="6"/>
  <c r="G35" i="6"/>
  <c r="B35" i="6"/>
  <c r="G34" i="6"/>
  <c r="B34" i="6"/>
  <c r="G33" i="6"/>
  <c r="D33" i="6"/>
  <c r="B33" i="6" s="1"/>
  <c r="C33" i="6"/>
  <c r="G32" i="6"/>
  <c r="B32" i="6"/>
  <c r="G31" i="6"/>
  <c r="B31" i="6"/>
  <c r="G30" i="6"/>
  <c r="B30" i="6"/>
  <c r="G29" i="6"/>
  <c r="B29" i="6"/>
  <c r="G28" i="6"/>
  <c r="D28" i="6"/>
  <c r="B28" i="6" s="1"/>
  <c r="C28" i="6"/>
  <c r="G27" i="6"/>
  <c r="B27" i="6"/>
  <c r="G26" i="6"/>
  <c r="B26" i="6"/>
  <c r="G25" i="6"/>
  <c r="D25" i="6"/>
  <c r="C25" i="6"/>
  <c r="B25" i="6"/>
  <c r="G24" i="6"/>
  <c r="B24" i="6"/>
  <c r="G23" i="6"/>
  <c r="D23" i="6"/>
  <c r="C23" i="6"/>
  <c r="B23" i="6" s="1"/>
  <c r="G22" i="6"/>
  <c r="B22" i="6"/>
  <c r="G21" i="6"/>
  <c r="B21" i="6"/>
  <c r="G20" i="6"/>
  <c r="B20" i="6"/>
  <c r="G19" i="6"/>
  <c r="D19" i="6"/>
  <c r="B19" i="6" s="1"/>
  <c r="C19" i="6"/>
  <c r="G18" i="6"/>
  <c r="B18" i="6"/>
  <c r="G17" i="6"/>
  <c r="B17" i="6"/>
  <c r="G16" i="6"/>
  <c r="B16" i="6"/>
  <c r="G15" i="6"/>
  <c r="B15" i="6"/>
  <c r="G14" i="6"/>
  <c r="B14" i="6"/>
  <c r="G13" i="6"/>
  <c r="B13" i="6"/>
  <c r="G12" i="6"/>
  <c r="B12" i="6"/>
  <c r="G11" i="6"/>
  <c r="B11" i="6"/>
  <c r="G10" i="6"/>
  <c r="B10" i="6"/>
  <c r="G9" i="6"/>
  <c r="B9" i="6"/>
  <c r="G8" i="6"/>
  <c r="B8" i="6"/>
  <c r="G7" i="6"/>
  <c r="B7" i="6"/>
  <c r="E25" i="5"/>
  <c r="E13" i="5"/>
  <c r="D5" i="5"/>
  <c r="C5" i="5"/>
  <c r="B5" i="5"/>
  <c r="E19" i="5" s="1"/>
  <c r="H19" i="4"/>
  <c r="G19" i="4"/>
  <c r="F19" i="4"/>
  <c r="D19" i="4"/>
  <c r="C19" i="4"/>
  <c r="E19" i="4" s="1"/>
  <c r="I19" i="4" s="1"/>
  <c r="G18" i="4"/>
  <c r="H18" i="4" s="1"/>
  <c r="F18" i="4"/>
  <c r="D18" i="4"/>
  <c r="E18" i="4" s="1"/>
  <c r="C18" i="4"/>
  <c r="H17" i="4"/>
  <c r="E17" i="4"/>
  <c r="I17" i="4" s="1"/>
  <c r="H16" i="4"/>
  <c r="E16" i="4"/>
  <c r="I16" i="4" s="1"/>
  <c r="H15" i="4"/>
  <c r="I15" i="4" s="1"/>
  <c r="E15" i="4"/>
  <c r="H14" i="4"/>
  <c r="I14" i="4" s="1"/>
  <c r="E14" i="4"/>
  <c r="H13" i="4"/>
  <c r="E13" i="4"/>
  <c r="I13" i="4" s="1"/>
  <c r="H12" i="4"/>
  <c r="E12" i="4"/>
  <c r="I12" i="4" s="1"/>
  <c r="H11" i="4"/>
  <c r="I11" i="4" s="1"/>
  <c r="E11" i="4"/>
  <c r="H10" i="4"/>
  <c r="I10" i="4" s="1"/>
  <c r="E10" i="4"/>
  <c r="H9" i="4"/>
  <c r="E9" i="4"/>
  <c r="I9" i="4" s="1"/>
  <c r="H8" i="4"/>
  <c r="E8" i="4"/>
  <c r="I8" i="4" s="1"/>
  <c r="H7" i="4"/>
  <c r="E7" i="4"/>
  <c r="I7" i="4" s="1"/>
  <c r="H6" i="4"/>
  <c r="I6" i="4" s="1"/>
  <c r="E6" i="4"/>
  <c r="H5" i="4"/>
  <c r="E5" i="4"/>
  <c r="I5" i="4" s="1"/>
  <c r="R32" i="3"/>
  <c r="X32" i="3" s="1"/>
  <c r="O32" i="3"/>
  <c r="K32" i="3"/>
  <c r="J32" i="3"/>
  <c r="I32" i="3"/>
  <c r="Y32" i="3" s="1"/>
  <c r="F32" i="3"/>
  <c r="C32" i="3"/>
  <c r="R31" i="3"/>
  <c r="X31" i="3" s="1"/>
  <c r="O31" i="3"/>
  <c r="K31" i="3"/>
  <c r="J31" i="3"/>
  <c r="I31" i="3" s="1"/>
  <c r="Y31" i="3" s="1"/>
  <c r="F31" i="3"/>
  <c r="C31" i="3"/>
  <c r="X30" i="3"/>
  <c r="R30" i="3"/>
  <c r="O30" i="3"/>
  <c r="K30" i="3"/>
  <c r="J30" i="3"/>
  <c r="I30" i="3" s="1"/>
  <c r="Y30" i="3" s="1"/>
  <c r="F30" i="3"/>
  <c r="C30" i="3"/>
  <c r="R29" i="3"/>
  <c r="O29" i="3"/>
  <c r="X29" i="3" s="1"/>
  <c r="K29" i="3"/>
  <c r="J29" i="3"/>
  <c r="I29" i="3" s="1"/>
  <c r="Y29" i="3" s="1"/>
  <c r="F29" i="3"/>
  <c r="C29" i="3"/>
  <c r="R28" i="3"/>
  <c r="X28" i="3" s="1"/>
  <c r="O28" i="3"/>
  <c r="K28" i="3"/>
  <c r="J28" i="3"/>
  <c r="I28" i="3"/>
  <c r="Y28" i="3" s="1"/>
  <c r="F28" i="3"/>
  <c r="C28" i="3"/>
  <c r="R27" i="3"/>
  <c r="X27" i="3" s="1"/>
  <c r="O27" i="3"/>
  <c r="K27" i="3"/>
  <c r="J27" i="3"/>
  <c r="I27" i="3" s="1"/>
  <c r="Y27" i="3" s="1"/>
  <c r="F27" i="3"/>
  <c r="C27" i="3"/>
  <c r="X26" i="3"/>
  <c r="R26" i="3"/>
  <c r="O26" i="3"/>
  <c r="K26" i="3"/>
  <c r="J26" i="3"/>
  <c r="I26" i="3" s="1"/>
  <c r="Y26" i="3" s="1"/>
  <c r="F26" i="3"/>
  <c r="C26" i="3"/>
  <c r="R25" i="3"/>
  <c r="O25" i="3"/>
  <c r="X25" i="3" s="1"/>
  <c r="K25" i="3"/>
  <c r="J25" i="3"/>
  <c r="I25" i="3" s="1"/>
  <c r="F25" i="3"/>
  <c r="C25" i="3"/>
  <c r="R24" i="3"/>
  <c r="X24" i="3" s="1"/>
  <c r="O24" i="3"/>
  <c r="K24" i="3"/>
  <c r="J24" i="3"/>
  <c r="I24" i="3"/>
  <c r="F24" i="3"/>
  <c r="C24" i="3"/>
  <c r="R23" i="3"/>
  <c r="X23" i="3" s="1"/>
  <c r="O23" i="3"/>
  <c r="K23" i="3"/>
  <c r="J23" i="3"/>
  <c r="I23" i="3" s="1"/>
  <c r="Y23" i="3" s="1"/>
  <c r="F23" i="3"/>
  <c r="C23" i="3"/>
  <c r="X22" i="3"/>
  <c r="R22" i="3"/>
  <c r="O22" i="3"/>
  <c r="K22" i="3"/>
  <c r="J22" i="3"/>
  <c r="I22" i="3" s="1"/>
  <c r="Y22" i="3" s="1"/>
  <c r="F22" i="3"/>
  <c r="C22" i="3"/>
  <c r="R21" i="3"/>
  <c r="O21" i="3"/>
  <c r="X21" i="3" s="1"/>
  <c r="K21" i="3"/>
  <c r="K20" i="3" s="1"/>
  <c r="J21" i="3"/>
  <c r="I21" i="3" s="1"/>
  <c r="Y21" i="3" s="1"/>
  <c r="F21" i="3"/>
  <c r="C21" i="3"/>
  <c r="V20" i="3"/>
  <c r="U20" i="3"/>
  <c r="T20" i="3"/>
  <c r="S20" i="3"/>
  <c r="R20" i="3"/>
  <c r="Q20" i="3"/>
  <c r="P20" i="3"/>
  <c r="O20" i="3" s="1"/>
  <c r="X20" i="3" s="1"/>
  <c r="N20" i="3"/>
  <c r="M20" i="3"/>
  <c r="L20" i="3"/>
  <c r="J20" i="3"/>
  <c r="I20" i="3" s="1"/>
  <c r="Y20" i="3" s="1"/>
  <c r="H20" i="3"/>
  <c r="G20" i="3"/>
  <c r="F20" i="3"/>
  <c r="E20" i="3"/>
  <c r="D20" i="3"/>
  <c r="C20" i="3" s="1"/>
  <c r="X19" i="3"/>
  <c r="R19" i="3"/>
  <c r="O19" i="3"/>
  <c r="I19" i="3"/>
  <c r="Y19" i="3" s="1"/>
  <c r="F19" i="3"/>
  <c r="C19" i="3"/>
  <c r="R18" i="3"/>
  <c r="X18" i="3" s="1"/>
  <c r="Y18" i="3" s="1"/>
  <c r="O18" i="3"/>
  <c r="I18" i="3"/>
  <c r="F18" i="3"/>
  <c r="C18" i="3"/>
  <c r="R17" i="3"/>
  <c r="X17" i="3" s="1"/>
  <c r="O17" i="3"/>
  <c r="I17" i="3"/>
  <c r="Y17" i="3" s="1"/>
  <c r="F17" i="3"/>
  <c r="C17" i="3"/>
  <c r="R16" i="3"/>
  <c r="O16" i="3"/>
  <c r="X16" i="3" s="1"/>
  <c r="Y16" i="3" s="1"/>
  <c r="I16" i="3"/>
  <c r="F16" i="3"/>
  <c r="C16" i="3"/>
  <c r="R15" i="3"/>
  <c r="O15" i="3"/>
  <c r="X15" i="3" s="1"/>
  <c r="Y15" i="3" s="1"/>
  <c r="I15" i="3"/>
  <c r="F15" i="3"/>
  <c r="C15" i="3"/>
  <c r="R14" i="3"/>
  <c r="X14" i="3" s="1"/>
  <c r="O14" i="3"/>
  <c r="I14" i="3"/>
  <c r="Y14" i="3" s="1"/>
  <c r="F14" i="3"/>
  <c r="C14" i="3"/>
  <c r="R13" i="3"/>
  <c r="O13" i="3"/>
  <c r="I13" i="3"/>
  <c r="Y13" i="3" s="1"/>
  <c r="F13" i="3"/>
  <c r="C13" i="3"/>
  <c r="R12" i="3"/>
  <c r="O12" i="3"/>
  <c r="I12" i="3"/>
  <c r="Y12" i="3" s="1"/>
  <c r="F12" i="3"/>
  <c r="C12" i="3"/>
  <c r="R11" i="3"/>
  <c r="O11" i="3"/>
  <c r="I11" i="3"/>
  <c r="Y11" i="3" s="1"/>
  <c r="F11" i="3"/>
  <c r="C11" i="3"/>
  <c r="X10" i="3"/>
  <c r="Y10" i="3" s="1"/>
  <c r="R10" i="3"/>
  <c r="O10" i="3"/>
  <c r="F10" i="3"/>
  <c r="C10" i="3"/>
  <c r="R9" i="3"/>
  <c r="O9" i="3"/>
  <c r="X9" i="3" s="1"/>
  <c r="Y9" i="3" s="1"/>
  <c r="F9" i="3"/>
  <c r="C9" i="3"/>
  <c r="X8" i="3"/>
  <c r="Y8" i="3" s="1"/>
  <c r="R8" i="3"/>
  <c r="O8" i="3"/>
  <c r="F8" i="3"/>
  <c r="C8" i="3"/>
  <c r="R7" i="3"/>
  <c r="O7" i="3"/>
  <c r="X7" i="3" s="1"/>
  <c r="Y7" i="3" s="1"/>
  <c r="F7" i="3"/>
  <c r="C7" i="3"/>
  <c r="X6" i="3"/>
  <c r="Y6" i="3" s="1"/>
  <c r="R6" i="3"/>
  <c r="O6" i="3"/>
  <c r="F6" i="3"/>
  <c r="C6" i="3"/>
  <c r="D112" i="2"/>
  <c r="H112" i="2" s="1"/>
  <c r="H111" i="2"/>
  <c r="D111" i="2"/>
  <c r="H110" i="2"/>
  <c r="G110" i="2"/>
  <c r="D110" i="2"/>
  <c r="H109" i="2"/>
  <c r="G109" i="2"/>
  <c r="D109" i="2"/>
  <c r="H108" i="2"/>
  <c r="H107" i="2"/>
  <c r="G107" i="2"/>
  <c r="H106" i="2"/>
  <c r="H105" i="2"/>
  <c r="G105" i="2"/>
  <c r="D105" i="2"/>
  <c r="H104" i="2"/>
  <c r="G104" i="2"/>
  <c r="D104" i="2"/>
  <c r="D103" i="2"/>
  <c r="H103" i="2" s="1"/>
  <c r="H102" i="2"/>
  <c r="D102" i="2"/>
  <c r="H101" i="2"/>
  <c r="G101" i="2"/>
  <c r="D101" i="2"/>
  <c r="H100" i="2"/>
  <c r="G100" i="2"/>
  <c r="D100" i="2"/>
  <c r="D99" i="2"/>
  <c r="H99" i="2" s="1"/>
  <c r="H98" i="2"/>
  <c r="D98" i="2"/>
  <c r="H97" i="2"/>
  <c r="G97" i="2"/>
  <c r="D97" i="2"/>
  <c r="H96" i="2"/>
  <c r="G96" i="2"/>
  <c r="D96" i="2"/>
  <c r="D95" i="2"/>
  <c r="H95" i="2" s="1"/>
  <c r="H94" i="2"/>
  <c r="D94" i="2"/>
  <c r="H93" i="2"/>
  <c r="G93" i="2"/>
  <c r="D93" i="2"/>
  <c r="H92" i="2"/>
  <c r="G92" i="2"/>
  <c r="D92" i="2"/>
  <c r="D91" i="2"/>
  <c r="H91" i="2" s="1"/>
  <c r="H90" i="2"/>
  <c r="D90" i="2"/>
  <c r="H89" i="2"/>
  <c r="G89" i="2"/>
  <c r="D89" i="2"/>
  <c r="H88" i="2"/>
  <c r="G88" i="2"/>
  <c r="D88" i="2"/>
  <c r="D87" i="2"/>
  <c r="H87" i="2" s="1"/>
  <c r="H86" i="2"/>
  <c r="D86" i="2"/>
  <c r="H85" i="2"/>
  <c r="G85" i="2"/>
  <c r="D85" i="2"/>
  <c r="H84" i="2"/>
  <c r="G84" i="2"/>
  <c r="D84" i="2"/>
  <c r="D83" i="2"/>
  <c r="H83" i="2" s="1"/>
  <c r="H82" i="2"/>
  <c r="D82" i="2"/>
  <c r="H81" i="2"/>
  <c r="G81" i="2"/>
  <c r="D81" i="2"/>
  <c r="H80" i="2"/>
  <c r="G80" i="2"/>
  <c r="D80" i="2"/>
  <c r="D79" i="2"/>
  <c r="H79" i="2" s="1"/>
  <c r="H78" i="2"/>
  <c r="D78" i="2"/>
  <c r="H77" i="2"/>
  <c r="G77" i="2"/>
  <c r="D77" i="2"/>
  <c r="H76" i="2"/>
  <c r="G76" i="2"/>
  <c r="D76" i="2"/>
  <c r="D75" i="2"/>
  <c r="H75" i="2" s="1"/>
  <c r="H74" i="2"/>
  <c r="D74" i="2"/>
  <c r="H73" i="2"/>
  <c r="G73" i="2"/>
  <c r="D73" i="2"/>
  <c r="H72" i="2"/>
  <c r="G72" i="2"/>
  <c r="D72" i="2"/>
  <c r="D71" i="2"/>
  <c r="H71" i="2" s="1"/>
  <c r="H70" i="2"/>
  <c r="D70" i="2"/>
  <c r="H69" i="2"/>
  <c r="G69" i="2"/>
  <c r="D69" i="2"/>
  <c r="H68" i="2"/>
  <c r="G68" i="2"/>
  <c r="D68" i="2"/>
  <c r="D67" i="2"/>
  <c r="H67" i="2" s="1"/>
  <c r="H66" i="2"/>
  <c r="D66" i="2"/>
  <c r="H65" i="2"/>
  <c r="G65" i="2"/>
  <c r="D65" i="2"/>
  <c r="H64" i="2"/>
  <c r="G64" i="2"/>
  <c r="D64" i="2"/>
  <c r="D63" i="2"/>
  <c r="H63" i="2" s="1"/>
  <c r="H62" i="2"/>
  <c r="D62" i="2"/>
  <c r="H61" i="2"/>
  <c r="G61" i="2"/>
  <c r="D61" i="2"/>
  <c r="H60" i="2"/>
  <c r="G60" i="2"/>
  <c r="D60" i="2"/>
  <c r="D59" i="2"/>
  <c r="H59" i="2" s="1"/>
  <c r="H58" i="2"/>
  <c r="D58" i="2"/>
  <c r="H57" i="2"/>
  <c r="G57" i="2"/>
  <c r="D57" i="2"/>
  <c r="H56" i="2"/>
  <c r="G56" i="2"/>
  <c r="D56" i="2"/>
  <c r="D55" i="2"/>
  <c r="H55" i="2" s="1"/>
  <c r="H54" i="2"/>
  <c r="D54" i="2"/>
  <c r="H53" i="2"/>
  <c r="G53" i="2"/>
  <c r="D53" i="2"/>
  <c r="H52" i="2"/>
  <c r="G52" i="2"/>
  <c r="D52" i="2"/>
  <c r="D51" i="2"/>
  <c r="H51" i="2" s="1"/>
  <c r="H50" i="2"/>
  <c r="D50" i="2"/>
  <c r="H49" i="2"/>
  <c r="G49" i="2"/>
  <c r="D49" i="2"/>
  <c r="H48" i="2"/>
  <c r="G48" i="2"/>
  <c r="D48" i="2"/>
  <c r="D47" i="2"/>
  <c r="H47" i="2" s="1"/>
  <c r="H46" i="2"/>
  <c r="D46" i="2"/>
  <c r="H45" i="2"/>
  <c r="G45" i="2"/>
  <c r="D45" i="2"/>
  <c r="G44" i="2"/>
  <c r="D44" i="2"/>
  <c r="H44" i="2" s="1"/>
  <c r="D43" i="2"/>
  <c r="H43" i="2" s="1"/>
  <c r="H42" i="2"/>
  <c r="D42" i="2"/>
  <c r="H41" i="2"/>
  <c r="G41" i="2"/>
  <c r="D41" i="2"/>
  <c r="G40" i="2"/>
  <c r="D40" i="2"/>
  <c r="H40" i="2" s="1"/>
  <c r="D39" i="2"/>
  <c r="H39" i="2" s="1"/>
  <c r="H38" i="2"/>
  <c r="D38" i="2"/>
  <c r="G37" i="2"/>
  <c r="D37" i="2"/>
  <c r="H37" i="2" s="1"/>
  <c r="G36" i="2"/>
  <c r="D36" i="2"/>
  <c r="H36" i="2" s="1"/>
  <c r="D35" i="2"/>
  <c r="H35" i="2" s="1"/>
  <c r="H34" i="2"/>
  <c r="D34" i="2"/>
  <c r="G33" i="2"/>
  <c r="D33" i="2"/>
  <c r="H33" i="2" s="1"/>
  <c r="G32" i="2"/>
  <c r="D32" i="2"/>
  <c r="H32" i="2" s="1"/>
  <c r="D31" i="2"/>
  <c r="H31" i="2" s="1"/>
  <c r="H30" i="2"/>
  <c r="D30" i="2"/>
  <c r="G29" i="2"/>
  <c r="D29" i="2"/>
  <c r="H29" i="2" s="1"/>
  <c r="G28" i="2"/>
  <c r="D28" i="2"/>
  <c r="H28" i="2" s="1"/>
  <c r="D27" i="2"/>
  <c r="H27" i="2" s="1"/>
  <c r="H26" i="2"/>
  <c r="D26" i="2"/>
  <c r="G25" i="2"/>
  <c r="D25" i="2"/>
  <c r="H25" i="2" s="1"/>
  <c r="G24" i="2"/>
  <c r="D24" i="2"/>
  <c r="H24" i="2" s="1"/>
  <c r="D23" i="2"/>
  <c r="H23" i="2" s="1"/>
  <c r="H22" i="2"/>
  <c r="D22" i="2"/>
  <c r="G21" i="2"/>
  <c r="D21" i="2"/>
  <c r="H21" i="2" s="1"/>
  <c r="G20" i="2"/>
  <c r="D20" i="2"/>
  <c r="H20" i="2" s="1"/>
  <c r="D19" i="2"/>
  <c r="H19" i="2" s="1"/>
  <c r="H18" i="2"/>
  <c r="D18" i="2"/>
  <c r="G17" i="2"/>
  <c r="D17" i="2"/>
  <c r="H17" i="2" s="1"/>
  <c r="G16" i="2"/>
  <c r="D16" i="2"/>
  <c r="H16" i="2" s="1"/>
  <c r="D15" i="2"/>
  <c r="H15" i="2" s="1"/>
  <c r="H14" i="2"/>
  <c r="D14" i="2"/>
  <c r="G13" i="2"/>
  <c r="D13" i="2"/>
  <c r="H13" i="2" s="1"/>
  <c r="G12" i="2"/>
  <c r="D12" i="2"/>
  <c r="H12" i="2" s="1"/>
  <c r="D11" i="2"/>
  <c r="H11" i="2" s="1"/>
  <c r="H10" i="2"/>
  <c r="D10" i="2"/>
  <c r="D9" i="2"/>
  <c r="H9" i="2" s="1"/>
  <c r="H8" i="2"/>
  <c r="D8" i="2"/>
  <c r="D7" i="2"/>
  <c r="H7" i="2" s="1"/>
  <c r="H6" i="2"/>
  <c r="D6" i="2"/>
  <c r="C14" i="17" l="1"/>
  <c r="Y25" i="3"/>
  <c r="O6" i="10"/>
  <c r="K6" i="11"/>
  <c r="D81" i="6"/>
  <c r="F6" i="10"/>
  <c r="M17" i="12"/>
  <c r="C81" i="6"/>
  <c r="B81" i="6" s="1"/>
  <c r="B79" i="6"/>
  <c r="C81" i="7"/>
  <c r="B81" i="7" s="1"/>
  <c r="B79" i="7"/>
  <c r="Y24" i="3"/>
  <c r="N17" i="12"/>
  <c r="L6" i="10"/>
  <c r="I18" i="4"/>
  <c r="E8" i="5"/>
  <c r="E20" i="5"/>
  <c r="B6" i="9"/>
  <c r="U6" i="10"/>
  <c r="X6" i="10" s="1"/>
  <c r="Y6" i="10" s="1"/>
  <c r="N7" i="12"/>
  <c r="C10" i="12"/>
  <c r="K11" i="12"/>
  <c r="D17" i="12"/>
  <c r="E9" i="5"/>
  <c r="E21" i="5"/>
  <c r="U11" i="10"/>
  <c r="X11" i="10" s="1"/>
  <c r="Y11" i="10" s="1"/>
  <c r="X12" i="10"/>
  <c r="Y12" i="10" s="1"/>
  <c r="H14" i="12"/>
  <c r="E17" i="12"/>
  <c r="L17" i="12" s="1"/>
  <c r="B6" i="17"/>
  <c r="E15" i="17"/>
  <c r="E14" i="17" s="1"/>
  <c r="E10" i="5"/>
  <c r="E22" i="5"/>
  <c r="B6" i="11"/>
  <c r="H6" i="11" s="1"/>
  <c r="B9" i="12"/>
  <c r="B10" i="12" s="1"/>
  <c r="E10" i="12"/>
  <c r="N10" i="12" s="1"/>
  <c r="M11" i="12"/>
  <c r="G106" i="2"/>
  <c r="E11" i="5"/>
  <c r="E23" i="5"/>
  <c r="E16" i="12"/>
  <c r="N16" i="12" s="1"/>
  <c r="G14" i="2"/>
  <c r="G18" i="2"/>
  <c r="G22" i="2"/>
  <c r="G26" i="2"/>
  <c r="G30" i="2"/>
  <c r="G34" i="2"/>
  <c r="G38" i="2"/>
  <c r="G42" i="2"/>
  <c r="G46" i="2"/>
  <c r="G50" i="2"/>
  <c r="G54" i="2"/>
  <c r="G58" i="2"/>
  <c r="G62" i="2"/>
  <c r="G66" i="2"/>
  <c r="G70" i="2"/>
  <c r="G74" i="2"/>
  <c r="G78" i="2"/>
  <c r="G82" i="2"/>
  <c r="G86" i="2"/>
  <c r="G90" i="2"/>
  <c r="G94" i="2"/>
  <c r="G98" i="2"/>
  <c r="G102" i="2"/>
  <c r="G111" i="2"/>
  <c r="E12" i="5"/>
  <c r="E24" i="5"/>
  <c r="B63" i="6"/>
  <c r="L13" i="12"/>
  <c r="H17" i="12"/>
  <c r="E14" i="5"/>
  <c r="E26" i="5"/>
  <c r="D79" i="6"/>
  <c r="U22" i="10"/>
  <c r="X22" i="10" s="1"/>
  <c r="Y22" i="10" s="1"/>
  <c r="H16" i="12"/>
  <c r="G11" i="2"/>
  <c r="G15" i="2"/>
  <c r="G19" i="2"/>
  <c r="G23" i="2"/>
  <c r="G27" i="2"/>
  <c r="G31" i="2"/>
  <c r="G35" i="2"/>
  <c r="G39" i="2"/>
  <c r="G43" i="2"/>
  <c r="G47" i="2"/>
  <c r="G51" i="2"/>
  <c r="G55" i="2"/>
  <c r="G59" i="2"/>
  <c r="G63" i="2"/>
  <c r="G67" i="2"/>
  <c r="G71" i="2"/>
  <c r="G75" i="2"/>
  <c r="G79" i="2"/>
  <c r="G83" i="2"/>
  <c r="G87" i="2"/>
  <c r="G91" i="2"/>
  <c r="G95" i="2"/>
  <c r="G99" i="2"/>
  <c r="G103" i="2"/>
  <c r="G108" i="2"/>
  <c r="G112" i="2"/>
  <c r="E15" i="5"/>
  <c r="E27" i="5"/>
  <c r="K9" i="12"/>
  <c r="B14" i="12"/>
  <c r="E16" i="5"/>
  <c r="E28" i="5"/>
  <c r="R7" i="10"/>
  <c r="R6" i="10" s="1"/>
  <c r="H8" i="11"/>
  <c r="H10" i="11"/>
  <c r="H12" i="11"/>
  <c r="H14" i="11"/>
  <c r="H16" i="11"/>
  <c r="H18" i="11"/>
  <c r="H12" i="12"/>
  <c r="E17" i="5"/>
  <c r="M9" i="12"/>
  <c r="C5" i="17"/>
  <c r="B5" i="17" s="1"/>
  <c r="E6" i="5"/>
  <c r="E18" i="5"/>
  <c r="M15" i="12"/>
  <c r="E7" i="5"/>
  <c r="B17" i="12" l="1"/>
  <c r="X7" i="10"/>
  <c r="Y7" i="10" s="1"/>
  <c r="K17" i="12"/>
  <c r="E5" i="5"/>
  <c r="B14" i="17"/>
  <c r="B15" i="17"/>
</calcChain>
</file>

<file path=xl/sharedStrings.xml><?xml version="1.0" encoding="utf-8"?>
<sst xmlns="http://schemas.openxmlformats.org/spreadsheetml/2006/main" count="1064" uniqueCount="622">
  <si>
    <t>目次</t>
    <rPh sb="0" eb="2">
      <t>モクジ</t>
    </rPh>
    <phoneticPr fontId="4"/>
  </si>
  <si>
    <t>（※項目をクリックすると、該当シートへ移動します。）</t>
    <phoneticPr fontId="3"/>
  </si>
  <si>
    <t>表番号</t>
    <phoneticPr fontId="4"/>
  </si>
  <si>
    <t xml:space="preserve">２．人　　口 </t>
    <phoneticPr fontId="4"/>
  </si>
  <si>
    <t>2-1</t>
    <phoneticPr fontId="3"/>
  </si>
  <si>
    <t xml:space="preserve">人口の推移 </t>
    <phoneticPr fontId="4"/>
  </si>
  <si>
    <t>2-2</t>
    <phoneticPr fontId="3"/>
  </si>
  <si>
    <t xml:space="preserve">人口動態 </t>
    <phoneticPr fontId="4"/>
  </si>
  <si>
    <t>2-3</t>
    <phoneticPr fontId="3"/>
  </si>
  <si>
    <t xml:space="preserve">人口動態率 </t>
    <phoneticPr fontId="4"/>
  </si>
  <si>
    <t>2-4</t>
    <phoneticPr fontId="3"/>
  </si>
  <si>
    <t xml:space="preserve">外国人住民登録者数 </t>
    <phoneticPr fontId="4"/>
  </si>
  <si>
    <t>2-5</t>
    <phoneticPr fontId="3"/>
  </si>
  <si>
    <t xml:space="preserve">人口移動の方向（転入） </t>
    <phoneticPr fontId="4"/>
  </si>
  <si>
    <t>2-6</t>
    <phoneticPr fontId="3"/>
  </si>
  <si>
    <t>人口移動の方向（転出）</t>
    <phoneticPr fontId="4"/>
  </si>
  <si>
    <t>2-7</t>
    <phoneticPr fontId="3"/>
  </si>
  <si>
    <t>地区別現住人口の推移</t>
    <phoneticPr fontId="4"/>
  </si>
  <si>
    <t>2-8</t>
    <phoneticPr fontId="3"/>
  </si>
  <si>
    <t>年齢別人口</t>
    <phoneticPr fontId="4"/>
  </si>
  <si>
    <t>2-9</t>
    <phoneticPr fontId="3"/>
  </si>
  <si>
    <t>年齢（5歳階級）別人口</t>
    <phoneticPr fontId="4"/>
  </si>
  <si>
    <t>2-10</t>
  </si>
  <si>
    <t>生産年齢人口（地区別）</t>
    <phoneticPr fontId="4"/>
  </si>
  <si>
    <t>2-11</t>
  </si>
  <si>
    <t>労働力状態及び男女別15歳以上人口</t>
    <phoneticPr fontId="4"/>
  </si>
  <si>
    <t>2-12</t>
  </si>
  <si>
    <t>世帯数・世帯人員の推移</t>
    <phoneticPr fontId="4"/>
  </si>
  <si>
    <t>2-13</t>
  </si>
  <si>
    <t>住居の所有関係別一般世帯の推移</t>
    <phoneticPr fontId="4"/>
  </si>
  <si>
    <t>2-14</t>
  </si>
  <si>
    <t>人口集中地区の人口・面積</t>
    <phoneticPr fontId="4"/>
  </si>
  <si>
    <t>2-15</t>
  </si>
  <si>
    <t>従業地・通学地による人口（昼間人口）</t>
    <phoneticPr fontId="4"/>
  </si>
  <si>
    <t>2-16</t>
  </si>
  <si>
    <t>常住地又は従業地による産業分類 （大分類）別15歳以上就業者数</t>
    <phoneticPr fontId="4"/>
  </si>
  <si>
    <t xml:space="preserve">２．人　　口 </t>
  </si>
  <si>
    <t>目次へ戻る</t>
    <phoneticPr fontId="3"/>
  </si>
  <si>
    <t xml:space="preserve">2-1 人口の推移 </t>
  </si>
  <si>
    <t>各年10月１日現在</t>
    <rPh sb="0" eb="2">
      <t>カクネン</t>
    </rPh>
    <rPh sb="4" eb="5">
      <t>ガツ</t>
    </rPh>
    <rPh sb="6" eb="7">
      <t>ニチ</t>
    </rPh>
    <rPh sb="7" eb="9">
      <t>ゲンザイ</t>
    </rPh>
    <phoneticPr fontId="4"/>
  </si>
  <si>
    <t>年次</t>
    <rPh sb="0" eb="2">
      <t>ネンジ</t>
    </rPh>
    <phoneticPr fontId="4"/>
  </si>
  <si>
    <t>年次
（和暦）</t>
    <rPh sb="0" eb="2">
      <t>ネンジ</t>
    </rPh>
    <rPh sb="4" eb="6">
      <t>ワレキ</t>
    </rPh>
    <phoneticPr fontId="4"/>
  </si>
  <si>
    <t>世帯数</t>
    <rPh sb="0" eb="3">
      <t>セタイスウ</t>
    </rPh>
    <phoneticPr fontId="4"/>
  </si>
  <si>
    <t>人口</t>
    <rPh sb="0" eb="1">
      <t>ヒト</t>
    </rPh>
    <rPh sb="1" eb="2">
      <t>クチ</t>
    </rPh>
    <phoneticPr fontId="4"/>
  </si>
  <si>
    <r>
      <t>増加指数</t>
    </r>
    <r>
      <rPr>
        <sz val="11"/>
        <color indexed="8"/>
        <rFont val="ＭＳ Ｐ明朝"/>
        <family val="1"/>
        <charset val="128"/>
      </rPr>
      <t>(大正13年=100)</t>
    </r>
    <rPh sb="0" eb="2">
      <t>ゾウカ</t>
    </rPh>
    <rPh sb="2" eb="4">
      <t>シスウ</t>
    </rPh>
    <rPh sb="5" eb="7">
      <t>タイショウ</t>
    </rPh>
    <rPh sb="9" eb="10">
      <t>ネン</t>
    </rPh>
    <phoneticPr fontId="4"/>
  </si>
  <si>
    <t>１世帯当たり人口</t>
    <rPh sb="1" eb="3">
      <t>セタイ</t>
    </rPh>
    <rPh sb="3" eb="4">
      <t>ア</t>
    </rPh>
    <rPh sb="6" eb="7">
      <t>ヒト</t>
    </rPh>
    <rPh sb="7" eb="8">
      <t>クチ</t>
    </rPh>
    <phoneticPr fontId="4"/>
  </si>
  <si>
    <t>調査方法</t>
    <rPh sb="0" eb="2">
      <t>チョウサ</t>
    </rPh>
    <rPh sb="2" eb="4">
      <t>ホウホウ</t>
    </rPh>
    <phoneticPr fontId="4"/>
  </si>
  <si>
    <t>摘要</t>
    <rPh sb="0" eb="1">
      <t>テキ</t>
    </rPh>
    <rPh sb="1" eb="2">
      <t>ヨウ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</si>
  <si>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</si>
  <si>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</si>
  <si>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</si>
  <si>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大正元年</t>
    <rPh sb="0" eb="2">
      <t>タイショウ</t>
    </rPh>
    <rPh sb="2" eb="4">
      <t>ガンネン</t>
    </rPh>
    <phoneticPr fontId="3"/>
  </si>
  <si>
    <t>－</t>
    <phoneticPr fontId="4"/>
  </si>
  <si>
    <t>推計人口</t>
    <rPh sb="0" eb="2">
      <t>スイケイ</t>
    </rPh>
    <rPh sb="2" eb="4">
      <t>ジンコウ</t>
    </rPh>
    <phoneticPr fontId="4"/>
  </si>
  <si>
    <t>大正９年</t>
    <rPh sb="0" eb="2">
      <t>タイショウ</t>
    </rPh>
    <rPh sb="3" eb="4">
      <t>ネン</t>
    </rPh>
    <phoneticPr fontId="3"/>
  </si>
  <si>
    <t>第１回国勢調査</t>
    <rPh sb="0" eb="3">
      <t>ダイイッカイ</t>
    </rPh>
    <rPh sb="3" eb="5">
      <t>コクセイ</t>
    </rPh>
    <rPh sb="5" eb="7">
      <t>チョウサ</t>
    </rPh>
    <phoneticPr fontId="4"/>
  </si>
  <si>
    <t>大正10年</t>
    <rPh sb="0" eb="2">
      <t>タイショウ</t>
    </rPh>
    <rPh sb="4" eb="5">
      <t>ネン</t>
    </rPh>
    <phoneticPr fontId="3"/>
  </si>
  <si>
    <t>大正11年</t>
  </si>
  <si>
    <t>大正12年</t>
  </si>
  <si>
    <t>大正13年</t>
  </si>
  <si>
    <t xml:space="preserve"> 小原田村を編入市制施行</t>
    <phoneticPr fontId="4"/>
  </si>
  <si>
    <t>大正14年</t>
  </si>
  <si>
    <t>第２回国勢調査</t>
    <rPh sb="0" eb="1">
      <t>ダイ</t>
    </rPh>
    <rPh sb="2" eb="3">
      <t>カイ</t>
    </rPh>
    <rPh sb="3" eb="5">
      <t>コクセイ</t>
    </rPh>
    <rPh sb="5" eb="7">
      <t>チョウサ</t>
    </rPh>
    <phoneticPr fontId="4"/>
  </si>
  <si>
    <t xml:space="preserve"> 桑野村を編入合併</t>
    <phoneticPr fontId="4"/>
  </si>
  <si>
    <t>大正15年</t>
  </si>
  <si>
    <t>昭和2年</t>
  </si>
  <si>
    <t>昭和3年</t>
  </si>
  <si>
    <t>昭和4年</t>
  </si>
  <si>
    <t>昭和5年</t>
  </si>
  <si>
    <t>第３回国勢調査</t>
    <rPh sb="0" eb="1">
      <t>ダイ</t>
    </rPh>
    <rPh sb="2" eb="3">
      <t>カイ</t>
    </rPh>
    <rPh sb="3" eb="5">
      <t>コクセイ</t>
    </rPh>
    <rPh sb="5" eb="7">
      <t>チョウサ</t>
    </rPh>
    <phoneticPr fontId="4"/>
  </si>
  <si>
    <t>昭和6年</t>
  </si>
  <si>
    <t>昭和7年</t>
  </si>
  <si>
    <t>昭和8年</t>
  </si>
  <si>
    <t>昭和9年</t>
  </si>
  <si>
    <t>昭和10年</t>
  </si>
  <si>
    <t>第４回国勢調査</t>
    <rPh sb="0" eb="1">
      <t>ダイ</t>
    </rPh>
    <rPh sb="2" eb="3">
      <t>カイ</t>
    </rPh>
    <rPh sb="3" eb="5">
      <t>コクセイ</t>
    </rPh>
    <rPh sb="5" eb="7">
      <t>チョウサ</t>
    </rPh>
    <phoneticPr fontId="4"/>
  </si>
  <si>
    <t>昭和11年</t>
  </si>
  <si>
    <t>昭和12年</t>
  </si>
  <si>
    <t>昭和13年</t>
  </si>
  <si>
    <t>昭和14年</t>
  </si>
  <si>
    <t>昭和15年</t>
  </si>
  <si>
    <t>第５回国勢調査</t>
    <rPh sb="0" eb="1">
      <t>ダイ</t>
    </rPh>
    <rPh sb="2" eb="3">
      <t>カイ</t>
    </rPh>
    <rPh sb="3" eb="5">
      <t>コクセイ</t>
    </rPh>
    <rPh sb="5" eb="7">
      <t>チョウサ</t>
    </rPh>
    <phoneticPr fontId="4"/>
  </si>
  <si>
    <t>昭和16年</t>
  </si>
  <si>
    <t>昭和17年</t>
  </si>
  <si>
    <t>昭和18年</t>
  </si>
  <si>
    <t>昭和19年</t>
  </si>
  <si>
    <t>昭和20年</t>
  </si>
  <si>
    <t>昭和21年</t>
  </si>
  <si>
    <t>昭和22年</t>
  </si>
  <si>
    <t>第６回国勢調査</t>
    <rPh sb="0" eb="1">
      <t>ダイ</t>
    </rPh>
    <rPh sb="2" eb="3">
      <t>カイ</t>
    </rPh>
    <rPh sb="3" eb="5">
      <t>コクセイ</t>
    </rPh>
    <rPh sb="5" eb="7">
      <t>チョウサ</t>
    </rPh>
    <phoneticPr fontId="4"/>
  </si>
  <si>
    <t>昭和23年</t>
  </si>
  <si>
    <t>昭和24年</t>
  </si>
  <si>
    <t>昭和25年</t>
  </si>
  <si>
    <t>第７回国勢調査</t>
    <rPh sb="0" eb="1">
      <t>ダイ</t>
    </rPh>
    <rPh sb="2" eb="3">
      <t>カイ</t>
    </rPh>
    <rPh sb="3" eb="5">
      <t>コクセイ</t>
    </rPh>
    <rPh sb="5" eb="7">
      <t>チョウサ</t>
    </rPh>
    <phoneticPr fontId="4"/>
  </si>
  <si>
    <t>昭和26年</t>
  </si>
  <si>
    <t>昭和27年</t>
  </si>
  <si>
    <t>昭和28年</t>
  </si>
  <si>
    <t>昭和29年</t>
  </si>
  <si>
    <t xml:space="preserve"> 富田村（一部喜久田村へ編入）、高瀬村の一部、大槻町を編入合併、三春町、岩江村の一部を編入合併</t>
    <phoneticPr fontId="4"/>
  </si>
  <si>
    <t>昭和30年</t>
  </si>
  <si>
    <t>第８回国勢調査</t>
    <phoneticPr fontId="4"/>
  </si>
  <si>
    <t>昭和31年</t>
  </si>
  <si>
    <t>昭和32年</t>
  </si>
  <si>
    <t>昭和33年</t>
  </si>
  <si>
    <t>昭和34年</t>
  </si>
  <si>
    <t>昭和35年</t>
  </si>
  <si>
    <t>第９回国勢調査</t>
    <phoneticPr fontId="4"/>
  </si>
  <si>
    <t>昭和36年</t>
  </si>
  <si>
    <t>昭和37年</t>
  </si>
  <si>
    <t>昭和38年</t>
  </si>
  <si>
    <t>昭和39年</t>
  </si>
  <si>
    <t>昭和40年</t>
  </si>
  <si>
    <t>第10回国勢調査</t>
    <phoneticPr fontId="4"/>
  </si>
  <si>
    <r>
      <t xml:space="preserve"> 大同合併（郡山市、安積郡安積町三穂田村、</t>
    </r>
    <r>
      <rPr>
        <sz val="9"/>
        <color indexed="8"/>
        <rFont val="ＭＳ Ｐ明朝"/>
        <family val="1"/>
        <charset val="128"/>
      </rPr>
      <t>逢瀬村、片平 村、喜久田村、日和田町、富久山町、湖南村、熱海町、田村郡田村町、中田村、西田村）</t>
    </r>
    <rPh sb="1" eb="2">
      <t>ダイ</t>
    </rPh>
    <rPh sb="2" eb="3">
      <t>ドウ</t>
    </rPh>
    <rPh sb="3" eb="5">
      <t>ガッペイ</t>
    </rPh>
    <phoneticPr fontId="4"/>
  </si>
  <si>
    <t>昭和41年</t>
  </si>
  <si>
    <t>推計人口</t>
    <phoneticPr fontId="4"/>
  </si>
  <si>
    <t>昭和42年</t>
  </si>
  <si>
    <t>昭和43年</t>
  </si>
  <si>
    <t>昭和44年</t>
  </si>
  <si>
    <t>昭和45年</t>
  </si>
  <si>
    <t>第11回国勢調査</t>
    <phoneticPr fontId="4"/>
  </si>
  <si>
    <t>国勢調査の結果に、須賀川市との境界変更による世帯数12、人口53人（男27人、女26人）増を含む。</t>
    <phoneticPr fontId="4"/>
  </si>
  <si>
    <t>昭和46年</t>
  </si>
  <si>
    <t>昭和47年</t>
  </si>
  <si>
    <t>昭和48年</t>
  </si>
  <si>
    <t>昭和49年</t>
  </si>
  <si>
    <t>昭和50年</t>
  </si>
  <si>
    <t>第12回国勢調査</t>
    <phoneticPr fontId="4"/>
  </si>
  <si>
    <t>昭和51年</t>
  </si>
  <si>
    <t>昭和52年</t>
  </si>
  <si>
    <t>昭和53年</t>
  </si>
  <si>
    <t>昭和54年</t>
  </si>
  <si>
    <t>昭和55年</t>
  </si>
  <si>
    <t>第13回国勢調査</t>
    <phoneticPr fontId="4"/>
  </si>
  <si>
    <t>昭和56年</t>
  </si>
  <si>
    <t>昭和57年</t>
  </si>
  <si>
    <t>昭和58年</t>
  </si>
  <si>
    <t>昭和59年</t>
  </si>
  <si>
    <t>昭和60年</t>
  </si>
  <si>
    <t>第14回国勢調査</t>
    <phoneticPr fontId="4"/>
  </si>
  <si>
    <t>昭和61年</t>
  </si>
  <si>
    <t>昭和62年</t>
  </si>
  <si>
    <t>昭和63年</t>
  </si>
  <si>
    <t>平成元年</t>
  </si>
  <si>
    <t>平成2年</t>
  </si>
  <si>
    <t>第15回国勢調査</t>
    <phoneticPr fontId="4"/>
  </si>
  <si>
    <t>平成3年</t>
  </si>
  <si>
    <t>平成4年</t>
  </si>
  <si>
    <t>平成5年</t>
  </si>
  <si>
    <t>平成6年</t>
  </si>
  <si>
    <t>平成7年</t>
  </si>
  <si>
    <t>第16回国勢調査</t>
    <phoneticPr fontId="4"/>
  </si>
  <si>
    <t>平成8年</t>
  </si>
  <si>
    <t>平成9年</t>
  </si>
  <si>
    <t>平成10年</t>
  </si>
  <si>
    <t>平成11年</t>
  </si>
  <si>
    <t>平成12年</t>
  </si>
  <si>
    <t>第17回国勢調査</t>
    <phoneticPr fontId="4"/>
  </si>
  <si>
    <t>平成13年</t>
  </si>
  <si>
    <t>平成14年</t>
  </si>
  <si>
    <t>平成15年</t>
  </si>
  <si>
    <t>平成16年</t>
  </si>
  <si>
    <t>平成17年</t>
  </si>
  <si>
    <t>第18回国勢調査</t>
    <phoneticPr fontId="4"/>
  </si>
  <si>
    <t>平成18年</t>
  </si>
  <si>
    <t>平成19年</t>
  </si>
  <si>
    <t>平成20年</t>
  </si>
  <si>
    <t>平成21年</t>
  </si>
  <si>
    <t>平成22年</t>
  </si>
  <si>
    <t>第19回国勢調査</t>
    <phoneticPr fontId="4"/>
  </si>
  <si>
    <t>平成23年</t>
  </si>
  <si>
    <t>平成24年</t>
  </si>
  <si>
    <t>平成25年</t>
  </si>
  <si>
    <t>平成26年</t>
  </si>
  <si>
    <t>平成27年</t>
  </si>
  <si>
    <t>第20回国勢調査</t>
    <phoneticPr fontId="4"/>
  </si>
  <si>
    <t>平成28年</t>
  </si>
  <si>
    <t>平成29年</t>
  </si>
  <si>
    <t>平成30年</t>
  </si>
  <si>
    <t>令和元年</t>
    <rPh sb="0" eb="2">
      <t>レイワ</t>
    </rPh>
    <rPh sb="2" eb="4">
      <t>ガンネン</t>
    </rPh>
    <phoneticPr fontId="3"/>
  </si>
  <si>
    <t>令和2年</t>
    <rPh sb="0" eb="2">
      <t>レイワ</t>
    </rPh>
    <rPh sb="3" eb="4">
      <t>ネン</t>
    </rPh>
    <phoneticPr fontId="3"/>
  </si>
  <si>
    <t>第21回国勢調査</t>
    <phoneticPr fontId="4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</si>
  <si>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</si>
  <si>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</si>
  <si>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</si>
  <si>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</si>
  <si>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</si>
  <si>
    <t xml:space="preserve">2-2 人口動態 </t>
  </si>
  <si>
    <t>年次
月</t>
    <rPh sb="0" eb="1">
      <t>トシ</t>
    </rPh>
    <rPh sb="1" eb="2">
      <t>ツギ</t>
    </rPh>
    <rPh sb="3" eb="4">
      <t>ツキ</t>
    </rPh>
    <phoneticPr fontId="4"/>
  </si>
  <si>
    <t>年次
月
（和暦）</t>
    <rPh sb="0" eb="1">
      <t>トシ</t>
    </rPh>
    <rPh sb="1" eb="2">
      <t>ツギ</t>
    </rPh>
    <rPh sb="3" eb="4">
      <t>ツキ</t>
    </rPh>
    <rPh sb="6" eb="8">
      <t>ワレキ</t>
    </rPh>
    <phoneticPr fontId="4"/>
  </si>
  <si>
    <t>自然動態</t>
    <rPh sb="0" eb="2">
      <t>シゼン</t>
    </rPh>
    <rPh sb="2" eb="4">
      <t>ドウタイ</t>
    </rPh>
    <phoneticPr fontId="4"/>
  </si>
  <si>
    <t>死産</t>
    <rPh sb="0" eb="1">
      <t>シ</t>
    </rPh>
    <rPh sb="1" eb="2">
      <t>サン</t>
    </rPh>
    <phoneticPr fontId="4"/>
  </si>
  <si>
    <t>婚姻
(件)</t>
    <rPh sb="0" eb="1">
      <t>コン</t>
    </rPh>
    <rPh sb="1" eb="2">
      <t>イン</t>
    </rPh>
    <rPh sb="4" eb="5">
      <t>ケン</t>
    </rPh>
    <phoneticPr fontId="4"/>
  </si>
  <si>
    <t>離婚
（件）</t>
    <rPh sb="0" eb="1">
      <t>ハナレ</t>
    </rPh>
    <rPh sb="1" eb="2">
      <t>コン</t>
    </rPh>
    <rPh sb="4" eb="5">
      <t>ケン</t>
    </rPh>
    <phoneticPr fontId="4"/>
  </si>
  <si>
    <t>社会増減</t>
    <rPh sb="0" eb="2">
      <t>シャカイ</t>
    </rPh>
    <rPh sb="2" eb="4">
      <t>ゾウゲン</t>
    </rPh>
    <phoneticPr fontId="4"/>
  </si>
  <si>
    <t>年・月人口増減</t>
    <rPh sb="0" eb="1">
      <t>ネン</t>
    </rPh>
    <rPh sb="2" eb="3">
      <t>ツキ</t>
    </rPh>
    <rPh sb="3" eb="5">
      <t>ジンコウ</t>
    </rPh>
    <rPh sb="5" eb="7">
      <t>ゾウゲン</t>
    </rPh>
    <phoneticPr fontId="4"/>
  </si>
  <si>
    <t>出生</t>
    <rPh sb="0" eb="2">
      <t>シュッショウ</t>
    </rPh>
    <phoneticPr fontId="4"/>
  </si>
  <si>
    <t>死亡</t>
    <rPh sb="0" eb="2">
      <t>シボウ</t>
    </rPh>
    <phoneticPr fontId="4"/>
  </si>
  <si>
    <t>出生・死亡による増減</t>
    <rPh sb="0" eb="2">
      <t>シュッショウ</t>
    </rPh>
    <rPh sb="3" eb="5">
      <t>シボウ</t>
    </rPh>
    <rPh sb="8" eb="10">
      <t>ゾウゲン</t>
    </rPh>
    <phoneticPr fontId="4"/>
  </si>
  <si>
    <t>転入</t>
    <rPh sb="0" eb="2">
      <t>テンニュウ</t>
    </rPh>
    <phoneticPr fontId="4"/>
  </si>
  <si>
    <t>転出</t>
    <rPh sb="0" eb="2">
      <t>テンシュツ</t>
    </rPh>
    <phoneticPr fontId="4"/>
  </si>
  <si>
    <t>転居(市内異動)</t>
    <rPh sb="0" eb="2">
      <t>テンキョ</t>
    </rPh>
    <rPh sb="3" eb="5">
      <t>シナイ</t>
    </rPh>
    <rPh sb="5" eb="7">
      <t>イドウ</t>
    </rPh>
    <phoneticPr fontId="4"/>
  </si>
  <si>
    <t>転入・転出による増減</t>
    <rPh sb="0" eb="2">
      <t>テンニュウ</t>
    </rPh>
    <rPh sb="3" eb="5">
      <t>テンシュツ</t>
    </rPh>
    <rPh sb="8" eb="10">
      <t>ゾウゲン</t>
    </rPh>
    <phoneticPr fontId="4"/>
  </si>
  <si>
    <t>総数</t>
    <rPh sb="0" eb="2">
      <t>ソウスウ</t>
    </rPh>
    <phoneticPr fontId="4"/>
  </si>
  <si>
    <t>県外</t>
    <rPh sb="0" eb="2">
      <t>ケンガイ</t>
    </rPh>
    <phoneticPr fontId="4"/>
  </si>
  <si>
    <t>県内</t>
    <rPh sb="0" eb="2">
      <t>ケンナイ</t>
    </rPh>
    <phoneticPr fontId="4"/>
  </si>
  <si>
    <t>入</t>
    <rPh sb="0" eb="1">
      <t>ニュウ</t>
    </rPh>
    <phoneticPr fontId="4"/>
  </si>
  <si>
    <t>出</t>
    <rPh sb="0" eb="1">
      <t>デ</t>
    </rPh>
    <phoneticPr fontId="4"/>
  </si>
  <si>
    <t>差引増減</t>
    <rPh sb="0" eb="2">
      <t>サシヒキ</t>
    </rPh>
    <rPh sb="2" eb="4">
      <t>ゾウゲン</t>
    </rPh>
    <phoneticPr fontId="4"/>
  </si>
  <si>
    <t>平成22年</t>
    <rPh sb="0" eb="2">
      <t>ヘイセイ</t>
    </rPh>
    <rPh sb="4" eb="5">
      <t>ネン</t>
    </rPh>
    <phoneticPr fontId="4"/>
  </si>
  <si>
    <t>-</t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</si>
  <si>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</si>
  <si>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</si>
  <si>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</si>
  <si>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</si>
  <si>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</si>
  <si>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</si>
  <si>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</si>
  <si>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phoneticPr fontId="4"/>
  </si>
  <si>
    <t>-</t>
    <phoneticPr fontId="4"/>
  </si>
  <si>
    <t>令和元年</t>
    <rPh sb="0" eb="2">
      <t>レイワ</t>
    </rPh>
    <rPh sb="2" eb="3">
      <t>モト</t>
    </rPh>
    <phoneticPr fontId="4"/>
  </si>
  <si>
    <t>令和2年</t>
    <rPh sb="0" eb="2">
      <t>レイワ</t>
    </rPh>
    <phoneticPr fontId="4"/>
  </si>
  <si>
    <t>令和3年</t>
    <rPh sb="0" eb="2">
      <t>レイワ</t>
    </rPh>
    <phoneticPr fontId="4"/>
  </si>
  <si>
    <t>令和4年</t>
    <rPh sb="0" eb="2">
      <t>レイワ</t>
    </rPh>
    <phoneticPr fontId="4"/>
  </si>
  <si>
    <t>令和5年</t>
    <rPh sb="0" eb="2">
      <t>レイワ</t>
    </rPh>
    <phoneticPr fontId="4"/>
  </si>
  <si>
    <t>（注）死産、婚姻、離婚件数については、郡山市に届出のあった件数である。</t>
    <rPh sb="1" eb="2">
      <t>チュウ</t>
    </rPh>
    <rPh sb="3" eb="5">
      <t>シザン</t>
    </rPh>
    <rPh sb="6" eb="8">
      <t>コンイン</t>
    </rPh>
    <rPh sb="9" eb="11">
      <t>リコン</t>
    </rPh>
    <rPh sb="11" eb="13">
      <t>ケンスウ</t>
    </rPh>
    <rPh sb="19" eb="22">
      <t>コオリヤマシ</t>
    </rPh>
    <rPh sb="23" eb="25">
      <t>トドケデ</t>
    </rPh>
    <rPh sb="29" eb="31">
      <t>ケンスウ</t>
    </rPh>
    <phoneticPr fontId="4"/>
  </si>
  <si>
    <t>資料：市民課、政策統計課</t>
    <rPh sb="0" eb="2">
      <t>シリョウ</t>
    </rPh>
    <rPh sb="9" eb="11">
      <t>トウケイ</t>
    </rPh>
    <phoneticPr fontId="4"/>
  </si>
  <si>
    <t xml:space="preserve">2-3 人口動態率 </t>
  </si>
  <si>
    <t>人口1,000人対比</t>
    <rPh sb="0" eb="2">
      <t>ジンコウ</t>
    </rPh>
    <rPh sb="7" eb="8">
      <t>ニン</t>
    </rPh>
    <rPh sb="8" eb="10">
      <t>タイヒ</t>
    </rPh>
    <phoneticPr fontId="4"/>
  </si>
  <si>
    <t>出生率</t>
    <rPh sb="0" eb="2">
      <t>シュッショウ</t>
    </rPh>
    <rPh sb="2" eb="3">
      <t>リツ</t>
    </rPh>
    <phoneticPr fontId="4"/>
  </si>
  <si>
    <t>死亡率</t>
    <rPh sb="0" eb="3">
      <t>シボウリツ</t>
    </rPh>
    <phoneticPr fontId="4"/>
  </si>
  <si>
    <t>自然増加率</t>
    <rPh sb="0" eb="2">
      <t>シゼン</t>
    </rPh>
    <rPh sb="2" eb="3">
      <t>ゾウ</t>
    </rPh>
    <rPh sb="3" eb="4">
      <t>カ</t>
    </rPh>
    <rPh sb="4" eb="5">
      <t>リツ</t>
    </rPh>
    <phoneticPr fontId="4"/>
  </si>
  <si>
    <t>転入率</t>
    <rPh sb="0" eb="2">
      <t>テンニュウ</t>
    </rPh>
    <rPh sb="2" eb="3">
      <t>リツ</t>
    </rPh>
    <phoneticPr fontId="4"/>
  </si>
  <si>
    <t>転出率</t>
    <rPh sb="0" eb="2">
      <t>テンシュツ</t>
    </rPh>
    <rPh sb="2" eb="3">
      <t>リツ</t>
    </rPh>
    <phoneticPr fontId="4"/>
  </si>
  <si>
    <t>社会増加率</t>
    <rPh sb="0" eb="2">
      <t>シャカイ</t>
    </rPh>
    <rPh sb="2" eb="3">
      <t>ゾウ</t>
    </rPh>
    <rPh sb="3" eb="4">
      <t>カ</t>
    </rPh>
    <rPh sb="4" eb="5">
      <t>リツ</t>
    </rPh>
    <phoneticPr fontId="4"/>
  </si>
  <si>
    <t>人口増加率</t>
    <rPh sb="0" eb="2">
      <t>ジンコウ</t>
    </rPh>
    <rPh sb="2" eb="4">
      <t>ゾウカ</t>
    </rPh>
    <rPh sb="4" eb="5">
      <t>リツ</t>
    </rPh>
    <phoneticPr fontId="4"/>
  </si>
  <si>
    <t>平成27年</t>
    <phoneticPr fontId="3"/>
  </si>
  <si>
    <t>平成28年</t>
    <phoneticPr fontId="3"/>
  </si>
  <si>
    <t>平成29年</t>
    <phoneticPr fontId="3"/>
  </si>
  <si>
    <t>平成30年</t>
    <phoneticPr fontId="3"/>
  </si>
  <si>
    <t>令和元年</t>
    <phoneticPr fontId="3"/>
  </si>
  <si>
    <t>令和2年</t>
    <phoneticPr fontId="3"/>
  </si>
  <si>
    <t>令和3年</t>
    <phoneticPr fontId="3"/>
  </si>
  <si>
    <t>令和4年</t>
  </si>
  <si>
    <t>令和5年</t>
    <phoneticPr fontId="3"/>
  </si>
  <si>
    <t>令和6年</t>
    <phoneticPr fontId="3"/>
  </si>
  <si>
    <t>（注）</t>
    <rPh sb="1" eb="2">
      <t>チュウ</t>
    </rPh>
    <phoneticPr fontId="4"/>
  </si>
  <si>
    <t>資料：政策統計課</t>
    <rPh sb="0" eb="2">
      <t>シリョウ</t>
    </rPh>
    <rPh sb="5" eb="7">
      <t>トウケイ</t>
    </rPh>
    <phoneticPr fontId="4"/>
  </si>
  <si>
    <t xml:space="preserve">2-4 外国人住民登録者数 </t>
  </si>
  <si>
    <t>2025(令和7)年12月末現在</t>
    <rPh sb="5" eb="7">
      <t>レイワ</t>
    </rPh>
    <rPh sb="9" eb="10">
      <t>ネン</t>
    </rPh>
    <rPh sb="12" eb="13">
      <t>ガツ</t>
    </rPh>
    <rPh sb="13" eb="14">
      <t>マツ</t>
    </rPh>
    <rPh sb="14" eb="16">
      <t>ゲンザイ</t>
    </rPh>
    <phoneticPr fontId="18"/>
  </si>
  <si>
    <t>国籍</t>
    <rPh sb="0" eb="2">
      <t>コクセキ</t>
    </rPh>
    <phoneticPr fontId="4"/>
  </si>
  <si>
    <t>総数の構成比(％)</t>
    <rPh sb="0" eb="2">
      <t>ソウスウ</t>
    </rPh>
    <rPh sb="3" eb="5">
      <t>コウセイ</t>
    </rPh>
    <rPh sb="5" eb="6">
      <t>ヒ</t>
    </rPh>
    <phoneticPr fontId="4"/>
  </si>
  <si>
    <t>ベトナム</t>
  </si>
  <si>
    <t>中国</t>
  </si>
  <si>
    <t>フィリピン</t>
  </si>
  <si>
    <t>韓国</t>
  </si>
  <si>
    <t>インドネシア</t>
  </si>
  <si>
    <t>ネパール</t>
  </si>
  <si>
    <t>ミャンマー</t>
  </si>
  <si>
    <t>バングラデシュ</t>
  </si>
  <si>
    <t>スリランカ</t>
  </si>
  <si>
    <t>朝鮮</t>
  </si>
  <si>
    <t>タイ</t>
  </si>
  <si>
    <t>米国</t>
  </si>
  <si>
    <t>インド</t>
  </si>
  <si>
    <t>パキスタン</t>
  </si>
  <si>
    <t>ブラジル</t>
  </si>
  <si>
    <t>英国</t>
  </si>
  <si>
    <t>台湾</t>
  </si>
  <si>
    <t>ブータン</t>
  </si>
  <si>
    <t>カンボジア</t>
  </si>
  <si>
    <t>カナダ</t>
  </si>
  <si>
    <t>モンゴル</t>
  </si>
  <si>
    <t>フランス</t>
  </si>
  <si>
    <t>その他</t>
    <rPh sb="2" eb="3">
      <t>タ</t>
    </rPh>
    <phoneticPr fontId="4"/>
  </si>
  <si>
    <t>（注）人口が10人未満の国・地域については「その他」に合算。</t>
    <rPh sb="1" eb="2">
      <t>チュウ</t>
    </rPh>
    <rPh sb="3" eb="5">
      <t>ジンコウ</t>
    </rPh>
    <rPh sb="8" eb="9">
      <t>ニン</t>
    </rPh>
    <rPh sb="9" eb="11">
      <t>ミマン</t>
    </rPh>
    <rPh sb="12" eb="13">
      <t>クニ</t>
    </rPh>
    <rPh sb="14" eb="16">
      <t>チイキ</t>
    </rPh>
    <rPh sb="24" eb="25">
      <t>タ</t>
    </rPh>
    <rPh sb="27" eb="29">
      <t>ガッサン</t>
    </rPh>
    <phoneticPr fontId="4"/>
  </si>
  <si>
    <t>資料：市民課</t>
    <rPh sb="0" eb="2">
      <t>シリョウ</t>
    </rPh>
    <phoneticPr fontId="4"/>
  </si>
  <si>
    <t xml:space="preserve">2-5 人口移動の方向（転入） </t>
  </si>
  <si>
    <t>2024(令和6)年1～12月</t>
    <rPh sb="5" eb="7">
      <t>レイワ</t>
    </rPh>
    <rPh sb="9" eb="10">
      <t>ネン</t>
    </rPh>
    <rPh sb="14" eb="15">
      <t>ガツ</t>
    </rPh>
    <phoneticPr fontId="4"/>
  </si>
  <si>
    <t>県内</t>
    <rPh sb="0" eb="1">
      <t>ケン</t>
    </rPh>
    <rPh sb="1" eb="2">
      <t>ウチ</t>
    </rPh>
    <phoneticPr fontId="4"/>
  </si>
  <si>
    <t>県外</t>
    <rPh sb="0" eb="1">
      <t>ケン</t>
    </rPh>
    <rPh sb="1" eb="2">
      <t>ソト</t>
    </rPh>
    <phoneticPr fontId="4"/>
  </si>
  <si>
    <t>従前の住所地</t>
    <rPh sb="0" eb="2">
      <t>ジュウゼン</t>
    </rPh>
    <rPh sb="3" eb="5">
      <t>ジュウショ</t>
    </rPh>
    <rPh sb="5" eb="6">
      <t>チ</t>
    </rPh>
    <phoneticPr fontId="4"/>
  </si>
  <si>
    <t>転入者数</t>
    <rPh sb="0" eb="3">
      <t>テンニュウシャ</t>
    </rPh>
    <rPh sb="3" eb="4">
      <t>スウ</t>
    </rPh>
    <phoneticPr fontId="4"/>
  </si>
  <si>
    <t>福島市</t>
    <phoneticPr fontId="4"/>
  </si>
  <si>
    <t>北海道</t>
    <phoneticPr fontId="4"/>
  </si>
  <si>
    <t>会津若松市</t>
    <phoneticPr fontId="4"/>
  </si>
  <si>
    <t>青森県</t>
    <phoneticPr fontId="4"/>
  </si>
  <si>
    <t>いわき市</t>
    <phoneticPr fontId="4"/>
  </si>
  <si>
    <t>岩手県</t>
    <phoneticPr fontId="4"/>
  </si>
  <si>
    <t>白河市</t>
    <phoneticPr fontId="4"/>
  </si>
  <si>
    <t>宮城県</t>
    <phoneticPr fontId="4"/>
  </si>
  <si>
    <t>須賀川市</t>
    <phoneticPr fontId="4"/>
  </si>
  <si>
    <t>秋田県</t>
    <phoneticPr fontId="4"/>
  </si>
  <si>
    <t>喜多方市</t>
    <phoneticPr fontId="4"/>
  </si>
  <si>
    <t>山形県</t>
    <phoneticPr fontId="4"/>
  </si>
  <si>
    <t>相馬市</t>
    <phoneticPr fontId="4"/>
  </si>
  <si>
    <t>茨城県</t>
    <phoneticPr fontId="4"/>
  </si>
  <si>
    <t>二本松市</t>
    <phoneticPr fontId="4"/>
  </si>
  <si>
    <t>栃木県</t>
    <phoneticPr fontId="4"/>
  </si>
  <si>
    <t>田村市</t>
    <rPh sb="0" eb="2">
      <t>タムラ</t>
    </rPh>
    <rPh sb="2" eb="3">
      <t>シ</t>
    </rPh>
    <phoneticPr fontId="4"/>
  </si>
  <si>
    <t>群馬県</t>
    <phoneticPr fontId="4"/>
  </si>
  <si>
    <t>南相馬市</t>
    <rPh sb="0" eb="1">
      <t>ミナミ</t>
    </rPh>
    <rPh sb="1" eb="3">
      <t>ソウマ</t>
    </rPh>
    <rPh sb="3" eb="4">
      <t>シ</t>
    </rPh>
    <phoneticPr fontId="4"/>
  </si>
  <si>
    <t>埼玉県</t>
    <rPh sb="0" eb="2">
      <t>サイタマ</t>
    </rPh>
    <rPh sb="2" eb="3">
      <t>ケン</t>
    </rPh>
    <phoneticPr fontId="4"/>
  </si>
  <si>
    <t>伊達市</t>
    <rPh sb="0" eb="3">
      <t>ダテシ</t>
    </rPh>
    <phoneticPr fontId="4"/>
  </si>
  <si>
    <t>千葉県</t>
    <phoneticPr fontId="4"/>
  </si>
  <si>
    <t>本宮市</t>
    <rPh sb="0" eb="1">
      <t>ホン</t>
    </rPh>
    <rPh sb="1" eb="3">
      <t>ミヤイチ</t>
    </rPh>
    <phoneticPr fontId="4"/>
  </si>
  <si>
    <t>東京都</t>
    <phoneticPr fontId="4"/>
  </si>
  <si>
    <t>伊達郡</t>
    <rPh sb="0" eb="2">
      <t>ダテ</t>
    </rPh>
    <rPh sb="2" eb="3">
      <t>グン</t>
    </rPh>
    <phoneticPr fontId="4"/>
  </si>
  <si>
    <t>神奈川県</t>
    <phoneticPr fontId="4"/>
  </si>
  <si>
    <t>桑折町</t>
    <rPh sb="0" eb="1">
      <t>クワ</t>
    </rPh>
    <rPh sb="1" eb="2">
      <t>オリ</t>
    </rPh>
    <rPh sb="2" eb="3">
      <t>マチ</t>
    </rPh>
    <phoneticPr fontId="4"/>
  </si>
  <si>
    <t>新潟県</t>
    <phoneticPr fontId="4"/>
  </si>
  <si>
    <t>国見町</t>
    <rPh sb="0" eb="3">
      <t>クニミマチ</t>
    </rPh>
    <phoneticPr fontId="4"/>
  </si>
  <si>
    <t>富山県</t>
    <phoneticPr fontId="4"/>
  </si>
  <si>
    <t>川俣町</t>
    <rPh sb="0" eb="3">
      <t>カワマタマチ</t>
    </rPh>
    <phoneticPr fontId="4"/>
  </si>
  <si>
    <t>石川県</t>
    <phoneticPr fontId="4"/>
  </si>
  <si>
    <t>安達郡</t>
    <rPh sb="0" eb="3">
      <t>アダチグン</t>
    </rPh>
    <phoneticPr fontId="4"/>
  </si>
  <si>
    <t>福井県</t>
    <phoneticPr fontId="4"/>
  </si>
  <si>
    <t>大玉村</t>
    <rPh sb="0" eb="3">
      <t>オオタマムラ</t>
    </rPh>
    <phoneticPr fontId="4"/>
  </si>
  <si>
    <t>山梨県</t>
    <phoneticPr fontId="4"/>
  </si>
  <si>
    <t>岩瀬郡</t>
    <rPh sb="0" eb="3">
      <t>イワセグン</t>
    </rPh>
    <phoneticPr fontId="4"/>
  </si>
  <si>
    <t>長野県</t>
    <phoneticPr fontId="4"/>
  </si>
  <si>
    <t>鏡石町</t>
    <phoneticPr fontId="4"/>
  </si>
  <si>
    <t>岐阜県</t>
    <phoneticPr fontId="4"/>
  </si>
  <si>
    <t>天栄村</t>
    <rPh sb="0" eb="3">
      <t>テンエイムラ</t>
    </rPh>
    <phoneticPr fontId="4"/>
  </si>
  <si>
    <t>静岡県</t>
    <phoneticPr fontId="4"/>
  </si>
  <si>
    <t>南会津郡</t>
    <rPh sb="0" eb="1">
      <t>ミナミ</t>
    </rPh>
    <rPh sb="1" eb="3">
      <t>アイヅ</t>
    </rPh>
    <rPh sb="3" eb="4">
      <t>グン</t>
    </rPh>
    <phoneticPr fontId="4"/>
  </si>
  <si>
    <t>愛知県</t>
    <phoneticPr fontId="4"/>
  </si>
  <si>
    <t>下郷町</t>
    <rPh sb="0" eb="3">
      <t>シモゴウマチ</t>
    </rPh>
    <phoneticPr fontId="4"/>
  </si>
  <si>
    <t>三重県</t>
    <phoneticPr fontId="4"/>
  </si>
  <si>
    <t>檜枝岐村</t>
    <rPh sb="0" eb="4">
      <t>ヒノエマタムラ</t>
    </rPh>
    <phoneticPr fontId="4"/>
  </si>
  <si>
    <t>滋賀県</t>
    <phoneticPr fontId="4"/>
  </si>
  <si>
    <t>只見町</t>
    <phoneticPr fontId="4"/>
  </si>
  <si>
    <t>京都府</t>
    <rPh sb="0" eb="3">
      <t>キョウトフ</t>
    </rPh>
    <phoneticPr fontId="4"/>
  </si>
  <si>
    <t>南会津町</t>
    <rPh sb="0" eb="1">
      <t>ミナミ</t>
    </rPh>
    <rPh sb="1" eb="4">
      <t>アイヅマチ</t>
    </rPh>
    <phoneticPr fontId="4"/>
  </si>
  <si>
    <t>大阪府</t>
    <phoneticPr fontId="4"/>
  </si>
  <si>
    <t>耶麻郡</t>
    <rPh sb="0" eb="2">
      <t>ヤマ</t>
    </rPh>
    <rPh sb="2" eb="3">
      <t>グン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</si>
  <si>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</si>
  <si>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北塩原村</t>
    <rPh sb="0" eb="1">
      <t>キタ</t>
    </rPh>
    <rPh sb="1" eb="2">
      <t>シオ</t>
    </rPh>
    <rPh sb="2" eb="4">
      <t>ハラムラ</t>
    </rPh>
    <phoneticPr fontId="4"/>
  </si>
  <si>
    <t>奈良県</t>
    <rPh sb="0" eb="2">
      <t>ナラ</t>
    </rPh>
    <rPh sb="2" eb="3">
      <t>ケン</t>
    </rPh>
    <phoneticPr fontId="4"/>
  </si>
  <si>
    <t>西会津町</t>
    <rPh sb="0" eb="4">
      <t>ニシアイヅマチ</t>
    </rPh>
    <phoneticPr fontId="4"/>
  </si>
  <si>
    <t>和歌山県</t>
    <phoneticPr fontId="4"/>
  </si>
  <si>
    <t>磐梯町</t>
    <rPh sb="0" eb="2">
      <t>バンダイ</t>
    </rPh>
    <rPh sb="2" eb="3">
      <t>マチ</t>
    </rPh>
    <phoneticPr fontId="4"/>
  </si>
  <si>
    <t>鳥取県</t>
    <phoneticPr fontId="4"/>
  </si>
  <si>
    <t>猪苗代町</t>
    <rPh sb="0" eb="4">
      <t>イナワシロマチ</t>
    </rPh>
    <phoneticPr fontId="4"/>
  </si>
  <si>
    <t>島根県</t>
    <phoneticPr fontId="4"/>
  </si>
  <si>
    <t>河沼郡</t>
    <rPh sb="0" eb="3">
      <t>カワヌマグン</t>
    </rPh>
    <phoneticPr fontId="4"/>
  </si>
  <si>
    <t>岡山県</t>
    <phoneticPr fontId="4"/>
  </si>
  <si>
    <t>会津坂下町</t>
    <rPh sb="0" eb="5">
      <t>アイヅバンゲマチ</t>
    </rPh>
    <phoneticPr fontId="4"/>
  </si>
  <si>
    <t>広島県</t>
    <phoneticPr fontId="4"/>
  </si>
  <si>
    <t>湯川村</t>
    <rPh sb="0" eb="2">
      <t>ユカワ</t>
    </rPh>
    <rPh sb="2" eb="3">
      <t>ムラ</t>
    </rPh>
    <phoneticPr fontId="4"/>
  </si>
  <si>
    <t>山口県</t>
    <phoneticPr fontId="4"/>
  </si>
  <si>
    <t>柳津町</t>
    <rPh sb="0" eb="2">
      <t>ヤナイヅ</t>
    </rPh>
    <rPh sb="2" eb="3">
      <t>マチ</t>
    </rPh>
    <phoneticPr fontId="4"/>
  </si>
  <si>
    <t>徳島県</t>
    <phoneticPr fontId="4"/>
  </si>
  <si>
    <t>大沼郡</t>
    <rPh sb="0" eb="3">
      <t>オオヌマグン</t>
    </rPh>
    <phoneticPr fontId="4"/>
  </si>
  <si>
    <t>香川県</t>
    <phoneticPr fontId="4"/>
  </si>
  <si>
    <t>三島町</t>
    <rPh sb="0" eb="3">
      <t>ミシママチ</t>
    </rPh>
    <phoneticPr fontId="4"/>
  </si>
  <si>
    <t>愛媛県</t>
    <phoneticPr fontId="4"/>
  </si>
  <si>
    <t>金山町</t>
    <phoneticPr fontId="4"/>
  </si>
  <si>
    <t>高知県</t>
    <rPh sb="0" eb="2">
      <t>コウチ</t>
    </rPh>
    <rPh sb="2" eb="3">
      <t>ケン</t>
    </rPh>
    <phoneticPr fontId="4"/>
  </si>
  <si>
    <t>昭和村</t>
    <phoneticPr fontId="4"/>
  </si>
  <si>
    <t>福岡県</t>
    <phoneticPr fontId="4"/>
  </si>
  <si>
    <t>会津美里町</t>
    <rPh sb="0" eb="2">
      <t>アイヅ</t>
    </rPh>
    <rPh sb="2" eb="4">
      <t>ミサト</t>
    </rPh>
    <rPh sb="4" eb="5">
      <t>マチ</t>
    </rPh>
    <phoneticPr fontId="4"/>
  </si>
  <si>
    <t>佐賀県</t>
    <phoneticPr fontId="4"/>
  </si>
  <si>
    <t>西白河郡</t>
    <phoneticPr fontId="4"/>
  </si>
  <si>
    <t>長崎県</t>
    <phoneticPr fontId="4"/>
  </si>
  <si>
    <t>西郷村</t>
    <rPh sb="0" eb="3">
      <t>ニシゴウムラ</t>
    </rPh>
    <phoneticPr fontId="4"/>
  </si>
  <si>
    <t>熊本県</t>
    <phoneticPr fontId="4"/>
  </si>
  <si>
    <t>泉崎村</t>
    <rPh sb="0" eb="1">
      <t>イズミ</t>
    </rPh>
    <rPh sb="1" eb="2">
      <t>サキ</t>
    </rPh>
    <rPh sb="2" eb="3">
      <t>ムラ</t>
    </rPh>
    <phoneticPr fontId="4"/>
  </si>
  <si>
    <t>大分県</t>
    <rPh sb="0" eb="2">
      <t>オオイタ</t>
    </rPh>
    <rPh sb="2" eb="3">
      <t>ケン</t>
    </rPh>
    <phoneticPr fontId="4"/>
  </si>
  <si>
    <t>中島村</t>
    <rPh sb="0" eb="2">
      <t>ナカジマ</t>
    </rPh>
    <rPh sb="2" eb="3">
      <t>ムラ</t>
    </rPh>
    <phoneticPr fontId="4"/>
  </si>
  <si>
    <t>宮崎県</t>
    <phoneticPr fontId="4"/>
  </si>
  <si>
    <t>矢吹町</t>
    <rPh sb="0" eb="3">
      <t>ヤブキマチ</t>
    </rPh>
    <phoneticPr fontId="4"/>
  </si>
  <si>
    <t>鹿児島県</t>
    <phoneticPr fontId="4"/>
  </si>
  <si>
    <t>東白川郡</t>
    <rPh sb="0" eb="4">
      <t>ヒガシシラカワグン</t>
    </rPh>
    <phoneticPr fontId="4"/>
  </si>
  <si>
    <t>沖縄県</t>
    <phoneticPr fontId="4"/>
  </si>
  <si>
    <t>棚倉町</t>
    <rPh sb="0" eb="3">
      <t>タナグラマチ</t>
    </rPh>
    <phoneticPr fontId="4"/>
  </si>
  <si>
    <t>国外</t>
    <rPh sb="0" eb="2">
      <t>コクガイ</t>
    </rPh>
    <phoneticPr fontId="4"/>
  </si>
  <si>
    <t>矢祭町</t>
    <rPh sb="0" eb="3">
      <t>ヤマツリマチ</t>
    </rPh>
    <phoneticPr fontId="4"/>
  </si>
  <si>
    <t>従前の住所地不明</t>
    <rPh sb="0" eb="2">
      <t>ジュウゼン</t>
    </rPh>
    <rPh sb="3" eb="5">
      <t>ジュウショ</t>
    </rPh>
    <rPh sb="5" eb="6">
      <t>チ</t>
    </rPh>
    <rPh sb="6" eb="8">
      <t>フメイ</t>
    </rPh>
    <phoneticPr fontId="4"/>
  </si>
  <si>
    <t>塙町</t>
    <rPh sb="0" eb="2">
      <t>ハナワマチ</t>
    </rPh>
    <phoneticPr fontId="4"/>
  </si>
  <si>
    <t>県外計</t>
    <rPh sb="0" eb="2">
      <t>ケンガイ</t>
    </rPh>
    <rPh sb="2" eb="3">
      <t>ケイ</t>
    </rPh>
    <phoneticPr fontId="4"/>
  </si>
  <si>
    <t>鮫川村</t>
    <rPh sb="0" eb="2">
      <t>サメガワ</t>
    </rPh>
    <rPh sb="2" eb="3">
      <t>ムラ</t>
    </rPh>
    <phoneticPr fontId="4"/>
  </si>
  <si>
    <t>石川郡</t>
    <rPh sb="0" eb="3">
      <t>イシカワグン</t>
    </rPh>
    <phoneticPr fontId="4"/>
  </si>
  <si>
    <t>石川町</t>
    <rPh sb="0" eb="3">
      <t>イシカワマチ</t>
    </rPh>
    <phoneticPr fontId="4"/>
  </si>
  <si>
    <t>玉川村</t>
    <rPh sb="0" eb="3">
      <t>タマガワムラ</t>
    </rPh>
    <phoneticPr fontId="4"/>
  </si>
  <si>
    <t>平田村</t>
    <rPh sb="0" eb="3">
      <t>ヒラタムラ</t>
    </rPh>
    <phoneticPr fontId="4"/>
  </si>
  <si>
    <t>浅川町</t>
    <rPh sb="0" eb="1">
      <t>アサ</t>
    </rPh>
    <rPh sb="1" eb="3">
      <t>カワマチ</t>
    </rPh>
    <phoneticPr fontId="4"/>
  </si>
  <si>
    <t>古殿町</t>
    <rPh sb="0" eb="2">
      <t>フルドノ</t>
    </rPh>
    <rPh sb="2" eb="3">
      <t>マチ</t>
    </rPh>
    <phoneticPr fontId="4"/>
  </si>
  <si>
    <t>田村郡</t>
    <rPh sb="0" eb="3">
      <t>タムラグン</t>
    </rPh>
    <phoneticPr fontId="4"/>
  </si>
  <si>
    <t>三春町</t>
    <rPh sb="0" eb="3">
      <t>ミハルチョウ</t>
    </rPh>
    <phoneticPr fontId="4"/>
  </si>
  <si>
    <t>小野町</t>
    <phoneticPr fontId="4"/>
  </si>
  <si>
    <t>双葉郡</t>
    <phoneticPr fontId="4"/>
  </si>
  <si>
    <t>広野町</t>
    <phoneticPr fontId="4"/>
  </si>
  <si>
    <t>楢葉町</t>
    <phoneticPr fontId="4"/>
  </si>
  <si>
    <t>富岡町</t>
    <phoneticPr fontId="4"/>
  </si>
  <si>
    <t>川内村</t>
    <phoneticPr fontId="4"/>
  </si>
  <si>
    <t>大熊町</t>
    <phoneticPr fontId="4"/>
  </si>
  <si>
    <t>双葉町</t>
    <phoneticPr fontId="4"/>
  </si>
  <si>
    <t>浪江町</t>
    <phoneticPr fontId="4"/>
  </si>
  <si>
    <t>葛尾村</t>
    <phoneticPr fontId="4"/>
  </si>
  <si>
    <t>相馬郡</t>
    <phoneticPr fontId="4"/>
  </si>
  <si>
    <t>新地町</t>
    <phoneticPr fontId="4"/>
  </si>
  <si>
    <t>飯舘村</t>
    <rPh sb="1" eb="2">
      <t>タテ</t>
    </rPh>
    <phoneticPr fontId="4"/>
  </si>
  <si>
    <t>市計</t>
    <rPh sb="0" eb="1">
      <t>シ</t>
    </rPh>
    <rPh sb="1" eb="2">
      <t>ケイ</t>
    </rPh>
    <phoneticPr fontId="4"/>
  </si>
  <si>
    <t>郡計</t>
    <rPh sb="0" eb="1">
      <t>グン</t>
    </rPh>
    <phoneticPr fontId="4"/>
  </si>
  <si>
    <t>従前の住所地なし</t>
    <rPh sb="0" eb="1">
      <t>ジュウ</t>
    </rPh>
    <rPh sb="1" eb="2">
      <t>マエ</t>
    </rPh>
    <rPh sb="3" eb="5">
      <t>ジュウショ</t>
    </rPh>
    <rPh sb="5" eb="6">
      <t>チ</t>
    </rPh>
    <phoneticPr fontId="4"/>
  </si>
  <si>
    <t>県内計</t>
    <rPh sb="0" eb="1">
      <t>ケン</t>
    </rPh>
    <rPh sb="1" eb="2">
      <t>ナイ</t>
    </rPh>
    <rPh sb="2" eb="3">
      <t>ケイ</t>
    </rPh>
    <phoneticPr fontId="4"/>
  </si>
  <si>
    <t>（注）2022(令和4)年12月現在の市町村名で表示</t>
    <rPh sb="1" eb="2">
      <t>チュウ</t>
    </rPh>
    <rPh sb="8" eb="10">
      <t>レイワ</t>
    </rPh>
    <rPh sb="12" eb="13">
      <t>ネン</t>
    </rPh>
    <rPh sb="13" eb="14">
      <t>ヘイネン</t>
    </rPh>
    <rPh sb="15" eb="16">
      <t>ガツ</t>
    </rPh>
    <rPh sb="16" eb="18">
      <t>ゲンザイ</t>
    </rPh>
    <rPh sb="19" eb="22">
      <t>シチョウソン</t>
    </rPh>
    <rPh sb="22" eb="23">
      <t>メイ</t>
    </rPh>
    <rPh sb="24" eb="26">
      <t>ヒョウジ</t>
    </rPh>
    <phoneticPr fontId="4"/>
  </si>
  <si>
    <t>「従前の住所地なし」については、すべて県内にて計上。</t>
    <rPh sb="1" eb="3">
      <t>ジュウゼン</t>
    </rPh>
    <rPh sb="4" eb="6">
      <t>ジュウショ</t>
    </rPh>
    <rPh sb="6" eb="7">
      <t>チ</t>
    </rPh>
    <rPh sb="19" eb="21">
      <t>ケンナイ</t>
    </rPh>
    <rPh sb="23" eb="25">
      <t>ケイジョウ</t>
    </rPh>
    <phoneticPr fontId="4"/>
  </si>
  <si>
    <t>2-6 人口移動の方向（転出）</t>
  </si>
  <si>
    <t>転出先</t>
    <rPh sb="0" eb="2">
      <t>テンシュツ</t>
    </rPh>
    <rPh sb="2" eb="3">
      <t>サキ</t>
    </rPh>
    <phoneticPr fontId="4"/>
  </si>
  <si>
    <t>転出者数</t>
    <rPh sb="0" eb="3">
      <t>テンシュツシャ</t>
    </rPh>
    <rPh sb="3" eb="4">
      <t>スウ</t>
    </rPh>
    <phoneticPr fontId="4"/>
  </si>
  <si>
    <t>転出先不明等</t>
    <rPh sb="0" eb="2">
      <t>テンシュツ</t>
    </rPh>
    <rPh sb="2" eb="3">
      <t>サキ</t>
    </rPh>
    <rPh sb="3" eb="5">
      <t>フメイ</t>
    </rPh>
    <rPh sb="5" eb="6">
      <t>トウ</t>
    </rPh>
    <phoneticPr fontId="4"/>
  </si>
  <si>
    <t>転出先不明等</t>
    <phoneticPr fontId="3"/>
  </si>
  <si>
    <t>「県内外転出先不明等」については、すべて県内にて計上。</t>
    <rPh sb="1" eb="2">
      <t>ケン</t>
    </rPh>
    <rPh sb="2" eb="4">
      <t>ナイガイ</t>
    </rPh>
    <rPh sb="4" eb="6">
      <t>テンシュツ</t>
    </rPh>
    <rPh sb="6" eb="7">
      <t>サキ</t>
    </rPh>
    <rPh sb="7" eb="9">
      <t>フメイ</t>
    </rPh>
    <rPh sb="9" eb="10">
      <t>トウ</t>
    </rPh>
    <rPh sb="20" eb="22">
      <t>ケンナイ</t>
    </rPh>
    <rPh sb="24" eb="26">
      <t>ケイジョウ</t>
    </rPh>
    <phoneticPr fontId="4"/>
  </si>
  <si>
    <t>2-7 地区別現住人口の推移</t>
  </si>
  <si>
    <t>各年10月１日現在</t>
    <phoneticPr fontId="3"/>
  </si>
  <si>
    <t>年次</t>
    <rPh sb="0" eb="2">
      <t>ネンジ</t>
    </rPh>
    <phoneticPr fontId="3"/>
  </si>
  <si>
    <t>年次（和暦）</t>
    <rPh sb="0" eb="2">
      <t>ネンジ</t>
    </rPh>
    <rPh sb="3" eb="5">
      <t>ワレキ</t>
    </rPh>
    <phoneticPr fontId="3"/>
  </si>
  <si>
    <t>郡山</t>
    <rPh sb="0" eb="2">
      <t>コオリヤマ</t>
    </rPh>
    <phoneticPr fontId="4"/>
  </si>
  <si>
    <t>安積</t>
    <rPh sb="0" eb="1">
      <t>アン</t>
    </rPh>
    <rPh sb="1" eb="2">
      <t>セキ</t>
    </rPh>
    <phoneticPr fontId="4"/>
  </si>
  <si>
    <t>三穂田</t>
    <rPh sb="0" eb="1">
      <t>サン</t>
    </rPh>
    <rPh sb="1" eb="2">
      <t>ホ</t>
    </rPh>
    <rPh sb="2" eb="3">
      <t>タ</t>
    </rPh>
    <phoneticPr fontId="4"/>
  </si>
  <si>
    <r>
      <rPr>
        <sz val="11"/>
        <color indexed="8"/>
        <rFont val="ＭＳ Ｐ明朝"/>
        <family val="1"/>
        <charset val="128"/>
      </rPr>
      <t>逢瀬</t>
    </r>
    <rPh sb="0" eb="2">
      <t>オウセ</t>
    </rPh>
    <phoneticPr fontId="4"/>
  </si>
  <si>
    <t>片平</t>
    <rPh sb="0" eb="2">
      <t>カタヒラ</t>
    </rPh>
    <phoneticPr fontId="4"/>
  </si>
  <si>
    <t>喜久田</t>
    <rPh sb="0" eb="3">
      <t>キクタ</t>
    </rPh>
    <phoneticPr fontId="4"/>
  </si>
  <si>
    <t>日和田</t>
    <rPh sb="0" eb="3">
      <t>ヒワダ</t>
    </rPh>
    <phoneticPr fontId="4"/>
  </si>
  <si>
    <t>富久山</t>
    <rPh sb="0" eb="1">
      <t>トミ</t>
    </rPh>
    <rPh sb="1" eb="2">
      <t>ヒサ</t>
    </rPh>
    <rPh sb="2" eb="3">
      <t>ヤマ</t>
    </rPh>
    <phoneticPr fontId="4"/>
  </si>
  <si>
    <t>湖南</t>
    <rPh sb="0" eb="2">
      <t>コナン</t>
    </rPh>
    <phoneticPr fontId="4"/>
  </si>
  <si>
    <t>熱海</t>
    <rPh sb="0" eb="2">
      <t>アタミ</t>
    </rPh>
    <phoneticPr fontId="4"/>
  </si>
  <si>
    <t>田村</t>
    <rPh sb="0" eb="2">
      <t>タムラ</t>
    </rPh>
    <phoneticPr fontId="4"/>
  </si>
  <si>
    <t>西田</t>
    <rPh sb="0" eb="2">
      <t>ニシダ</t>
    </rPh>
    <phoneticPr fontId="4"/>
  </si>
  <si>
    <t>中田</t>
    <rPh sb="0" eb="2">
      <t>ナカタ</t>
    </rPh>
    <phoneticPr fontId="4"/>
  </si>
  <si>
    <t>昭和60年</t>
    <rPh sb="0" eb="2">
      <t>ショウワ</t>
    </rPh>
    <rPh sb="4" eb="5">
      <t>ネン</t>
    </rPh>
    <phoneticPr fontId="3"/>
  </si>
  <si>
    <t>昭和61年</t>
    <rPh sb="0" eb="2">
      <t>ショウワ</t>
    </rPh>
    <rPh sb="4" eb="5">
      <t>ネン</t>
    </rPh>
    <phoneticPr fontId="3"/>
  </si>
  <si>
    <t>昭和62年</t>
    <rPh sb="0" eb="2">
      <t>ショウワ</t>
    </rPh>
    <rPh sb="4" eb="5">
      <t>ネン</t>
    </rPh>
    <phoneticPr fontId="3"/>
  </si>
  <si>
    <t>昭和63年</t>
    <rPh sb="0" eb="2">
      <t>ショウワ</t>
    </rPh>
    <rPh sb="4" eb="5">
      <t>ネン</t>
    </rPh>
    <phoneticPr fontId="3"/>
  </si>
  <si>
    <t>平成元年</t>
    <rPh sb="0" eb="2">
      <t>ヘイセイ</t>
    </rPh>
    <rPh sb="2" eb="4">
      <t>ガンネン</t>
    </rPh>
    <phoneticPr fontId="3"/>
  </si>
  <si>
    <t>平成2年</t>
    <rPh sb="0" eb="2">
      <t>ヘイセイ</t>
    </rPh>
    <rPh sb="3" eb="4">
      <t>ネン</t>
    </rPh>
    <phoneticPr fontId="3"/>
  </si>
  <si>
    <t>平成3年</t>
    <rPh sb="0" eb="2">
      <t>ヘイセイ</t>
    </rPh>
    <rPh sb="3" eb="4">
      <t>ネン</t>
    </rPh>
    <phoneticPr fontId="3"/>
  </si>
  <si>
    <t>平成4年</t>
    <rPh sb="0" eb="2">
      <t>ヘイセイ</t>
    </rPh>
    <rPh sb="3" eb="4">
      <t>ネン</t>
    </rPh>
    <phoneticPr fontId="3"/>
  </si>
  <si>
    <t>平成5年</t>
    <rPh sb="0" eb="2">
      <t>ヘイセイ</t>
    </rPh>
    <rPh sb="3" eb="4">
      <t>ネン</t>
    </rPh>
    <phoneticPr fontId="3"/>
  </si>
  <si>
    <t>平成6年</t>
    <rPh sb="0" eb="2">
      <t>ヘイセイ</t>
    </rPh>
    <rPh sb="3" eb="4">
      <t>ネン</t>
    </rPh>
    <phoneticPr fontId="3"/>
  </si>
  <si>
    <t>平成7年</t>
    <rPh sb="0" eb="2">
      <t>ヘイセイ</t>
    </rPh>
    <rPh sb="3" eb="4">
      <t>ネン</t>
    </rPh>
    <phoneticPr fontId="3"/>
  </si>
  <si>
    <t>平成8年</t>
    <rPh sb="0" eb="2">
      <t>ヘイセイ</t>
    </rPh>
    <rPh sb="3" eb="4">
      <t>ネン</t>
    </rPh>
    <phoneticPr fontId="3"/>
  </si>
  <si>
    <t>平成9年</t>
    <rPh sb="0" eb="2">
      <t>ヘイセイ</t>
    </rPh>
    <rPh sb="3" eb="4">
      <t>ネン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</si>
  <si>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</si>
  <si>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</si>
  <si>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</si>
  <si>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</si>
  <si>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</si>
  <si>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</si>
  <si>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</si>
  <si>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</si>
  <si>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</si>
  <si>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</si>
  <si>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</si>
  <si>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</si>
  <si>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</si>
  <si>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</si>
  <si>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</si>
  <si>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</si>
  <si>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</si>
  <si>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</si>
  <si>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r>
      <t>面積(</t>
    </r>
    <r>
      <rPr>
        <sz val="11"/>
        <color indexed="8"/>
        <rFont val="ＭＳ Ｐ明朝"/>
        <family val="1"/>
        <charset val="128"/>
      </rPr>
      <t>㎢)</t>
    </r>
    <rPh sb="0" eb="1">
      <t>メン</t>
    </rPh>
    <rPh sb="1" eb="2">
      <t>セキ</t>
    </rPh>
    <phoneticPr fontId="4"/>
  </si>
  <si>
    <r>
      <t>人口密度(人/</t>
    </r>
    <r>
      <rPr>
        <sz val="11"/>
        <color indexed="8"/>
        <rFont val="ＭＳ Ｐ明朝"/>
        <family val="1"/>
        <charset val="128"/>
      </rPr>
      <t>㎢)</t>
    </r>
    <rPh sb="0" eb="2">
      <t>ジンコウ</t>
    </rPh>
    <rPh sb="2" eb="4">
      <t>ミツド</t>
    </rPh>
    <rPh sb="5" eb="6">
      <t>ヒト</t>
    </rPh>
    <phoneticPr fontId="4"/>
  </si>
  <si>
    <t>2-8 年齢別人口</t>
  </si>
  <si>
    <t>2020(令和2)年10月1日現在</t>
    <rPh sb="5" eb="7">
      <t>トシカズ</t>
    </rPh>
    <rPh sb="9" eb="10">
      <t>ネン</t>
    </rPh>
    <rPh sb="12" eb="13">
      <t>ガツ</t>
    </rPh>
    <rPh sb="14" eb="15">
      <t>ニチ</t>
    </rPh>
    <rPh sb="15" eb="17">
      <t>ゲンザイ</t>
    </rPh>
    <phoneticPr fontId="4"/>
  </si>
  <si>
    <t>年齢</t>
    <rPh sb="0" eb="2">
      <t>ネンレイ</t>
    </rPh>
    <phoneticPr fontId="4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</si>
  <si>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</si>
  <si>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</si>
  <si>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</si>
  <si>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</si>
  <si>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</si>
  <si>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</si>
  <si>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</si>
  <si>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</si>
  <si>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</si>
  <si>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</si>
  <si>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</si>
  <si>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</si>
  <si>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</si>
  <si>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</si>
  <si>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</si>
  <si>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</si>
  <si>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</si>
  <si>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</si>
  <si>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</si>
  <si>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</si>
  <si>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</t>
    <phoneticPr fontId="4"/>
  </si>
  <si>
    <t>（年齢不詳）</t>
    <rPh sb="1" eb="3">
      <t>ネンレイ</t>
    </rPh>
    <rPh sb="3" eb="5">
      <t>フショウ</t>
    </rPh>
    <phoneticPr fontId="3"/>
  </si>
  <si>
    <t>出典：国勢調査（政府統計ポータルサイト）</t>
    <phoneticPr fontId="4"/>
  </si>
  <si>
    <t>2-9 年齢（5歳階級）別人口</t>
  </si>
  <si>
    <t>（単位＝人,％）</t>
    <rPh sb="1" eb="3">
      <t>タンイ</t>
    </rPh>
    <rPh sb="4" eb="5">
      <t>ヒト</t>
    </rPh>
    <phoneticPr fontId="4"/>
  </si>
  <si>
    <t>年齢別</t>
    <rPh sb="0" eb="2">
      <t>ネンレイ</t>
    </rPh>
    <rPh sb="2" eb="3">
      <t>ベツ</t>
    </rPh>
    <phoneticPr fontId="4"/>
  </si>
  <si>
    <t>1990(平成2)年</t>
    <rPh sb="5" eb="7">
      <t>ヘイセイ</t>
    </rPh>
    <rPh sb="9" eb="10">
      <t>ネン</t>
    </rPh>
    <phoneticPr fontId="4"/>
  </si>
  <si>
    <t>1995(平成7)年</t>
    <rPh sb="5" eb="7">
      <t>ヘイセイ</t>
    </rPh>
    <rPh sb="9" eb="10">
      <t>トシ</t>
    </rPh>
    <phoneticPr fontId="4"/>
  </si>
  <si>
    <t>2000(平成12)年</t>
    <rPh sb="5" eb="7">
      <t>ヘイセイ</t>
    </rPh>
    <rPh sb="10" eb="11">
      <t>トシ</t>
    </rPh>
    <phoneticPr fontId="4"/>
  </si>
  <si>
    <t>2005(平成17)年</t>
    <rPh sb="5" eb="7">
      <t>ヘイセイ</t>
    </rPh>
    <rPh sb="10" eb="11">
      <t>トシ</t>
    </rPh>
    <phoneticPr fontId="4"/>
  </si>
  <si>
    <t>2010(平成22)年</t>
    <rPh sb="5" eb="7">
      <t>ヘイセイ</t>
    </rPh>
    <rPh sb="10" eb="11">
      <t>ネン</t>
    </rPh>
    <phoneticPr fontId="4"/>
  </si>
  <si>
    <t>2015(平成27)年</t>
    <rPh sb="5" eb="7">
      <t>ヘイセイ</t>
    </rPh>
    <rPh sb="10" eb="11">
      <t>ネン</t>
    </rPh>
    <phoneticPr fontId="4"/>
  </si>
  <si>
    <t>2020(令和2)年</t>
    <rPh sb="5" eb="7">
      <t>レイワ</t>
    </rPh>
    <rPh sb="9" eb="10">
      <t>ネン</t>
    </rPh>
    <phoneticPr fontId="4"/>
  </si>
  <si>
    <t>直近5年間の増減</t>
    <rPh sb="0" eb="2">
      <t>チョッキン</t>
    </rPh>
    <rPh sb="3" eb="5">
      <t>ネンカン</t>
    </rPh>
    <rPh sb="6" eb="8">
      <t>ゾウゲン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</si>
  <si>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</si>
  <si>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2">
      <t>ゾウゲン</t>
    </rPh>
    <rPh sb="2" eb="3">
      <t>リツ</t>
    </rPh>
    <phoneticPr fontId="4"/>
  </si>
  <si>
    <t>総合計</t>
    <rPh sb="0" eb="1">
      <t>ソウ</t>
    </rPh>
    <rPh sb="1" eb="3">
      <t>ゴウケイ</t>
    </rPh>
    <phoneticPr fontId="4"/>
  </si>
  <si>
    <t>年少人口</t>
    <rPh sb="0" eb="2">
      <t>ネンショウ</t>
    </rPh>
    <rPh sb="2" eb="4">
      <t>ジンコウ</t>
    </rPh>
    <phoneticPr fontId="4"/>
  </si>
  <si>
    <t>生産年齢人口</t>
    <phoneticPr fontId="4"/>
  </si>
  <si>
    <t>老年人口</t>
    <phoneticPr fontId="4"/>
  </si>
  <si>
    <t>90～</t>
  </si>
  <si>
    <t>（年齢不詳）</t>
    <rPh sb="1" eb="3">
      <t>ネンレイ</t>
    </rPh>
    <rPh sb="3" eb="5">
      <t>フショウ</t>
    </rPh>
    <phoneticPr fontId="4"/>
  </si>
  <si>
    <t>出典：国勢調査（政府統計ポータルサイト）</t>
    <rPh sb="0" eb="2">
      <t>シュッテン</t>
    </rPh>
    <rPh sb="3" eb="5">
      <t>コクセイ</t>
    </rPh>
    <rPh sb="5" eb="7">
      <t>チョウサ</t>
    </rPh>
    <rPh sb="8" eb="10">
      <t>セイフ</t>
    </rPh>
    <rPh sb="10" eb="12">
      <t>トウケイ</t>
    </rPh>
    <phoneticPr fontId="4"/>
  </si>
  <si>
    <t>2-10 生産年齢人口（地区別）</t>
  </si>
  <si>
    <t>2020（令和2）年10月１日現在</t>
    <rPh sb="5" eb="7">
      <t>レイワ</t>
    </rPh>
    <rPh sb="9" eb="10">
      <t>ネン</t>
    </rPh>
    <phoneticPr fontId="3"/>
  </si>
  <si>
    <t>地区別</t>
    <rPh sb="0" eb="2">
      <t>チク</t>
    </rPh>
    <rPh sb="2" eb="3">
      <t>ベツ</t>
    </rPh>
    <phoneticPr fontId="4"/>
  </si>
  <si>
    <t>総人口</t>
    <rPh sb="0" eb="1">
      <t>フサ</t>
    </rPh>
    <rPh sb="1" eb="2">
      <t>ヒト</t>
    </rPh>
    <rPh sb="2" eb="3">
      <t>クチ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</si>
  <si>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</si>
  <si>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非生産年齢人口</t>
    <rPh sb="0" eb="1">
      <t>ヒ</t>
    </rPh>
    <rPh sb="1" eb="3">
      <t>セイサン</t>
    </rPh>
    <rPh sb="3" eb="5">
      <t>ネンレイ</t>
    </rPh>
    <rPh sb="5" eb="7">
      <t>ジンコウ</t>
    </rPh>
    <phoneticPr fontId="4"/>
  </si>
  <si>
    <t xml:space="preserve"> 生産年齢人口/総人口</t>
    <rPh sb="1" eb="3">
      <t>セイサン</t>
    </rPh>
    <rPh sb="3" eb="5">
      <t>ネンレイ</t>
    </rPh>
    <rPh sb="5" eb="6">
      <t>ニン</t>
    </rPh>
    <rPh sb="6" eb="7">
      <t>クチ</t>
    </rPh>
    <phoneticPr fontId="4"/>
  </si>
  <si>
    <t>郡山</t>
    <phoneticPr fontId="4"/>
  </si>
  <si>
    <t>安積</t>
    <phoneticPr fontId="4"/>
  </si>
  <si>
    <t>三穂田</t>
    <phoneticPr fontId="4"/>
  </si>
  <si>
    <t>逢瀬</t>
    <phoneticPr fontId="4"/>
  </si>
  <si>
    <t>片平</t>
    <phoneticPr fontId="4"/>
  </si>
  <si>
    <t>喜久田</t>
    <phoneticPr fontId="4"/>
  </si>
  <si>
    <t>日和田</t>
    <phoneticPr fontId="4"/>
  </si>
  <si>
    <t>富久山</t>
    <phoneticPr fontId="4"/>
  </si>
  <si>
    <t>湖南</t>
    <phoneticPr fontId="4"/>
  </si>
  <si>
    <t>熱海</t>
    <phoneticPr fontId="4"/>
  </si>
  <si>
    <t>田村</t>
    <phoneticPr fontId="4"/>
  </si>
  <si>
    <t>西田</t>
    <phoneticPr fontId="4"/>
  </si>
  <si>
    <t>中田</t>
    <rPh sb="0" eb="1">
      <t>ナカ</t>
    </rPh>
    <phoneticPr fontId="4"/>
  </si>
  <si>
    <t>（注）生産年齢人口＝15歳～64歳</t>
    <rPh sb="1" eb="2">
      <t>チュウ</t>
    </rPh>
    <rPh sb="3" eb="5">
      <t>セイサン</t>
    </rPh>
    <rPh sb="5" eb="7">
      <t>ネンレイ</t>
    </rPh>
    <rPh sb="7" eb="9">
      <t>ジンコウ</t>
    </rPh>
    <rPh sb="12" eb="13">
      <t>サイ</t>
    </rPh>
    <rPh sb="16" eb="17">
      <t>サイ</t>
    </rPh>
    <phoneticPr fontId="4"/>
  </si>
  <si>
    <t>年齢不詳は非生産年齢人口として集計</t>
    <rPh sb="0" eb="2">
      <t>ネンレイ</t>
    </rPh>
    <rPh sb="2" eb="4">
      <t>フショウ</t>
    </rPh>
    <rPh sb="15" eb="17">
      <t>シュウケイ</t>
    </rPh>
    <phoneticPr fontId="3"/>
  </si>
  <si>
    <t>出典：令和2年国勢調査（政府統計ポータルサイト）</t>
    <rPh sb="0" eb="2">
      <t>シュッテン</t>
    </rPh>
    <rPh sb="3" eb="5">
      <t>レイワ</t>
    </rPh>
    <rPh sb="6" eb="7">
      <t>ネン</t>
    </rPh>
    <rPh sb="7" eb="9">
      <t>コクセイ</t>
    </rPh>
    <rPh sb="9" eb="11">
      <t>チョウサ</t>
    </rPh>
    <rPh sb="12" eb="14">
      <t>セイフ</t>
    </rPh>
    <rPh sb="14" eb="16">
      <t>トウケイ</t>
    </rPh>
    <phoneticPr fontId="4"/>
  </si>
  <si>
    <t>2-11 労働力状態及び男女別15歳以上人口</t>
  </si>
  <si>
    <t>区分</t>
    <rPh sb="0" eb="1">
      <t>ク</t>
    </rPh>
    <rPh sb="1" eb="2">
      <t>ブン</t>
    </rPh>
    <phoneticPr fontId="4"/>
  </si>
  <si>
    <t>労働力状態別人口</t>
    <rPh sb="0" eb="3">
      <t>ロウドウリョク</t>
    </rPh>
    <rPh sb="2" eb="3">
      <t>リョク</t>
    </rPh>
    <rPh sb="3" eb="5">
      <t>ジョウタイ</t>
    </rPh>
    <rPh sb="5" eb="6">
      <t>ベツ</t>
    </rPh>
    <rPh sb="6" eb="8">
      <t>ジンコウ</t>
    </rPh>
    <phoneticPr fontId="4"/>
  </si>
  <si>
    <t>男女別割合</t>
    <rPh sb="0" eb="2">
      <t>ダンジョ</t>
    </rPh>
    <rPh sb="2" eb="3">
      <t>ベツ</t>
    </rPh>
    <rPh sb="3" eb="5">
      <t>ワリアイ</t>
    </rPh>
    <phoneticPr fontId="4"/>
  </si>
  <si>
    <t>2015(平成27)年</t>
    <phoneticPr fontId="4"/>
  </si>
  <si>
    <t>2020(令和2)年</t>
    <phoneticPr fontId="4"/>
  </si>
  <si>
    <t>15歳以上人口</t>
    <rPh sb="2" eb="3">
      <t>サイ</t>
    </rPh>
    <rPh sb="3" eb="5">
      <t>イジョウ</t>
    </rPh>
    <phoneticPr fontId="4"/>
  </si>
  <si>
    <t>労働力人口</t>
    <rPh sb="0" eb="1">
      <t>ロウ</t>
    </rPh>
    <rPh sb="1" eb="2">
      <t>ハタラキ</t>
    </rPh>
    <rPh sb="2" eb="3">
      <t>チカラ</t>
    </rPh>
    <phoneticPr fontId="4"/>
  </si>
  <si>
    <t>就業者　</t>
    <phoneticPr fontId="4"/>
  </si>
  <si>
    <t>完全失業者　</t>
    <rPh sb="0" eb="1">
      <t>カン</t>
    </rPh>
    <rPh sb="1" eb="2">
      <t>ゼン</t>
    </rPh>
    <rPh sb="2" eb="5">
      <t>シツギョウシャ</t>
    </rPh>
    <phoneticPr fontId="4"/>
  </si>
  <si>
    <t>非労働力人口</t>
    <rPh sb="0" eb="1">
      <t>ヒ</t>
    </rPh>
    <rPh sb="1" eb="4">
      <t>ロウドウリョク</t>
    </rPh>
    <rPh sb="4" eb="5">
      <t>ニン</t>
    </rPh>
    <rPh sb="5" eb="6">
      <t>クチ</t>
    </rPh>
    <phoneticPr fontId="4"/>
  </si>
  <si>
    <t>不詳</t>
    <rPh sb="0" eb="1">
      <t>フ</t>
    </rPh>
    <rPh sb="1" eb="2">
      <t>ショウ</t>
    </rPh>
    <phoneticPr fontId="4"/>
  </si>
  <si>
    <t>（注）（　）内は労働力状態別割合</t>
    <rPh sb="1" eb="2">
      <t>チュウ</t>
    </rPh>
    <rPh sb="6" eb="7">
      <t>ナイ</t>
    </rPh>
    <rPh sb="8" eb="10">
      <t>ロウドウ</t>
    </rPh>
    <rPh sb="10" eb="11">
      <t>リョク</t>
    </rPh>
    <rPh sb="11" eb="13">
      <t>ジョウタイ</t>
    </rPh>
    <rPh sb="13" eb="14">
      <t>ベツ</t>
    </rPh>
    <rPh sb="14" eb="16">
      <t>ワリアイ</t>
    </rPh>
    <phoneticPr fontId="4"/>
  </si>
  <si>
    <t>労働力人口：15歳以上人口のうち、就業者と求職中の完全失業者を合わせたもの</t>
    <rPh sb="0" eb="3">
      <t>ロウドウリョク</t>
    </rPh>
    <rPh sb="3" eb="5">
      <t>ジンコウ</t>
    </rPh>
    <rPh sb="21" eb="23">
      <t>キュウショク</t>
    </rPh>
    <rPh sb="23" eb="24">
      <t>チュウ</t>
    </rPh>
    <rPh sb="25" eb="27">
      <t>カンゼン</t>
    </rPh>
    <rPh sb="31" eb="32">
      <t>ア</t>
    </rPh>
    <phoneticPr fontId="4"/>
  </si>
  <si>
    <t>2-12 世帯数・世帯人員の推移</t>
  </si>
  <si>
    <t>区別</t>
    <rPh sb="0" eb="1">
      <t>ク</t>
    </rPh>
    <rPh sb="1" eb="2">
      <t>ベツ</t>
    </rPh>
    <phoneticPr fontId="4"/>
  </si>
  <si>
    <t>2010年
（平成22）</t>
    <rPh sb="4" eb="5">
      <t>ネン</t>
    </rPh>
    <rPh sb="7" eb="9">
      <t>ヘイセイ</t>
    </rPh>
    <phoneticPr fontId="4"/>
  </si>
  <si>
    <t>2015年
（平成27）</t>
    <rPh sb="4" eb="5">
      <t>ネン</t>
    </rPh>
    <rPh sb="7" eb="9">
      <t>ヘイセイ</t>
    </rPh>
    <phoneticPr fontId="4"/>
  </si>
  <si>
    <t>2020年
（令和2）</t>
    <rPh sb="4" eb="5">
      <t>ネン</t>
    </rPh>
    <rPh sb="7" eb="9">
      <t>レイワ</t>
    </rPh>
    <phoneticPr fontId="4"/>
  </si>
  <si>
    <t>増減（2015年～2020年）</t>
    <rPh sb="0" eb="1">
      <t>ゾウ</t>
    </rPh>
    <rPh sb="1" eb="2">
      <t>ゲン</t>
    </rPh>
    <rPh sb="7" eb="8">
      <t>ネン</t>
    </rPh>
    <rPh sb="13" eb="14">
      <t>ネン</t>
    </rPh>
    <phoneticPr fontId="4"/>
  </si>
  <si>
    <t>増減数</t>
    <rPh sb="0" eb="1">
      <t>ゾウ</t>
    </rPh>
    <rPh sb="1" eb="2">
      <t>ゲン</t>
    </rPh>
    <rPh sb="2" eb="3">
      <t>スウ</t>
    </rPh>
    <phoneticPr fontId="4"/>
  </si>
  <si>
    <t>増減率(%)</t>
    <phoneticPr fontId="4"/>
  </si>
  <si>
    <t>世帯人員</t>
    <rPh sb="0" eb="2">
      <t>セタイ</t>
    </rPh>
    <rPh sb="2" eb="4">
      <t>ジンイン</t>
    </rPh>
    <phoneticPr fontId="4"/>
  </si>
  <si>
    <t>一般世帯</t>
    <rPh sb="0" eb="1">
      <t>１</t>
    </rPh>
    <rPh sb="1" eb="2">
      <t>バン</t>
    </rPh>
    <rPh sb="2" eb="3">
      <t>ヨ</t>
    </rPh>
    <rPh sb="3" eb="4">
      <t>オビ</t>
    </rPh>
    <phoneticPr fontId="4"/>
  </si>
  <si>
    <t>１世帯当たり人員</t>
    <rPh sb="1" eb="3">
      <t>セタイ</t>
    </rPh>
    <rPh sb="3" eb="4">
      <t>ア</t>
    </rPh>
    <rPh sb="6" eb="8">
      <t>ジンイン</t>
    </rPh>
    <phoneticPr fontId="4"/>
  </si>
  <si>
    <t>うち母子世帯</t>
    <rPh sb="2" eb="4">
      <t>ボシ</t>
    </rPh>
    <rPh sb="4" eb="6">
      <t>セタイ</t>
    </rPh>
    <phoneticPr fontId="3"/>
  </si>
  <si>
    <t>うち父子世帯</t>
    <rPh sb="2" eb="4">
      <t>フシ</t>
    </rPh>
    <rPh sb="4" eb="6">
      <t>セタイ</t>
    </rPh>
    <phoneticPr fontId="3"/>
  </si>
  <si>
    <t>うち65歳以上高齢単身世帯</t>
    <rPh sb="4" eb="7">
      <t>サイイジョウ</t>
    </rPh>
    <rPh sb="7" eb="9">
      <t>コウレイ</t>
    </rPh>
    <rPh sb="9" eb="11">
      <t>タンシン</t>
    </rPh>
    <rPh sb="11" eb="13">
      <t>セタイ</t>
    </rPh>
    <phoneticPr fontId="3"/>
  </si>
  <si>
    <t>施設等の世帯</t>
    <rPh sb="0" eb="1">
      <t>シ</t>
    </rPh>
    <rPh sb="1" eb="2">
      <t>セツ</t>
    </rPh>
    <rPh sb="2" eb="3">
      <t>トウ</t>
    </rPh>
    <rPh sb="4" eb="5">
      <t>ヨ</t>
    </rPh>
    <rPh sb="5" eb="6">
      <t>オビ</t>
    </rPh>
    <phoneticPr fontId="4"/>
  </si>
  <si>
    <t>2-13 住居の所有関係別一般世帯の推移</t>
  </si>
  <si>
    <t>住居の所有関係</t>
    <rPh sb="0" eb="2">
      <t>ジュウキョ</t>
    </rPh>
    <rPh sb="3" eb="5">
      <t>ショユウ</t>
    </rPh>
    <rPh sb="5" eb="7">
      <t>カンケイ</t>
    </rPh>
    <phoneticPr fontId="4"/>
  </si>
  <si>
    <t>世帯数</t>
    <rPh sb="0" eb="1">
      <t>ヨ</t>
    </rPh>
    <rPh sb="1" eb="2">
      <t>オビ</t>
    </rPh>
    <rPh sb="2" eb="3">
      <t>カズ</t>
    </rPh>
    <phoneticPr fontId="4"/>
  </si>
  <si>
    <t>増減 (2015年～2020年)</t>
    <rPh sb="0" eb="1">
      <t>ゾウ</t>
    </rPh>
    <rPh sb="1" eb="2">
      <t>ゲン</t>
    </rPh>
    <rPh sb="8" eb="9">
      <t>ネン</t>
    </rPh>
    <rPh sb="14" eb="15">
      <t>ネン</t>
    </rPh>
    <phoneticPr fontId="4"/>
  </si>
  <si>
    <t>世帯数割合（％）</t>
    <rPh sb="0" eb="3">
      <t>セタイスウ</t>
    </rPh>
    <rPh sb="3" eb="5">
      <t>ワリアイ</t>
    </rPh>
    <phoneticPr fontId="4"/>
  </si>
  <si>
    <t>増減率(%)</t>
    <rPh sb="0" eb="2">
      <t>ゾウゲン</t>
    </rPh>
    <rPh sb="2" eb="3">
      <t>リツ</t>
    </rPh>
    <phoneticPr fontId="4"/>
  </si>
  <si>
    <t>一般世帯</t>
    <rPh sb="0" eb="2">
      <t>イッパン</t>
    </rPh>
    <rPh sb="2" eb="4">
      <t>セタイ</t>
    </rPh>
    <phoneticPr fontId="4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</si>
  <si>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4"/>
  </si>
  <si>
    <t>主世帯</t>
    <rPh sb="0" eb="1">
      <t>シュ</t>
    </rPh>
    <rPh sb="1" eb="3">
      <t>セタイ</t>
    </rPh>
    <phoneticPr fontId="4"/>
  </si>
  <si>
    <t>持ち家</t>
    <rPh sb="0" eb="3">
      <t>モチイエ</t>
    </rPh>
    <phoneticPr fontId="4"/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</si>
  <si>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4"/>
  </si>
  <si>
    <t>民営の借家</t>
    <rPh sb="0" eb="2">
      <t>ミンエイ</t>
    </rPh>
    <rPh sb="3" eb="5">
      <t>シャクヤ</t>
    </rPh>
    <phoneticPr fontId="4"/>
  </si>
  <si>
    <t>給与住宅</t>
    <rPh sb="0" eb="2">
      <t>キュウヨ</t>
    </rPh>
    <rPh sb="2" eb="4">
      <t>ジュウタク</t>
    </rPh>
    <phoneticPr fontId="4"/>
  </si>
  <si>
    <t>間借り</t>
    <rPh sb="0" eb="2">
      <t>マガ</t>
    </rPh>
    <phoneticPr fontId="4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</si>
  <si>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4"/>
  </si>
  <si>
    <t>2-14 人口集中地区の人口・面積</t>
  </si>
  <si>
    <t>面積</t>
    <rPh sb="0" eb="1">
      <t>メン</t>
    </rPh>
    <rPh sb="1" eb="2">
      <t>セキ</t>
    </rPh>
    <phoneticPr fontId="4"/>
  </si>
  <si>
    <t>人口密度</t>
    <rPh sb="0" eb="1">
      <t>ヒト</t>
    </rPh>
    <rPh sb="1" eb="2">
      <t>クチ</t>
    </rPh>
    <rPh sb="2" eb="3">
      <t>ミツ</t>
    </rPh>
    <rPh sb="3" eb="4">
      <t>タビ</t>
    </rPh>
    <phoneticPr fontId="4"/>
  </si>
  <si>
    <t>人口集中地区（人）</t>
    <rPh sb="0" eb="2">
      <t>ジンコウ</t>
    </rPh>
    <rPh sb="2" eb="4">
      <t>シュウチュウ</t>
    </rPh>
    <rPh sb="4" eb="5">
      <t>チ</t>
    </rPh>
    <rPh sb="5" eb="6">
      <t>ク</t>
    </rPh>
    <rPh sb="7" eb="8">
      <t>ニン</t>
    </rPh>
    <phoneticPr fontId="4"/>
  </si>
  <si>
    <t>市全域（人）</t>
    <rPh sb="0" eb="1">
      <t>シ</t>
    </rPh>
    <rPh sb="1" eb="2">
      <t>ゼン</t>
    </rPh>
    <rPh sb="2" eb="3">
      <t>イキ</t>
    </rPh>
    <rPh sb="4" eb="5">
      <t>ニン</t>
    </rPh>
    <phoneticPr fontId="4"/>
  </si>
  <si>
    <t>全域に対する人口集中地区の割合(％)</t>
    <rPh sb="0" eb="2">
      <t>ゼンイキ</t>
    </rPh>
    <rPh sb="3" eb="4">
      <t>タイ</t>
    </rPh>
    <rPh sb="6" eb="8">
      <t>ジンコウ</t>
    </rPh>
    <rPh sb="8" eb="10">
      <t>シュウチュウ</t>
    </rPh>
    <rPh sb="10" eb="12">
      <t>チク</t>
    </rPh>
    <rPh sb="13" eb="14">
      <t>ワリ</t>
    </rPh>
    <rPh sb="14" eb="15">
      <t>ゴウ</t>
    </rPh>
    <phoneticPr fontId="4"/>
  </si>
  <si>
    <t>人口集中地区（k㎡）</t>
    <rPh sb="0" eb="2">
      <t>ジンコウ</t>
    </rPh>
    <rPh sb="2" eb="4">
      <t>シュウチュウ</t>
    </rPh>
    <rPh sb="4" eb="5">
      <t>チ</t>
    </rPh>
    <rPh sb="5" eb="6">
      <t>ク</t>
    </rPh>
    <phoneticPr fontId="4"/>
  </si>
  <si>
    <t>市全域（k㎡）</t>
    <rPh sb="0" eb="1">
      <t>シ</t>
    </rPh>
    <rPh sb="1" eb="2">
      <t>ゼン</t>
    </rPh>
    <rPh sb="2" eb="3">
      <t>イキ</t>
    </rPh>
    <phoneticPr fontId="4"/>
  </si>
  <si>
    <t>人口集中地区(人/k㎡)</t>
    <rPh sb="0" eb="2">
      <t>ジンコウ</t>
    </rPh>
    <rPh sb="2" eb="4">
      <t>シュウチュウ</t>
    </rPh>
    <rPh sb="4" eb="5">
      <t>チ</t>
    </rPh>
    <rPh sb="5" eb="6">
      <t>ク</t>
    </rPh>
    <rPh sb="7" eb="8">
      <t>ニン</t>
    </rPh>
    <phoneticPr fontId="4"/>
  </si>
  <si>
    <t>市全域(人/k㎡)</t>
    <rPh sb="0" eb="1">
      <t>シ</t>
    </rPh>
    <rPh sb="1" eb="2">
      <t>ゼン</t>
    </rPh>
    <rPh sb="2" eb="3">
      <t>イキ</t>
    </rPh>
    <phoneticPr fontId="4"/>
  </si>
  <si>
    <t>2010</t>
    <phoneticPr fontId="4"/>
  </si>
  <si>
    <t>平成22年</t>
    <phoneticPr fontId="3"/>
  </si>
  <si>
    <t>2015</t>
    <phoneticPr fontId="4"/>
  </si>
  <si>
    <t>令和2年</t>
    <rPh sb="0" eb="2">
      <t>レイワ</t>
    </rPh>
    <phoneticPr fontId="3"/>
  </si>
  <si>
    <t>2-15 従業地・通学地による人口（昼間人口）</t>
  </si>
  <si>
    <t>2020（令和2）年10月１日現在</t>
    <phoneticPr fontId="3"/>
  </si>
  <si>
    <t>15歳未満</t>
    <rPh sb="2" eb="3">
      <t>サイ</t>
    </rPh>
    <rPh sb="3" eb="4">
      <t>ミ</t>
    </rPh>
    <rPh sb="4" eb="5">
      <t>マン</t>
    </rPh>
    <phoneticPr fontId="4"/>
  </si>
  <si>
    <t>15～64 歳</t>
    <rPh sb="6" eb="7">
      <t>サイ</t>
    </rPh>
    <phoneticPr fontId="4"/>
  </si>
  <si>
    <t>65歳以上</t>
    <rPh sb="2" eb="3">
      <t>サイ</t>
    </rPh>
    <rPh sb="3" eb="4">
      <t>イ</t>
    </rPh>
    <rPh sb="4" eb="5">
      <t>ウエ</t>
    </rPh>
    <phoneticPr fontId="4"/>
  </si>
  <si>
    <t>現住人口</t>
    <rPh sb="0" eb="2">
      <t>ゲンジュウ</t>
    </rPh>
    <rPh sb="2" eb="4">
      <t>ジンコウ</t>
    </rPh>
    <phoneticPr fontId="4"/>
  </si>
  <si>
    <t>従業地・通学地による人口(昼間人口)</t>
    <rPh sb="0" eb="1">
      <t>ジュウ</t>
    </rPh>
    <rPh sb="1" eb="2">
      <t>ギョウ</t>
    </rPh>
    <rPh sb="2" eb="3">
      <t>チ</t>
    </rPh>
    <rPh sb="4" eb="5">
      <t>ツウ</t>
    </rPh>
    <rPh sb="5" eb="6">
      <t>ガク</t>
    </rPh>
    <rPh sb="6" eb="7">
      <t>チ</t>
    </rPh>
    <rPh sb="10" eb="11">
      <t>ジン</t>
    </rPh>
    <rPh sb="11" eb="12">
      <t>クチ</t>
    </rPh>
    <phoneticPr fontId="4"/>
  </si>
  <si>
    <t>ａ他市町村から従業・通学(入)</t>
    <phoneticPr fontId="4"/>
  </si>
  <si>
    <t>ｂ他市町村へ従業　・通学(出)</t>
    <phoneticPr fontId="4"/>
  </si>
  <si>
    <t>ａ－ｂ</t>
    <phoneticPr fontId="4"/>
  </si>
  <si>
    <t>出典：令和2年国勢調査（政府統計ポータルサイト）</t>
    <rPh sb="0" eb="2">
      <t>シュッテン</t>
    </rPh>
    <rPh sb="3" eb="4">
      <t>レイ</t>
    </rPh>
    <rPh sb="4" eb="5">
      <t>カズ</t>
    </rPh>
    <rPh sb="6" eb="7">
      <t>ネン</t>
    </rPh>
    <rPh sb="7" eb="9">
      <t>コクセイ</t>
    </rPh>
    <rPh sb="9" eb="11">
      <t>チョウサ</t>
    </rPh>
    <rPh sb="12" eb="14">
      <t>セイフ</t>
    </rPh>
    <rPh sb="14" eb="16">
      <t>トウケイ</t>
    </rPh>
    <phoneticPr fontId="4"/>
  </si>
  <si>
    <t>2-16 常住地又は従業地による産業分類 （大分類）別15歳以上就業者数</t>
  </si>
  <si>
    <t>第1次産業</t>
    <rPh sb="0" eb="1">
      <t>ダイ</t>
    </rPh>
    <rPh sb="2" eb="3">
      <t>ツギ</t>
    </rPh>
    <rPh sb="3" eb="4">
      <t>サン</t>
    </rPh>
    <rPh sb="4" eb="5">
      <t>ギョウ</t>
    </rPh>
    <phoneticPr fontId="4"/>
  </si>
  <si>
    <t>第2次産業</t>
    <rPh sb="0" eb="1">
      <t>ダイ</t>
    </rPh>
    <rPh sb="2" eb="3">
      <t>イチジ</t>
    </rPh>
    <rPh sb="3" eb="4">
      <t>サン</t>
    </rPh>
    <rPh sb="4" eb="5">
      <t>ギョウ</t>
    </rPh>
    <phoneticPr fontId="4"/>
  </si>
  <si>
    <t>第3次産業</t>
    <rPh sb="0" eb="1">
      <t>ダイ</t>
    </rPh>
    <rPh sb="2" eb="3">
      <t>イチジ</t>
    </rPh>
    <rPh sb="3" eb="4">
      <t>サン</t>
    </rPh>
    <rPh sb="4" eb="5">
      <t>ギョウ</t>
    </rPh>
    <phoneticPr fontId="4"/>
  </si>
  <si>
    <t>（分類不能）</t>
    <rPh sb="1" eb="3">
      <t>ブンルイ</t>
    </rPh>
    <rPh sb="3" eb="5">
      <t>フノウ</t>
    </rPh>
    <phoneticPr fontId="4"/>
  </si>
  <si>
    <t>本市に常住する就業者数</t>
    <rPh sb="0" eb="1">
      <t>ホン</t>
    </rPh>
    <rPh sb="1" eb="2">
      <t>シ</t>
    </rPh>
    <rPh sb="3" eb="5">
      <t>ジョウジュウ</t>
    </rPh>
    <rPh sb="7" eb="10">
      <t>シュウギョウシャ</t>
    </rPh>
    <rPh sb="10" eb="11">
      <t>スウ</t>
    </rPh>
    <phoneticPr fontId="4"/>
  </si>
  <si>
    <t>本市で従業</t>
    <phoneticPr fontId="3"/>
  </si>
  <si>
    <t>自宅</t>
    <rPh sb="0" eb="1">
      <t>ジ</t>
    </rPh>
    <rPh sb="1" eb="2">
      <t>タク</t>
    </rPh>
    <phoneticPr fontId="4"/>
  </si>
  <si>
    <t>自宅外</t>
    <rPh sb="0" eb="1">
      <t>ジ</t>
    </rPh>
    <rPh sb="1" eb="2">
      <t>タク</t>
    </rPh>
    <rPh sb="2" eb="3">
      <t>ソト</t>
    </rPh>
    <phoneticPr fontId="4"/>
  </si>
  <si>
    <t>他市町村で従業 (出)</t>
    <rPh sb="0" eb="1">
      <t>ホカ</t>
    </rPh>
    <rPh sb="1" eb="4">
      <t>シチョウソン</t>
    </rPh>
    <rPh sb="5" eb="7">
      <t>ジュウギョウ</t>
    </rPh>
    <phoneticPr fontId="4"/>
  </si>
  <si>
    <t>県内</t>
    <phoneticPr fontId="4"/>
  </si>
  <si>
    <t>他県</t>
    <phoneticPr fontId="4"/>
  </si>
  <si>
    <t>従業市区町村「不詳・外国」</t>
    <rPh sb="0" eb="2">
      <t>ジュウギョウ</t>
    </rPh>
    <rPh sb="2" eb="4">
      <t>シク</t>
    </rPh>
    <rPh sb="4" eb="6">
      <t>チョウソン</t>
    </rPh>
    <rPh sb="7" eb="9">
      <t>フショウ</t>
    </rPh>
    <rPh sb="10" eb="12">
      <t>ガイコク</t>
    </rPh>
    <phoneticPr fontId="4"/>
  </si>
  <si>
    <t>従業地「不詳」</t>
    <rPh sb="0" eb="2">
      <t>ジュウギョウ</t>
    </rPh>
    <rPh sb="2" eb="3">
      <t>チ</t>
    </rPh>
    <rPh sb="4" eb="6">
      <t>フショウ</t>
    </rPh>
    <phoneticPr fontId="4"/>
  </si>
  <si>
    <t>本市で従業する就業者数</t>
    <rPh sb="0" eb="1">
      <t>ホンシ</t>
    </rPh>
    <rPh sb="1" eb="2">
      <t>シ</t>
    </rPh>
    <rPh sb="3" eb="5">
      <t>ジュウギョウ</t>
    </rPh>
    <rPh sb="7" eb="10">
      <t>シュウギョウシャ</t>
    </rPh>
    <rPh sb="10" eb="11">
      <t>スウ</t>
    </rPh>
    <phoneticPr fontId="4"/>
  </si>
  <si>
    <t>本市に常住</t>
    <rPh sb="0" eb="1">
      <t>ホン</t>
    </rPh>
    <rPh sb="1" eb="2">
      <t>シ</t>
    </rPh>
    <rPh sb="3" eb="5">
      <t>ジョウジュウ</t>
    </rPh>
    <phoneticPr fontId="4"/>
  </si>
  <si>
    <t>他市町村に常住 (入)</t>
    <rPh sb="0" eb="1">
      <t>タ</t>
    </rPh>
    <rPh sb="1" eb="4">
      <t>シチョウソン</t>
    </rPh>
    <rPh sb="5" eb="7">
      <t>ジョウジュウ</t>
    </rPh>
    <phoneticPr fontId="4"/>
  </si>
  <si>
    <t>従業市区町村「不詳・外国」で本市に常住</t>
    <rPh sb="0" eb="2">
      <t>ジュウギョウ</t>
    </rPh>
    <rPh sb="2" eb="4">
      <t>シク</t>
    </rPh>
    <rPh sb="4" eb="6">
      <t>チョウソン</t>
    </rPh>
    <rPh sb="7" eb="9">
      <t>フショウ</t>
    </rPh>
    <rPh sb="10" eb="12">
      <t>ガイコク</t>
    </rPh>
    <rPh sb="14" eb="16">
      <t>ホンシ</t>
    </rPh>
    <rPh sb="17" eb="19">
      <t>ジョウジュウ</t>
    </rPh>
    <phoneticPr fontId="4"/>
  </si>
  <si>
    <t>従業地「不詳」で本市に常住</t>
    <rPh sb="0" eb="2">
      <t>ジュウギョウ</t>
    </rPh>
    <rPh sb="2" eb="3">
      <t>チ</t>
    </rPh>
    <rPh sb="4" eb="6">
      <t>フショウ</t>
    </rPh>
    <rPh sb="8" eb="10">
      <t>ホンシ</t>
    </rPh>
    <rPh sb="11" eb="13">
      <t>ジョウジュウ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</si>
</sst>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;&quot;△ &quot;#,##0"/>
    <numFmt numFmtId="177" formatCode="#,##0.0;&quot;△ &quot;#,##0.0"/>
    <numFmt numFmtId="178" formatCode="&quot;平成&quot;####&quot;年&quot;"/>
    <numFmt numFmtId="179" formatCode="#,##0.00;&quot;△ &quot;#,##0.00"/>
    <numFmt numFmtId="180" formatCode="0.0%"/>
    <numFmt numFmtId="181" formatCode="#,##0_);[Red]\(#,##0\)"/>
    <numFmt numFmtId="182" formatCode="0;&quot;△ &quot;0"/>
    <numFmt numFmtId="183" formatCode="\ ###,###,##0;&quot;-&quot;###,###,##0"/>
    <numFmt numFmtId="184" formatCode="#,##0.0;[Red]\-#,##0.0"/>
    <numFmt numFmtId="185" formatCode="&quot;(&quot;#,##0.0&quot;)&quot;"/>
    <numFmt numFmtId="186" formatCode="0.0;&quot;△ &quot;0.0"/>
    <numFmt numFmtId="187" formatCode="0.0"/>
    <numFmt numFmtId="188" formatCode="0.00;&quot;△ &quot;0.00"/>
    <numFmt numFmtId="189" formatCode="0;[Red]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みんなの文字ゴTTp-R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/>
    <xf numFmtId="0" fontId="20" fillId="0" borderId="0"/>
  </cellStyleXfs>
  <cellXfs count="356">
    <xf numFmtId="0" fontId="0" fillId="0" borderId="0" xfId="0">
      <alignment vertical="center"/>
    </xf>
    <xf numFmtId="0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Alignment="1"/>
    <xf numFmtId="0" fontId="8" fillId="0" borderId="0" xfId="0" applyFont="1">
      <alignment vertical="center"/>
    </xf>
    <xf numFmtId="49" fontId="10" fillId="0" borderId="0" xfId="2" applyNumberFormat="1" applyFont="1" applyAlignment="1">
      <alignment horizontal="right"/>
    </xf>
    <xf numFmtId="0" fontId="10" fillId="0" borderId="0" xfId="2" applyFont="1" applyFill="1" applyBorder="1" applyAlignment="1"/>
    <xf numFmtId="49" fontId="2" fillId="0" borderId="0" xfId="0" applyNumberFormat="1" applyFont="1" applyAlignment="1">
      <alignment horizontal="right"/>
    </xf>
    <xf numFmtId="49" fontId="7" fillId="0" borderId="0" xfId="0" applyNumberFormat="1" applyFont="1" applyFill="1" applyBorder="1" applyAlignment="1">
      <alignment horizontal="left" shrinkToFit="1"/>
    </xf>
    <xf numFmtId="49" fontId="7" fillId="0" borderId="0" xfId="0" applyNumberFormat="1" applyFont="1" applyAlignment="1">
      <alignment horizontal="left" shrinkToFit="1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2">
      <alignment vertical="center"/>
    </xf>
    <xf numFmtId="0" fontId="12" fillId="0" borderId="0" xfId="3" applyFont="1">
      <alignment vertical="center"/>
    </xf>
    <xf numFmtId="0" fontId="8" fillId="0" borderId="0" xfId="3" applyFont="1" applyAlignment="1">
      <alignment horizontal="right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/>
    </xf>
    <xf numFmtId="0" fontId="8" fillId="0" borderId="0" xfId="3" applyFont="1" applyFill="1">
      <alignment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0" xfId="3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177" fontId="8" fillId="0" borderId="0" xfId="3" applyNumberFormat="1" applyFont="1" applyBorder="1" applyAlignment="1">
      <alignment horizontal="right" vertical="center"/>
    </xf>
    <xf numFmtId="0" fontId="8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vertical="center"/>
    </xf>
    <xf numFmtId="0" fontId="12" fillId="0" borderId="0" xfId="3" applyFont="1" applyBorder="1" applyAlignment="1">
      <alignment horizontal="right" vertical="center"/>
    </xf>
    <xf numFmtId="176" fontId="12" fillId="0" borderId="4" xfId="3" applyNumberFormat="1" applyFont="1" applyBorder="1" applyAlignment="1">
      <alignment horizontal="right" vertical="center"/>
    </xf>
    <xf numFmtId="176" fontId="12" fillId="0" borderId="0" xfId="3" applyNumberFormat="1" applyFont="1" applyBorder="1" applyAlignment="1">
      <alignment horizontal="right" vertical="center"/>
    </xf>
    <xf numFmtId="177" fontId="12" fillId="0" borderId="0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vertical="top"/>
    </xf>
    <xf numFmtId="0" fontId="14" fillId="0" borderId="0" xfId="3" applyFont="1" applyBorder="1" applyAlignment="1">
      <alignment vertical="top" wrapText="1"/>
    </xf>
    <xf numFmtId="0" fontId="14" fillId="0" borderId="0" xfId="3" applyFont="1" applyBorder="1" applyAlignment="1">
      <alignment vertical="top" wrapText="1"/>
    </xf>
    <xf numFmtId="0" fontId="14" fillId="0" borderId="0" xfId="3" applyFont="1" applyBorder="1" applyAlignment="1">
      <alignment horizontal="center" vertical="center"/>
    </xf>
    <xf numFmtId="176" fontId="8" fillId="0" borderId="4" xfId="3" applyNumberFormat="1" applyFont="1" applyFill="1" applyBorder="1" applyAlignment="1">
      <alignment horizontal="right" vertical="center"/>
    </xf>
    <xf numFmtId="176" fontId="8" fillId="0" borderId="0" xfId="3" applyNumberFormat="1" applyFont="1" applyFill="1" applyBorder="1" applyAlignment="1">
      <alignment horizontal="right" vertical="center"/>
    </xf>
    <xf numFmtId="177" fontId="8" fillId="0" borderId="0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right" vertical="center"/>
    </xf>
    <xf numFmtId="0" fontId="8" fillId="0" borderId="0" xfId="3" applyFont="1" applyBorder="1">
      <alignment vertical="center"/>
    </xf>
    <xf numFmtId="0" fontId="12" fillId="0" borderId="5" xfId="3" applyFont="1" applyBorder="1" applyAlignment="1">
      <alignment horizontal="right" vertical="center"/>
    </xf>
    <xf numFmtId="0" fontId="12" fillId="0" borderId="6" xfId="3" applyFont="1" applyBorder="1" applyAlignment="1">
      <alignment horizontal="right" vertical="center"/>
    </xf>
    <xf numFmtId="176" fontId="12" fillId="0" borderId="7" xfId="3" applyNumberFormat="1" applyFont="1" applyFill="1" applyBorder="1" applyAlignment="1">
      <alignment horizontal="right" vertical="center"/>
    </xf>
    <xf numFmtId="176" fontId="12" fillId="0" borderId="5" xfId="3" applyNumberFormat="1" applyFont="1" applyFill="1" applyBorder="1" applyAlignment="1">
      <alignment horizontal="right" vertical="center"/>
    </xf>
    <xf numFmtId="177" fontId="12" fillId="0" borderId="5" xfId="3" applyNumberFormat="1" applyFont="1" applyFill="1" applyBorder="1" applyAlignment="1">
      <alignment horizontal="right" vertical="center"/>
    </xf>
    <xf numFmtId="0" fontId="8" fillId="0" borderId="5" xfId="3" applyFont="1" applyBorder="1" applyAlignment="1">
      <alignment horizontal="left" vertical="center"/>
    </xf>
    <xf numFmtId="0" fontId="8" fillId="0" borderId="5" xfId="3" applyFont="1" applyBorder="1">
      <alignment vertical="center"/>
    </xf>
    <xf numFmtId="0" fontId="8" fillId="0" borderId="0" xfId="3" applyFont="1" applyFill="1" applyAlignment="1">
      <alignment horizontal="right" vertical="center"/>
    </xf>
    <xf numFmtId="0" fontId="16" fillId="0" borderId="0" xfId="3" applyFont="1" applyFill="1">
      <alignment vertical="center"/>
    </xf>
    <xf numFmtId="0" fontId="12" fillId="0" borderId="0" xfId="3" applyFont="1" applyFill="1">
      <alignment vertical="center"/>
    </xf>
    <xf numFmtId="0" fontId="8" fillId="0" borderId="8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shrinkToFi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0" xfId="3" applyNumberFormat="1" applyFont="1" applyFill="1" applyBorder="1" applyAlignment="1">
      <alignment horizontal="center" vertical="center" wrapText="1"/>
    </xf>
    <xf numFmtId="49" fontId="8" fillId="0" borderId="0" xfId="3" applyNumberFormat="1" applyFont="1" applyFill="1" applyBorder="1" applyAlignment="1">
      <alignment horizontal="center" vertical="center" wrapText="1"/>
    </xf>
    <xf numFmtId="176" fontId="8" fillId="0" borderId="4" xfId="3" applyNumberFormat="1" applyFont="1" applyFill="1" applyBorder="1" applyAlignment="1">
      <alignment horizontal="right" vertical="center" shrinkToFit="1"/>
    </xf>
    <xf numFmtId="176" fontId="8" fillId="0" borderId="0" xfId="3" applyNumberFormat="1" applyFont="1" applyFill="1" applyBorder="1" applyAlignment="1">
      <alignment horizontal="right" vertical="center" shrinkToFit="1"/>
    </xf>
    <xf numFmtId="176" fontId="8" fillId="0" borderId="0" xfId="4" applyNumberFormat="1" applyFont="1" applyFill="1" applyBorder="1" applyAlignment="1">
      <alignment horizontal="right" vertical="center" shrinkToFit="1"/>
    </xf>
    <xf numFmtId="176" fontId="7" fillId="0" borderId="0" xfId="4" applyNumberFormat="1" applyFont="1" applyFill="1" applyBorder="1" applyAlignment="1">
      <alignment horizontal="right" vertical="center" shrinkToFit="1"/>
    </xf>
    <xf numFmtId="38" fontId="8" fillId="0" borderId="0" xfId="1" applyFont="1" applyFill="1" applyBorder="1" applyAlignment="1">
      <alignment horizontal="right" vertical="center" shrinkToFit="1"/>
    </xf>
    <xf numFmtId="178" fontId="8" fillId="0" borderId="0" xfId="3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0" xfId="4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>
      <alignment vertical="center"/>
    </xf>
    <xf numFmtId="0" fontId="12" fillId="0" borderId="0" xfId="4" applyNumberFormat="1" applyFont="1" applyFill="1" applyBorder="1" applyAlignment="1">
      <alignment horizontal="center" vertical="center" wrapText="1"/>
    </xf>
    <xf numFmtId="49" fontId="12" fillId="0" borderId="0" xfId="3" applyNumberFormat="1" applyFont="1" applyFill="1" applyBorder="1" applyAlignment="1">
      <alignment horizontal="center" vertical="center" wrapText="1"/>
    </xf>
    <xf numFmtId="176" fontId="12" fillId="0" borderId="4" xfId="3" applyNumberFormat="1" applyFont="1" applyFill="1" applyBorder="1" applyAlignment="1">
      <alignment horizontal="right" vertical="center" shrinkToFit="1"/>
    </xf>
    <xf numFmtId="176" fontId="12" fillId="0" borderId="0" xfId="3" applyNumberFormat="1" applyFont="1" applyFill="1" applyBorder="1" applyAlignment="1">
      <alignment horizontal="right" vertical="center" shrinkToFit="1"/>
    </xf>
    <xf numFmtId="38" fontId="12" fillId="0" borderId="0" xfId="1" applyFont="1" applyFill="1" applyBorder="1" applyAlignment="1">
      <alignment horizontal="right" vertical="center" shrinkToFit="1"/>
    </xf>
    <xf numFmtId="0" fontId="8" fillId="0" borderId="0" xfId="4" applyNumberFormat="1" applyFont="1" applyFill="1" applyBorder="1" applyAlignment="1">
      <alignment horizontal="right" vertical="center" indent="1"/>
    </xf>
    <xf numFmtId="0" fontId="8" fillId="0" borderId="5" xfId="4" applyNumberFormat="1" applyFont="1" applyFill="1" applyBorder="1" applyAlignment="1">
      <alignment horizontal="right" vertical="center" indent="1"/>
    </xf>
    <xf numFmtId="176" fontId="8" fillId="0" borderId="7" xfId="3" applyNumberFormat="1" applyFont="1" applyFill="1" applyBorder="1" applyAlignment="1">
      <alignment horizontal="right" vertical="center" shrinkToFit="1"/>
    </xf>
    <xf numFmtId="176" fontId="8" fillId="0" borderId="5" xfId="3" applyNumberFormat="1" applyFont="1" applyFill="1" applyBorder="1" applyAlignment="1">
      <alignment horizontal="right" vertical="center" shrinkToFit="1"/>
    </xf>
    <xf numFmtId="176" fontId="8" fillId="0" borderId="5" xfId="4" applyNumberFormat="1" applyFont="1" applyFill="1" applyBorder="1" applyAlignment="1">
      <alignment horizontal="right" vertical="center" shrinkToFit="1"/>
    </xf>
    <xf numFmtId="38" fontId="8" fillId="0" borderId="5" xfId="1" applyFont="1" applyFill="1" applyBorder="1" applyAlignment="1">
      <alignment horizontal="right" vertical="center" shrinkToFit="1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>
      <alignment vertical="center"/>
    </xf>
    <xf numFmtId="0" fontId="8" fillId="0" borderId="0" xfId="0" applyFont="1" applyFill="1" applyAlignment="1">
      <alignment horizontal="left"/>
    </xf>
    <xf numFmtId="0" fontId="8" fillId="0" borderId="8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shrinkToFit="1"/>
    </xf>
    <xf numFmtId="0" fontId="8" fillId="0" borderId="3" xfId="3" applyFont="1" applyFill="1" applyBorder="1" applyAlignment="1">
      <alignment horizontal="center" vertical="center" shrinkToFit="1"/>
    </xf>
    <xf numFmtId="179" fontId="8" fillId="0" borderId="4" xfId="3" applyNumberFormat="1" applyFont="1" applyFill="1" applyBorder="1" applyAlignment="1">
      <alignment horizontal="right" vertical="center"/>
    </xf>
    <xf numFmtId="179" fontId="8" fillId="0" borderId="0" xfId="3" applyNumberFormat="1" applyFont="1" applyFill="1" applyBorder="1" applyAlignment="1">
      <alignment horizontal="right" vertical="center"/>
    </xf>
    <xf numFmtId="0" fontId="12" fillId="0" borderId="5" xfId="3" applyNumberFormat="1" applyFont="1" applyFill="1" applyBorder="1" applyAlignment="1">
      <alignment horizontal="center" vertical="center" wrapText="1"/>
    </xf>
    <xf numFmtId="179" fontId="12" fillId="0" borderId="7" xfId="3" applyNumberFormat="1" applyFont="1" applyFill="1" applyBorder="1" applyAlignment="1">
      <alignment horizontal="right" vertical="center"/>
    </xf>
    <xf numFmtId="179" fontId="12" fillId="0" borderId="5" xfId="3" applyNumberFormat="1" applyFont="1" applyFill="1" applyBorder="1" applyAlignment="1">
      <alignment horizontal="right" vertical="center"/>
    </xf>
    <xf numFmtId="179" fontId="12" fillId="0" borderId="0" xfId="3" applyNumberFormat="1" applyFont="1" applyFill="1" applyBorder="1" applyAlignment="1">
      <alignment horizontal="right" vertical="center"/>
    </xf>
    <xf numFmtId="0" fontId="8" fillId="0" borderId="0" xfId="3" applyFont="1" applyFill="1" applyAlignment="1">
      <alignment vertical="center"/>
    </xf>
    <xf numFmtId="0" fontId="8" fillId="0" borderId="0" xfId="4" applyFont="1" applyFill="1" applyAlignment="1">
      <alignment horizontal="right"/>
    </xf>
    <xf numFmtId="0" fontId="8" fillId="0" borderId="10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distributed" vertical="center" indent="1"/>
    </xf>
    <xf numFmtId="38" fontId="18" fillId="0" borderId="11" xfId="1" applyFont="1" applyFill="1" applyBorder="1" applyAlignment="1">
      <alignment horizontal="right" vertical="center"/>
    </xf>
    <xf numFmtId="180" fontId="18" fillId="0" borderId="12" xfId="1" applyNumberFormat="1" applyFont="1" applyFill="1" applyBorder="1" applyAlignment="1">
      <alignment horizontal="right" vertical="center"/>
    </xf>
    <xf numFmtId="0" fontId="8" fillId="0" borderId="13" xfId="3" applyFont="1" applyFill="1" applyBorder="1" applyAlignment="1">
      <alignment horizontal="distributed" vertical="center" indent="1"/>
    </xf>
    <xf numFmtId="38" fontId="7" fillId="0" borderId="13" xfId="1" applyFont="1" applyFill="1" applyBorder="1" applyAlignment="1">
      <alignment horizontal="right" vertical="center"/>
    </xf>
    <xf numFmtId="180" fontId="7" fillId="0" borderId="0" xfId="1" applyNumberFormat="1" applyFont="1" applyFill="1" applyBorder="1" applyAlignment="1">
      <alignment horizontal="right" vertical="center"/>
    </xf>
    <xf numFmtId="38" fontId="8" fillId="0" borderId="0" xfId="3" applyNumberFormat="1" applyFont="1" applyFill="1">
      <alignment vertical="center"/>
    </xf>
    <xf numFmtId="0" fontId="8" fillId="0" borderId="13" xfId="4" applyFont="1" applyFill="1" applyBorder="1" applyAlignment="1">
      <alignment horizontal="distributed" vertical="center" indent="1"/>
    </xf>
    <xf numFmtId="0" fontId="8" fillId="0" borderId="0" xfId="4" applyFont="1" applyFill="1">
      <alignment vertical="center"/>
    </xf>
    <xf numFmtId="0" fontId="8" fillId="0" borderId="0" xfId="4" applyFont="1" applyFill="1" applyAlignment="1">
      <alignment vertical="center"/>
    </xf>
    <xf numFmtId="0" fontId="8" fillId="0" borderId="14" xfId="3" applyFont="1" applyFill="1" applyBorder="1" applyAlignment="1">
      <alignment horizontal="distributed" vertical="center" indent="1"/>
    </xf>
    <xf numFmtId="38" fontId="7" fillId="0" borderId="14" xfId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0" fontId="8" fillId="0" borderId="0" xfId="3" applyFont="1" applyFill="1" applyAlignment="1"/>
    <xf numFmtId="0" fontId="8" fillId="0" borderId="0" xfId="0" applyFont="1" applyFill="1" applyAlignment="1">
      <alignment horizontal="right"/>
    </xf>
    <xf numFmtId="0" fontId="8" fillId="0" borderId="0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distributed" vertical="center" wrapText="1" indent="1"/>
    </xf>
    <xf numFmtId="0" fontId="8" fillId="0" borderId="0" xfId="3" applyFont="1" applyFill="1" applyBorder="1" applyAlignment="1">
      <alignment horizontal="distributed" vertical="center" indent="2"/>
    </xf>
    <xf numFmtId="0" fontId="8" fillId="0" borderId="8" xfId="3" applyFont="1" applyFill="1" applyBorder="1" applyAlignment="1">
      <alignment horizontal="distributed" vertical="center" indent="1"/>
    </xf>
    <xf numFmtId="0" fontId="8" fillId="0" borderId="15" xfId="3" applyFont="1" applyFill="1" applyBorder="1" applyAlignment="1">
      <alignment horizontal="distributed" vertical="center"/>
    </xf>
    <xf numFmtId="0" fontId="12" fillId="0" borderId="15" xfId="3" applyFont="1" applyFill="1" applyBorder="1" applyAlignment="1">
      <alignment horizontal="distributed"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12" fillId="0" borderId="6" xfId="3" applyFont="1" applyFill="1" applyBorder="1" applyAlignment="1">
      <alignment horizontal="distributed" vertical="center"/>
    </xf>
    <xf numFmtId="0" fontId="8" fillId="0" borderId="0" xfId="3" applyFont="1" applyFill="1" applyBorder="1" applyAlignment="1">
      <alignment horizontal="distributed" vertical="center"/>
    </xf>
    <xf numFmtId="0" fontId="12" fillId="0" borderId="15" xfId="3" applyFont="1" applyFill="1" applyBorder="1" applyAlignment="1">
      <alignment horizontal="distributed" vertical="center" wrapText="1"/>
    </xf>
    <xf numFmtId="0" fontId="12" fillId="0" borderId="0" xfId="3" applyFont="1" applyFill="1" applyBorder="1" applyAlignment="1">
      <alignment horizontal="right" vertical="center"/>
    </xf>
    <xf numFmtId="0" fontId="16" fillId="0" borderId="0" xfId="3" applyNumberFormat="1" applyFont="1" applyFill="1" applyBorder="1" applyAlignment="1">
      <alignment vertical="center"/>
    </xf>
    <xf numFmtId="0" fontId="8" fillId="0" borderId="0" xfId="3" applyFont="1" applyFill="1" applyAlignment="1">
      <alignment horizontal="right"/>
    </xf>
    <xf numFmtId="0" fontId="8" fillId="0" borderId="1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right" vertical="center"/>
    </xf>
    <xf numFmtId="179" fontId="8" fillId="0" borderId="1" xfId="3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38" fontId="12" fillId="0" borderId="0" xfId="5" applyFont="1" applyFill="1" applyBorder="1" applyAlignment="1">
      <alignment horizontal="right" vertical="center"/>
    </xf>
    <xf numFmtId="181" fontId="8" fillId="0" borderId="0" xfId="3" applyNumberFormat="1" applyFont="1" applyFill="1" applyBorder="1" applyAlignment="1">
      <alignment horizontal="right" vertical="center" wrapText="1"/>
    </xf>
    <xf numFmtId="181" fontId="8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vertical="center"/>
    </xf>
    <xf numFmtId="38" fontId="12" fillId="0" borderId="0" xfId="5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181" fontId="8" fillId="0" borderId="0" xfId="3" applyNumberFormat="1" applyFont="1" applyFill="1" applyBorder="1" applyAlignment="1">
      <alignment vertical="center" wrapText="1"/>
    </xf>
    <xf numFmtId="181" fontId="8" fillId="0" borderId="0" xfId="3" applyNumberFormat="1" applyFont="1" applyFill="1" applyBorder="1" applyAlignment="1">
      <alignment vertical="center"/>
    </xf>
    <xf numFmtId="38" fontId="8" fillId="0" borderId="0" xfId="5" applyFont="1" applyFill="1" applyBorder="1" applyAlignment="1">
      <alignment horizontal="right" vertical="center"/>
    </xf>
    <xf numFmtId="0" fontId="8" fillId="0" borderId="5" xfId="3" applyFont="1" applyFill="1" applyBorder="1" applyAlignment="1">
      <alignment horizontal="center" vertical="center"/>
    </xf>
    <xf numFmtId="176" fontId="8" fillId="0" borderId="5" xfId="3" applyNumberFormat="1" applyFont="1" applyFill="1" applyBorder="1" applyAlignment="1">
      <alignment horizontal="right" vertical="center"/>
    </xf>
    <xf numFmtId="38" fontId="8" fillId="0" borderId="5" xfId="5" applyFont="1" applyFill="1" applyBorder="1" applyAlignment="1">
      <alignment horizontal="right" vertical="center"/>
    </xf>
    <xf numFmtId="0" fontId="7" fillId="0" borderId="0" xfId="6" applyFont="1" applyFill="1" applyAlignment="1">
      <alignment vertical="center"/>
    </xf>
    <xf numFmtId="0" fontId="7" fillId="0" borderId="0" xfId="6" applyFont="1" applyFill="1" applyAlignment="1">
      <alignment vertical="center" shrinkToFit="1"/>
    </xf>
    <xf numFmtId="176" fontId="7" fillId="0" borderId="0" xfId="6" applyNumberFormat="1" applyFont="1" applyFill="1" applyAlignment="1">
      <alignment vertical="center" shrinkToFit="1"/>
    </xf>
    <xf numFmtId="0" fontId="7" fillId="0" borderId="0" xfId="6" applyFont="1" applyFill="1" applyAlignment="1">
      <alignment horizontal="right" vertical="center"/>
    </xf>
    <xf numFmtId="0" fontId="16" fillId="0" borderId="0" xfId="6" applyFont="1" applyFill="1" applyAlignment="1">
      <alignment horizontal="left" vertical="center"/>
    </xf>
    <xf numFmtId="0" fontId="7" fillId="0" borderId="0" xfId="6" applyFont="1" applyFill="1" applyAlignment="1">
      <alignment horizontal="left" vertical="center"/>
    </xf>
    <xf numFmtId="0" fontId="7" fillId="0" borderId="0" xfId="6" applyFont="1" applyFill="1" applyAlignment="1">
      <alignment horizontal="left" vertical="center" shrinkToFit="1"/>
    </xf>
    <xf numFmtId="0" fontId="7" fillId="0" borderId="0" xfId="6" applyFont="1" applyFill="1" applyAlignment="1">
      <alignment horizontal="right" vertical="center" shrinkToFit="1"/>
    </xf>
    <xf numFmtId="176" fontId="7" fillId="0" borderId="0" xfId="6" applyNumberFormat="1" applyFont="1" applyFill="1" applyAlignment="1">
      <alignment horizontal="right" vertical="center" shrinkToFit="1"/>
    </xf>
    <xf numFmtId="177" fontId="7" fillId="0" borderId="0" xfId="6" applyNumberFormat="1" applyFont="1" applyFill="1" applyAlignment="1">
      <alignment horizontal="right" vertical="center" shrinkToFit="1"/>
    </xf>
    <xf numFmtId="182" fontId="7" fillId="0" borderId="0" xfId="6" applyNumberFormat="1" applyFont="1" applyFill="1" applyBorder="1" applyAlignment="1">
      <alignment horizontal="left"/>
    </xf>
    <xf numFmtId="0" fontId="18" fillId="0" borderId="0" xfId="6" applyFont="1" applyFill="1" applyBorder="1" applyAlignment="1">
      <alignment horizontal="left"/>
    </xf>
    <xf numFmtId="0" fontId="18" fillId="0" borderId="0" xfId="6" applyFont="1" applyFill="1" applyBorder="1" applyAlignment="1">
      <alignment horizontal="left" shrinkToFit="1"/>
    </xf>
    <xf numFmtId="0" fontId="7" fillId="0" borderId="0" xfId="6" applyFont="1" applyFill="1" applyAlignment="1">
      <alignment shrinkToFit="1"/>
    </xf>
    <xf numFmtId="176" fontId="7" fillId="0" borderId="0" xfId="6" applyNumberFormat="1" applyFont="1" applyFill="1" applyAlignment="1">
      <alignment shrinkToFit="1"/>
    </xf>
    <xf numFmtId="177" fontId="7" fillId="0" borderId="0" xfId="6" applyNumberFormat="1" applyFont="1" applyFill="1" applyAlignment="1">
      <alignment horizontal="right"/>
    </xf>
    <xf numFmtId="0" fontId="7" fillId="0" borderId="0" xfId="6" applyFont="1" applyFill="1" applyAlignment="1"/>
    <xf numFmtId="0" fontId="7" fillId="0" borderId="12" xfId="6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 shrinkToFit="1"/>
    </xf>
    <xf numFmtId="0" fontId="7" fillId="0" borderId="1" xfId="6" applyFont="1" applyFill="1" applyBorder="1" applyAlignment="1">
      <alignment horizontal="center" vertical="center" shrinkToFit="1"/>
    </xf>
    <xf numFmtId="0" fontId="7" fillId="0" borderId="8" xfId="6" applyFont="1" applyFill="1" applyBorder="1" applyAlignment="1">
      <alignment horizontal="center" vertical="center" shrinkToFit="1"/>
    </xf>
    <xf numFmtId="0" fontId="7" fillId="0" borderId="2" xfId="6" applyFont="1" applyFill="1" applyBorder="1" applyAlignment="1">
      <alignment horizontal="center" vertical="center" shrinkToFit="1"/>
    </xf>
    <xf numFmtId="182" fontId="7" fillId="0" borderId="2" xfId="6" applyNumberFormat="1" applyFont="1" applyFill="1" applyBorder="1" applyAlignment="1">
      <alignment horizontal="center" vertical="center" shrinkToFit="1"/>
    </xf>
    <xf numFmtId="182" fontId="7" fillId="0" borderId="3" xfId="6" applyNumberFormat="1" applyFont="1" applyFill="1" applyBorder="1" applyAlignment="1">
      <alignment horizontal="center" vertical="center" shrinkToFit="1"/>
    </xf>
    <xf numFmtId="0" fontId="7" fillId="0" borderId="5" xfId="6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 shrinkToFit="1"/>
    </xf>
    <xf numFmtId="176" fontId="7" fillId="0" borderId="2" xfId="6" applyNumberFormat="1" applyFont="1" applyFill="1" applyBorder="1" applyAlignment="1">
      <alignment horizontal="center" vertical="center" shrinkToFit="1"/>
    </xf>
    <xf numFmtId="177" fontId="7" fillId="0" borderId="3" xfId="6" applyNumberFormat="1" applyFont="1" applyFill="1" applyBorder="1" applyAlignment="1">
      <alignment horizontal="center" vertical="center" shrinkToFit="1"/>
    </xf>
    <xf numFmtId="0" fontId="7" fillId="0" borderId="0" xfId="6" applyFont="1" applyFill="1" applyBorder="1" applyAlignment="1">
      <alignment vertical="center"/>
    </xf>
    <xf numFmtId="0" fontId="18" fillId="0" borderId="12" xfId="6" applyFont="1" applyFill="1" applyBorder="1" applyAlignment="1">
      <alignment horizontal="center" vertical="center"/>
    </xf>
    <xf numFmtId="38" fontId="16" fillId="0" borderId="12" xfId="7" applyFont="1" applyFill="1" applyBorder="1" applyAlignment="1">
      <alignment horizontal="right" vertical="center" shrinkToFit="1"/>
    </xf>
    <xf numFmtId="38" fontId="16" fillId="0" borderId="0" xfId="7" applyFont="1" applyFill="1" applyBorder="1" applyAlignment="1">
      <alignment horizontal="right" vertical="center" shrinkToFit="1"/>
    </xf>
    <xf numFmtId="176" fontId="18" fillId="0" borderId="0" xfId="1" applyNumberFormat="1" applyFont="1" applyFill="1" applyBorder="1" applyAlignment="1">
      <alignment vertical="center"/>
    </xf>
    <xf numFmtId="177" fontId="18" fillId="0" borderId="0" xfId="1" applyNumberFormat="1" applyFont="1" applyFill="1" applyBorder="1" applyAlignment="1">
      <alignment horizontal="right" vertical="center"/>
    </xf>
    <xf numFmtId="0" fontId="7" fillId="0" borderId="0" xfId="6" applyFont="1" applyFill="1" applyBorder="1" applyAlignment="1">
      <alignment vertical="center" textRotation="255"/>
    </xf>
    <xf numFmtId="0" fontId="18" fillId="0" borderId="0" xfId="6" applyFont="1" applyFill="1" applyBorder="1" applyAlignment="1">
      <alignment horizontal="center" vertical="center"/>
    </xf>
    <xf numFmtId="38" fontId="18" fillId="0" borderId="0" xfId="7" applyFont="1" applyFill="1" applyBorder="1" applyAlignment="1">
      <alignment horizontal="right" vertical="center" shrinkToFit="1"/>
    </xf>
    <xf numFmtId="0" fontId="7" fillId="0" borderId="0" xfId="6" applyFont="1" applyFill="1" applyBorder="1" applyAlignment="1">
      <alignment horizontal="center" vertical="center"/>
    </xf>
    <xf numFmtId="38" fontId="7" fillId="0" borderId="0" xfId="7" applyFont="1" applyFill="1" applyBorder="1" applyAlignment="1">
      <alignment vertical="center" shrinkToFit="1"/>
    </xf>
    <xf numFmtId="38" fontId="7" fillId="0" borderId="0" xfId="7" applyFont="1" applyFill="1" applyBorder="1" applyAlignment="1">
      <alignment horizontal="right" vertical="center" shrinkToFit="1"/>
    </xf>
    <xf numFmtId="183" fontId="13" fillId="0" borderId="0" xfId="8" quotePrefix="1" applyNumberFormat="1" applyFont="1" applyFill="1" applyBorder="1" applyAlignment="1">
      <alignment horizontal="right" vertical="center" shrinkToFit="1"/>
    </xf>
    <xf numFmtId="176" fontId="7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horizontal="right" vertical="center"/>
    </xf>
    <xf numFmtId="0" fontId="7" fillId="0" borderId="0" xfId="6" applyFont="1" applyFill="1" applyBorder="1" applyAlignment="1">
      <alignment horizontal="center" vertical="center" textRotation="255"/>
    </xf>
    <xf numFmtId="38" fontId="18" fillId="0" borderId="0" xfId="7" applyFont="1" applyFill="1" applyBorder="1" applyAlignment="1">
      <alignment vertical="center" shrinkToFit="1"/>
    </xf>
    <xf numFmtId="38" fontId="16" fillId="0" borderId="0" xfId="7" applyFont="1" applyFill="1" applyBorder="1" applyAlignment="1">
      <alignment vertical="center" shrinkToFit="1"/>
    </xf>
    <xf numFmtId="0" fontId="7" fillId="0" borderId="0" xfId="6" applyFont="1" applyFill="1" applyBorder="1" applyAlignment="1">
      <alignment vertical="center" shrinkToFit="1"/>
    </xf>
    <xf numFmtId="0" fontId="13" fillId="0" borderId="0" xfId="6" applyFont="1" applyFill="1" applyBorder="1" applyAlignment="1">
      <alignment vertical="center" shrinkToFit="1"/>
    </xf>
    <xf numFmtId="38" fontId="13" fillId="0" borderId="0" xfId="7" applyFont="1" applyFill="1" applyBorder="1" applyAlignment="1">
      <alignment vertical="center" shrinkToFit="1"/>
    </xf>
    <xf numFmtId="0" fontId="7" fillId="0" borderId="5" xfId="6" applyFont="1" applyFill="1" applyBorder="1" applyAlignment="1">
      <alignment vertical="center"/>
    </xf>
    <xf numFmtId="0" fontId="7" fillId="0" borderId="5" xfId="6" applyFont="1" applyFill="1" applyBorder="1" applyAlignment="1">
      <alignment horizontal="center" vertical="center"/>
    </xf>
    <xf numFmtId="38" fontId="7" fillId="0" borderId="5" xfId="7" applyFont="1" applyFill="1" applyBorder="1" applyAlignment="1">
      <alignment vertical="center" shrinkToFit="1"/>
    </xf>
    <xf numFmtId="38" fontId="13" fillId="0" borderId="5" xfId="7" applyFont="1" applyFill="1" applyBorder="1" applyAlignment="1">
      <alignment vertical="center" shrinkToFit="1"/>
    </xf>
    <xf numFmtId="176" fontId="7" fillId="0" borderId="5" xfId="1" applyNumberFormat="1" applyFont="1" applyFill="1" applyBorder="1" applyAlignment="1">
      <alignment vertical="center"/>
    </xf>
    <xf numFmtId="177" fontId="7" fillId="0" borderId="5" xfId="1" applyNumberFormat="1" applyFont="1" applyFill="1" applyBorder="1" applyAlignment="1">
      <alignment horizontal="right" vertical="center"/>
    </xf>
    <xf numFmtId="0" fontId="13" fillId="0" borderId="0" xfId="6" applyFont="1" applyFill="1" applyAlignment="1">
      <alignment vertical="center" shrinkToFit="1"/>
    </xf>
    <xf numFmtId="176" fontId="13" fillId="0" borderId="0" xfId="6" applyNumberFormat="1" applyFont="1" applyFill="1" applyAlignment="1">
      <alignment vertical="center" shrinkToFit="1"/>
    </xf>
    <xf numFmtId="177" fontId="13" fillId="0" borderId="0" xfId="6" applyNumberFormat="1" applyFont="1" applyFill="1" applyAlignment="1">
      <alignment vertical="center" shrinkToFit="1"/>
    </xf>
    <xf numFmtId="177" fontId="7" fillId="0" borderId="0" xfId="6" applyNumberFormat="1" applyFont="1" applyFill="1" applyAlignment="1">
      <alignment vertical="center" shrinkToFit="1"/>
    </xf>
    <xf numFmtId="0" fontId="16" fillId="0" borderId="0" xfId="6" applyFont="1" applyFill="1" applyBorder="1" applyAlignment="1">
      <alignment vertical="center"/>
    </xf>
    <xf numFmtId="0" fontId="18" fillId="0" borderId="0" xfId="6" applyFont="1" applyFill="1" applyBorder="1" applyAlignment="1">
      <alignment vertical="center"/>
    </xf>
    <xf numFmtId="0" fontId="16" fillId="0" borderId="0" xfId="6" applyFont="1" applyFill="1" applyBorder="1" applyAlignment="1"/>
    <xf numFmtId="0" fontId="18" fillId="0" borderId="0" xfId="6" applyFont="1" applyFill="1" applyBorder="1" applyAlignment="1"/>
    <xf numFmtId="0" fontId="7" fillId="0" borderId="0" xfId="6" applyFont="1" applyFill="1" applyBorder="1" applyAlignment="1"/>
    <xf numFmtId="0" fontId="7" fillId="0" borderId="0" xfId="6" applyFont="1" applyFill="1" applyBorder="1" applyAlignment="1">
      <alignment horizontal="right"/>
    </xf>
    <xf numFmtId="0" fontId="7" fillId="0" borderId="3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8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7" fillId="0" borderId="8" xfId="6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 wrapText="1" shrinkToFit="1"/>
    </xf>
    <xf numFmtId="0" fontId="7" fillId="0" borderId="2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 wrapText="1" shrinkToFit="1"/>
    </xf>
    <xf numFmtId="0" fontId="18" fillId="0" borderId="12" xfId="6" applyFont="1" applyFill="1" applyBorder="1" applyAlignment="1">
      <alignment horizontal="distributed" vertical="center" indent="1"/>
    </xf>
    <xf numFmtId="180" fontId="16" fillId="0" borderId="12" xfId="6" applyNumberFormat="1" applyFont="1" applyFill="1" applyBorder="1" applyAlignment="1">
      <alignment horizontal="right" vertical="center"/>
    </xf>
    <xf numFmtId="0" fontId="13" fillId="0" borderId="0" xfId="6" applyFont="1" applyFill="1" applyAlignment="1">
      <alignment vertical="center"/>
    </xf>
    <xf numFmtId="0" fontId="7" fillId="0" borderId="0" xfId="6" applyFont="1" applyFill="1" applyBorder="1" applyAlignment="1">
      <alignment horizontal="distributed" vertical="center" indent="1"/>
    </xf>
    <xf numFmtId="180" fontId="13" fillId="0" borderId="0" xfId="6" applyNumberFormat="1" applyFont="1" applyFill="1" applyBorder="1" applyAlignment="1">
      <alignment horizontal="right" vertical="center"/>
    </xf>
    <xf numFmtId="0" fontId="7" fillId="0" borderId="5" xfId="6" applyFont="1" applyFill="1" applyBorder="1" applyAlignment="1">
      <alignment horizontal="distributed" vertical="center" indent="1"/>
    </xf>
    <xf numFmtId="38" fontId="7" fillId="0" borderId="5" xfId="7" applyFont="1" applyFill="1" applyBorder="1" applyAlignment="1">
      <alignment horizontal="right" vertical="center" shrinkToFit="1"/>
    </xf>
    <xf numFmtId="180" fontId="13" fillId="0" borderId="5" xfId="6" applyNumberFormat="1" applyFont="1" applyFill="1" applyBorder="1" applyAlignment="1">
      <alignment horizontal="right" vertical="center"/>
    </xf>
    <xf numFmtId="0" fontId="7" fillId="0" borderId="0" xfId="6" applyFont="1" applyFill="1" applyAlignment="1">
      <alignment vertical="top"/>
    </xf>
    <xf numFmtId="0" fontId="7" fillId="0" borderId="0" xfId="6" applyFont="1" applyFill="1" applyAlignment="1">
      <alignment horizontal="right"/>
    </xf>
    <xf numFmtId="0" fontId="7" fillId="0" borderId="2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/>
    </xf>
    <xf numFmtId="0" fontId="18" fillId="0" borderId="12" xfId="6" applyFont="1" applyFill="1" applyBorder="1" applyAlignment="1">
      <alignment horizontal="center" vertical="center" wrapText="1"/>
    </xf>
    <xf numFmtId="38" fontId="13" fillId="0" borderId="4" xfId="7" applyFont="1" applyFill="1" applyBorder="1" applyAlignment="1">
      <alignment horizontal="right" vertical="center"/>
    </xf>
    <xf numFmtId="38" fontId="13" fillId="0" borderId="0" xfId="7" applyFont="1" applyFill="1" applyBorder="1" applyAlignment="1">
      <alignment horizontal="right" vertical="center"/>
    </xf>
    <xf numFmtId="38" fontId="16" fillId="0" borderId="0" xfId="7" applyFont="1" applyFill="1" applyBorder="1" applyAlignment="1">
      <alignment horizontal="right" vertical="center"/>
    </xf>
    <xf numFmtId="184" fontId="13" fillId="0" borderId="12" xfId="7" applyNumberFormat="1" applyFont="1" applyFill="1" applyBorder="1" applyAlignment="1">
      <alignment horizontal="right" vertical="center"/>
    </xf>
    <xf numFmtId="184" fontId="16" fillId="0" borderId="12" xfId="7" applyNumberFormat="1" applyFont="1" applyFill="1" applyBorder="1" applyAlignment="1">
      <alignment horizontal="right" vertical="center"/>
    </xf>
    <xf numFmtId="0" fontId="18" fillId="0" borderId="0" xfId="6" applyFont="1" applyFill="1" applyBorder="1" applyAlignment="1">
      <alignment horizontal="center" vertical="center" wrapText="1"/>
    </xf>
    <xf numFmtId="185" fontId="13" fillId="0" borderId="4" xfId="6" applyNumberFormat="1" applyFont="1" applyFill="1" applyBorder="1" applyAlignment="1">
      <alignment horizontal="right" vertical="center"/>
    </xf>
    <xf numFmtId="185" fontId="13" fillId="0" borderId="0" xfId="6" applyNumberFormat="1" applyFont="1" applyFill="1" applyBorder="1" applyAlignment="1">
      <alignment horizontal="right" vertical="center"/>
    </xf>
    <xf numFmtId="185" fontId="16" fillId="0" borderId="0" xfId="6" applyNumberFormat="1" applyFont="1" applyFill="1" applyBorder="1" applyAlignment="1">
      <alignment horizontal="right" vertical="center"/>
    </xf>
    <xf numFmtId="184" fontId="13" fillId="0" borderId="0" xfId="7" applyNumberFormat="1" applyFont="1" applyFill="1" applyBorder="1" applyAlignment="1">
      <alignment horizontal="right" vertical="center"/>
    </xf>
    <xf numFmtId="184" fontId="16" fillId="0" borderId="0" xfId="7" applyNumberFormat="1" applyFont="1" applyFill="1" applyBorder="1" applyAlignment="1">
      <alignment horizontal="right" vertical="center"/>
    </xf>
    <xf numFmtId="0" fontId="7" fillId="0" borderId="0" xfId="6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right" vertical="center"/>
    </xf>
    <xf numFmtId="0" fontId="7" fillId="0" borderId="0" xfId="6" applyFont="1" applyFill="1" applyBorder="1" applyAlignment="1">
      <alignment horizontal="right" vertical="center" wrapText="1"/>
    </xf>
    <xf numFmtId="0" fontId="7" fillId="0" borderId="0" xfId="6" applyFont="1" applyFill="1" applyBorder="1" applyAlignment="1">
      <alignment horizontal="right"/>
    </xf>
    <xf numFmtId="38" fontId="13" fillId="0" borderId="7" xfId="7" applyFont="1" applyFill="1" applyBorder="1" applyAlignment="1">
      <alignment horizontal="right" vertical="center"/>
    </xf>
    <xf numFmtId="38" fontId="13" fillId="0" borderId="5" xfId="7" applyFont="1" applyFill="1" applyBorder="1" applyAlignment="1">
      <alignment horizontal="right" vertical="center"/>
    </xf>
    <xf numFmtId="38" fontId="16" fillId="0" borderId="5" xfId="7" applyFont="1" applyFill="1" applyBorder="1" applyAlignment="1">
      <alignment horizontal="right" vertical="center"/>
    </xf>
    <xf numFmtId="184" fontId="13" fillId="0" borderId="5" xfId="7" applyNumberFormat="1" applyFont="1" applyFill="1" applyBorder="1" applyAlignment="1">
      <alignment horizontal="right" vertical="center"/>
    </xf>
    <xf numFmtId="184" fontId="16" fillId="0" borderId="5" xfId="7" applyNumberFormat="1" applyFont="1" applyFill="1" applyBorder="1" applyAlignment="1">
      <alignment horizontal="right" vertical="center"/>
    </xf>
    <xf numFmtId="0" fontId="7" fillId="0" borderId="0" xfId="6" applyFont="1" applyFill="1"/>
    <xf numFmtId="0" fontId="7" fillId="0" borderId="0" xfId="6" applyFont="1" applyFill="1" applyAlignment="1">
      <alignment horizontal="center" vertical="center"/>
    </xf>
    <xf numFmtId="0" fontId="16" fillId="0" borderId="0" xfId="6" applyFont="1" applyFill="1" applyAlignment="1">
      <alignment vertical="center"/>
    </xf>
    <xf numFmtId="0" fontId="16" fillId="0" borderId="0" xfId="6" applyFont="1" applyFill="1" applyAlignment="1"/>
    <xf numFmtId="0" fontId="13" fillId="0" borderId="11" xfId="6" applyFont="1" applyFill="1" applyBorder="1" applyAlignment="1">
      <alignment horizontal="center" vertical="center" wrapText="1"/>
    </xf>
    <xf numFmtId="0" fontId="13" fillId="0" borderId="14" xfId="6" applyFont="1" applyFill="1" applyBorder="1" applyAlignment="1">
      <alignment horizontal="center" vertical="center"/>
    </xf>
    <xf numFmtId="0" fontId="7" fillId="0" borderId="12" xfId="6" applyFont="1" applyFill="1" applyBorder="1" applyAlignment="1">
      <alignment horizontal="left" vertical="center"/>
    </xf>
    <xf numFmtId="0" fontId="7" fillId="0" borderId="12" xfId="6" applyFont="1" applyFill="1" applyBorder="1" applyAlignment="1">
      <alignment vertical="center"/>
    </xf>
    <xf numFmtId="38" fontId="13" fillId="0" borderId="4" xfId="7" applyFont="1" applyFill="1" applyBorder="1" applyAlignment="1">
      <alignment vertical="center"/>
    </xf>
    <xf numFmtId="38" fontId="13" fillId="0" borderId="0" xfId="7" applyFont="1" applyFill="1" applyBorder="1" applyAlignment="1">
      <alignment vertical="center"/>
    </xf>
    <xf numFmtId="38" fontId="16" fillId="0" borderId="0" xfId="7" applyFont="1" applyFill="1" applyBorder="1" applyAlignment="1">
      <alignment vertical="center"/>
    </xf>
    <xf numFmtId="176" fontId="7" fillId="0" borderId="12" xfId="7" applyNumberFormat="1" applyFont="1" applyFill="1" applyBorder="1" applyAlignment="1">
      <alignment vertical="center"/>
    </xf>
    <xf numFmtId="186" fontId="7" fillId="0" borderId="0" xfId="7" applyNumberFormat="1" applyFont="1" applyFill="1" applyBorder="1" applyAlignment="1">
      <alignment horizontal="right" vertical="center"/>
    </xf>
    <xf numFmtId="187" fontId="7" fillId="0" borderId="0" xfId="6" applyNumberFormat="1" applyFont="1" applyFill="1" applyAlignment="1">
      <alignment vertical="center"/>
    </xf>
    <xf numFmtId="0" fontId="7" fillId="0" borderId="0" xfId="6" applyFont="1" applyFill="1" applyBorder="1" applyAlignment="1">
      <alignment horizontal="left" vertical="center"/>
    </xf>
    <xf numFmtId="176" fontId="7" fillId="0" borderId="0" xfId="7" applyNumberFormat="1" applyFont="1" applyFill="1" applyBorder="1" applyAlignment="1">
      <alignment vertical="center"/>
    </xf>
    <xf numFmtId="40" fontId="13" fillId="0" borderId="4" xfId="7" applyNumberFormat="1" applyFont="1" applyFill="1" applyBorder="1" applyAlignment="1">
      <alignment vertical="center"/>
    </xf>
    <xf numFmtId="40" fontId="13" fillId="0" borderId="0" xfId="7" applyNumberFormat="1" applyFont="1" applyFill="1" applyBorder="1" applyAlignment="1">
      <alignment vertical="center"/>
    </xf>
    <xf numFmtId="40" fontId="16" fillId="0" borderId="0" xfId="7" applyNumberFormat="1" applyFont="1" applyFill="1" applyBorder="1" applyAlignment="1">
      <alignment vertical="center"/>
    </xf>
    <xf numFmtId="179" fontId="7" fillId="0" borderId="0" xfId="7" applyNumberFormat="1" applyFont="1" applyFill="1" applyBorder="1" applyAlignment="1">
      <alignment vertical="center"/>
    </xf>
    <xf numFmtId="0" fontId="7" fillId="0" borderId="0" xfId="6" applyFont="1" applyFill="1" applyBorder="1" applyAlignment="1">
      <alignment horizontal="left" vertical="center" indent="1"/>
    </xf>
    <xf numFmtId="38" fontId="13" fillId="0" borderId="4" xfId="7" applyNumberFormat="1" applyFont="1" applyFill="1" applyBorder="1" applyAlignment="1">
      <alignment vertical="center"/>
    </xf>
    <xf numFmtId="38" fontId="13" fillId="0" borderId="0" xfId="7" applyNumberFormat="1" applyFont="1" applyFill="1" applyBorder="1" applyAlignment="1">
      <alignment vertical="center"/>
    </xf>
    <xf numFmtId="38" fontId="16" fillId="0" borderId="0" xfId="7" applyNumberFormat="1" applyFont="1" applyFill="1" applyBorder="1" applyAlignment="1">
      <alignment vertical="center"/>
    </xf>
    <xf numFmtId="0" fontId="7" fillId="0" borderId="0" xfId="6" applyFont="1" applyFill="1" applyBorder="1" applyAlignment="1">
      <alignment horizontal="left" vertical="center" wrapText="1" indent="1"/>
    </xf>
    <xf numFmtId="0" fontId="7" fillId="0" borderId="5" xfId="6" applyFont="1" applyFill="1" applyBorder="1" applyAlignment="1">
      <alignment horizontal="left" vertical="center"/>
    </xf>
    <xf numFmtId="38" fontId="13" fillId="0" borderId="7" xfId="7" applyFont="1" applyFill="1" applyBorder="1" applyAlignment="1">
      <alignment vertical="center"/>
    </xf>
    <xf numFmtId="38" fontId="13" fillId="0" borderId="5" xfId="7" applyFont="1" applyFill="1" applyBorder="1" applyAlignment="1">
      <alignment vertical="center"/>
    </xf>
    <xf numFmtId="38" fontId="16" fillId="0" borderId="5" xfId="7" applyFont="1" applyFill="1" applyBorder="1" applyAlignment="1">
      <alignment vertical="center"/>
    </xf>
    <xf numFmtId="176" fontId="7" fillId="0" borderId="5" xfId="7" applyNumberFormat="1" applyFont="1" applyFill="1" applyBorder="1" applyAlignment="1">
      <alignment vertical="center"/>
    </xf>
    <xf numFmtId="186" fontId="7" fillId="0" borderId="5" xfId="7" applyNumberFormat="1" applyFont="1" applyFill="1" applyBorder="1" applyAlignment="1">
      <alignment horizontal="right" vertical="center"/>
    </xf>
    <xf numFmtId="0" fontId="7" fillId="0" borderId="2" xfId="6" applyFont="1" applyFill="1" applyBorder="1" applyAlignment="1">
      <alignment horizontal="center" vertical="center" wrapText="1"/>
    </xf>
    <xf numFmtId="176" fontId="13" fillId="0" borderId="0" xfId="7" applyNumberFormat="1" applyFont="1" applyFill="1" applyBorder="1" applyAlignment="1">
      <alignment vertical="center"/>
    </xf>
    <xf numFmtId="177" fontId="13" fillId="0" borderId="0" xfId="7" applyNumberFormat="1" applyFont="1" applyFill="1" applyBorder="1" applyAlignment="1">
      <alignment vertical="center"/>
    </xf>
    <xf numFmtId="177" fontId="13" fillId="0" borderId="12" xfId="7" applyNumberFormat="1" applyFont="1" applyFill="1" applyBorder="1" applyAlignment="1">
      <alignment horizontal="right" vertical="center"/>
    </xf>
    <xf numFmtId="177" fontId="16" fillId="0" borderId="0" xfId="7" applyNumberFormat="1" applyFont="1" applyFill="1" applyBorder="1" applyAlignment="1">
      <alignment vertical="center"/>
    </xf>
    <xf numFmtId="0" fontId="13" fillId="0" borderId="0" xfId="6" applyFont="1" applyFill="1" applyBorder="1" applyAlignment="1">
      <alignment vertical="center"/>
    </xf>
    <xf numFmtId="177" fontId="13" fillId="0" borderId="0" xfId="7" applyNumberFormat="1" applyFont="1" applyFill="1" applyBorder="1" applyAlignment="1">
      <alignment horizontal="right" vertical="center"/>
    </xf>
    <xf numFmtId="0" fontId="13" fillId="0" borderId="0" xfId="6" applyFont="1" applyFill="1" applyBorder="1" applyAlignment="1">
      <alignment horizontal="left" vertical="center" indent="2"/>
    </xf>
    <xf numFmtId="0" fontId="13" fillId="0" borderId="0" xfId="6" applyFont="1" applyFill="1" applyBorder="1" applyAlignment="1">
      <alignment horizontal="left" vertical="center" indent="3"/>
    </xf>
    <xf numFmtId="0" fontId="13" fillId="0" borderId="5" xfId="6" applyFont="1" applyFill="1" applyBorder="1" applyAlignment="1">
      <alignment vertical="center"/>
    </xf>
    <xf numFmtId="176" fontId="13" fillId="0" borderId="5" xfId="7" applyNumberFormat="1" applyFont="1" applyFill="1" applyBorder="1" applyAlignment="1">
      <alignment vertical="center"/>
    </xf>
    <xf numFmtId="177" fontId="13" fillId="0" borderId="5" xfId="7" applyNumberFormat="1" applyFont="1" applyFill="1" applyBorder="1" applyAlignment="1">
      <alignment vertical="center"/>
    </xf>
    <xf numFmtId="177" fontId="13" fillId="0" borderId="5" xfId="7" applyNumberFormat="1" applyFont="1" applyFill="1" applyBorder="1" applyAlignment="1">
      <alignment horizontal="right" vertical="center"/>
    </xf>
    <xf numFmtId="177" fontId="16" fillId="0" borderId="5" xfId="7" applyNumberFormat="1" applyFont="1" applyFill="1" applyBorder="1" applyAlignment="1">
      <alignment vertical="center"/>
    </xf>
    <xf numFmtId="0" fontId="7" fillId="0" borderId="2" xfId="6" applyFont="1" applyFill="1" applyBorder="1" applyAlignment="1">
      <alignment horizontal="distributed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13" fillId="0" borderId="0" xfId="6" applyNumberFormat="1" applyFont="1" applyFill="1" applyBorder="1" applyAlignment="1">
      <alignment horizontal="center" vertical="center" wrapText="1"/>
    </xf>
    <xf numFmtId="49" fontId="13" fillId="0" borderId="0" xfId="6" applyNumberFormat="1" applyFont="1" applyFill="1" applyBorder="1" applyAlignment="1">
      <alignment horizontal="center" vertical="center" wrapText="1"/>
    </xf>
    <xf numFmtId="176" fontId="13" fillId="0" borderId="4" xfId="7" applyNumberFormat="1" applyFont="1" applyFill="1" applyBorder="1" applyAlignment="1">
      <alignment vertical="center"/>
    </xf>
    <xf numFmtId="177" fontId="13" fillId="0" borderId="0" xfId="6" applyNumberFormat="1" applyFont="1" applyFill="1" applyBorder="1" applyAlignment="1">
      <alignment vertical="center"/>
    </xf>
    <xf numFmtId="179" fontId="13" fillId="0" borderId="0" xfId="6" applyNumberFormat="1" applyFont="1" applyFill="1" applyBorder="1" applyAlignment="1">
      <alignment vertical="center"/>
    </xf>
    <xf numFmtId="188" fontId="13" fillId="0" borderId="0" xfId="6" applyNumberFormat="1" applyFont="1" applyFill="1" applyBorder="1" applyAlignment="1">
      <alignment vertical="center"/>
    </xf>
    <xf numFmtId="189" fontId="13" fillId="0" borderId="0" xfId="6" applyNumberFormat="1" applyFont="1" applyFill="1" applyBorder="1" applyAlignment="1">
      <alignment vertical="center"/>
    </xf>
    <xf numFmtId="0" fontId="16" fillId="0" borderId="5" xfId="6" applyNumberFormat="1" applyFont="1" applyFill="1" applyBorder="1" applyAlignment="1">
      <alignment horizontal="center" vertical="center" wrapText="1"/>
    </xf>
    <xf numFmtId="49" fontId="16" fillId="0" borderId="5" xfId="6" applyNumberFormat="1" applyFont="1" applyFill="1" applyBorder="1" applyAlignment="1">
      <alignment horizontal="center" vertical="center" wrapText="1"/>
    </xf>
    <xf numFmtId="176" fontId="16" fillId="0" borderId="7" xfId="7" applyNumberFormat="1" applyFont="1" applyFill="1" applyBorder="1" applyAlignment="1">
      <alignment vertical="center"/>
    </xf>
    <xf numFmtId="176" fontId="16" fillId="0" borderId="5" xfId="7" applyNumberFormat="1" applyFont="1" applyFill="1" applyBorder="1" applyAlignment="1">
      <alignment vertical="center"/>
    </xf>
    <xf numFmtId="177" fontId="16" fillId="0" borderId="5" xfId="6" applyNumberFormat="1" applyFont="1" applyFill="1" applyBorder="1" applyAlignment="1">
      <alignment vertical="center"/>
    </xf>
    <xf numFmtId="179" fontId="16" fillId="0" borderId="5" xfId="6" applyNumberFormat="1" applyFont="1" applyFill="1" applyBorder="1" applyAlignment="1">
      <alignment vertical="center"/>
    </xf>
    <xf numFmtId="188" fontId="16" fillId="0" borderId="5" xfId="6" applyNumberFormat="1" applyFont="1" applyFill="1" applyBorder="1" applyAlignment="1">
      <alignment vertical="center"/>
    </xf>
    <xf numFmtId="189" fontId="16" fillId="0" borderId="5" xfId="6" applyNumberFormat="1" applyFont="1" applyFill="1" applyBorder="1" applyAlignment="1">
      <alignment vertical="center"/>
    </xf>
    <xf numFmtId="0" fontId="7" fillId="0" borderId="0" xfId="6" applyFont="1" applyFill="1" applyAlignment="1">
      <alignment horizontal="left" vertical="center" indent="1"/>
    </xf>
    <xf numFmtId="176" fontId="7" fillId="0" borderId="0" xfId="6" applyNumberFormat="1" applyFont="1" applyFill="1" applyAlignment="1">
      <alignment vertical="center"/>
    </xf>
    <xf numFmtId="176" fontId="7" fillId="0" borderId="0" xfId="6" applyNumberFormat="1" applyFont="1" applyFill="1" applyAlignment="1">
      <alignment horizontal="right" vertical="center"/>
    </xf>
    <xf numFmtId="176" fontId="16" fillId="0" borderId="0" xfId="6" applyNumberFormat="1" applyFont="1" applyFill="1" applyBorder="1" applyAlignment="1">
      <alignment vertical="center"/>
    </xf>
    <xf numFmtId="176" fontId="18" fillId="0" borderId="0" xfId="6" applyNumberFormat="1" applyFont="1" applyFill="1" applyBorder="1" applyAlignment="1">
      <alignment vertical="center"/>
    </xf>
    <xf numFmtId="176" fontId="7" fillId="0" borderId="0" xfId="6" applyNumberFormat="1" applyFont="1" applyFill="1" applyAlignment="1">
      <alignment horizontal="right"/>
    </xf>
    <xf numFmtId="176" fontId="7" fillId="0" borderId="1" xfId="6" applyNumberFormat="1" applyFont="1" applyFill="1" applyBorder="1" applyAlignment="1">
      <alignment horizontal="center" vertical="center"/>
    </xf>
    <xf numFmtId="176" fontId="7" fillId="0" borderId="2" xfId="6" applyNumberFormat="1" applyFont="1" applyFill="1" applyBorder="1" applyAlignment="1">
      <alignment horizontal="center" vertical="center"/>
    </xf>
    <xf numFmtId="176" fontId="7" fillId="0" borderId="3" xfId="6" applyNumberFormat="1" applyFont="1" applyFill="1" applyBorder="1" applyAlignment="1">
      <alignment horizontal="center" vertical="center"/>
    </xf>
    <xf numFmtId="176" fontId="7" fillId="0" borderId="3" xfId="6" applyNumberFormat="1" applyFont="1" applyFill="1" applyBorder="1" applyAlignment="1">
      <alignment horizontal="center" vertical="center" shrinkToFit="1"/>
    </xf>
    <xf numFmtId="176" fontId="13" fillId="0" borderId="12" xfId="6" applyNumberFormat="1" applyFont="1" applyFill="1" applyBorder="1" applyAlignment="1">
      <alignment vertical="center"/>
    </xf>
    <xf numFmtId="176" fontId="16" fillId="0" borderId="9" xfId="7" applyNumberFormat="1" applyFont="1" applyFill="1" applyBorder="1" applyAlignment="1">
      <alignment vertical="center"/>
    </xf>
    <xf numFmtId="176" fontId="13" fillId="0" borderId="0" xfId="6" applyNumberFormat="1" applyFont="1" applyFill="1" applyBorder="1" applyAlignment="1">
      <alignment vertical="center" shrinkToFit="1"/>
    </xf>
    <xf numFmtId="176" fontId="16" fillId="0" borderId="4" xfId="7" applyNumberFormat="1" applyFont="1" applyFill="1" applyBorder="1" applyAlignment="1">
      <alignment vertical="center"/>
    </xf>
    <xf numFmtId="176" fontId="13" fillId="0" borderId="0" xfId="6" applyNumberFormat="1" applyFont="1" applyFill="1" applyBorder="1" applyAlignment="1">
      <alignment vertical="center"/>
    </xf>
    <xf numFmtId="176" fontId="13" fillId="0" borderId="0" xfId="7" applyNumberFormat="1" applyFont="1" applyFill="1" applyBorder="1" applyAlignment="1">
      <alignment horizontal="right" vertical="center"/>
    </xf>
    <xf numFmtId="176" fontId="13" fillId="0" borderId="0" xfId="6" applyNumberFormat="1" applyFont="1" applyFill="1" applyBorder="1" applyAlignment="1">
      <alignment vertical="distributed"/>
    </xf>
    <xf numFmtId="176" fontId="13" fillId="0" borderId="5" xfId="6" applyNumberFormat="1" applyFont="1" applyFill="1" applyBorder="1" applyAlignment="1">
      <alignment horizontal="left" vertical="center"/>
    </xf>
    <xf numFmtId="176" fontId="13" fillId="0" borderId="5" xfId="7" applyNumberFormat="1" applyFont="1" applyFill="1" applyBorder="1" applyAlignment="1">
      <alignment horizontal="right" vertical="center"/>
    </xf>
    <xf numFmtId="176" fontId="13" fillId="0" borderId="0" xfId="6" applyNumberFormat="1" applyFont="1" applyFill="1" applyAlignment="1">
      <alignment vertical="center"/>
    </xf>
    <xf numFmtId="176" fontId="16" fillId="0" borderId="0" xfId="6" applyNumberFormat="1" applyFont="1" applyFill="1" applyBorder="1" applyAlignment="1">
      <alignment horizontal="left" vertical="center" indent="2"/>
    </xf>
    <xf numFmtId="176" fontId="13" fillId="0" borderId="0" xfId="6" applyNumberFormat="1" applyFont="1" applyFill="1" applyBorder="1" applyAlignment="1">
      <alignment horizontal="right"/>
    </xf>
    <xf numFmtId="176" fontId="13" fillId="0" borderId="1" xfId="6" applyNumberFormat="1" applyFont="1" applyFill="1" applyBorder="1" applyAlignment="1">
      <alignment horizontal="center" vertical="center"/>
    </xf>
    <xf numFmtId="176" fontId="13" fillId="0" borderId="2" xfId="6" applyNumberFormat="1" applyFont="1" applyFill="1" applyBorder="1" applyAlignment="1">
      <alignment horizontal="center" vertical="center"/>
    </xf>
    <xf numFmtId="176" fontId="13" fillId="0" borderId="3" xfId="6" applyNumberFormat="1" applyFont="1" applyFill="1" applyBorder="1" applyAlignment="1">
      <alignment horizontal="center" vertical="center"/>
    </xf>
    <xf numFmtId="176" fontId="13" fillId="0" borderId="3" xfId="6" applyNumberFormat="1" applyFont="1" applyFill="1" applyBorder="1" applyAlignment="1">
      <alignment horizontal="center" vertical="center" shrinkToFit="1"/>
    </xf>
    <xf numFmtId="176" fontId="7" fillId="0" borderId="0" xfId="6" applyNumberFormat="1" applyFont="1" applyFill="1" applyAlignment="1">
      <alignment horizontal="center" vertical="center"/>
    </xf>
    <xf numFmtId="176" fontId="8" fillId="0" borderId="0" xfId="7" applyNumberFormat="1" applyFont="1" applyFill="1" applyBorder="1" applyAlignment="1">
      <alignment vertical="center"/>
    </xf>
    <xf numFmtId="176" fontId="13" fillId="0" borderId="0" xfId="6" applyNumberFormat="1" applyFont="1" applyFill="1" applyBorder="1" applyAlignment="1">
      <alignment horizontal="left" vertical="center" indent="2"/>
    </xf>
    <xf numFmtId="176" fontId="13" fillId="0" borderId="0" xfId="6" applyNumberFormat="1" applyFont="1" applyFill="1" applyBorder="1" applyAlignment="1">
      <alignment horizontal="left" vertical="center" indent="4"/>
    </xf>
    <xf numFmtId="176" fontId="8" fillId="0" borderId="0" xfId="7" applyNumberFormat="1" applyFont="1" applyFill="1" applyBorder="1" applyAlignment="1">
      <alignment horizontal="right" vertical="center"/>
    </xf>
    <xf numFmtId="176" fontId="13" fillId="0" borderId="15" xfId="6" applyNumberFormat="1" applyFont="1" applyFill="1" applyBorder="1" applyAlignment="1">
      <alignment horizontal="left" vertical="center" indent="4"/>
    </xf>
    <xf numFmtId="176" fontId="13" fillId="0" borderId="5" xfId="6" applyNumberFormat="1" applyFont="1" applyFill="1" applyBorder="1" applyAlignment="1">
      <alignment horizontal="left" vertical="center" indent="2"/>
    </xf>
    <xf numFmtId="176" fontId="8" fillId="0" borderId="5" xfId="7" applyNumberFormat="1" applyFont="1" applyFill="1" applyBorder="1" applyAlignment="1">
      <alignment vertical="center"/>
    </xf>
  </cellXfs>
  <cellStyles count="9">
    <cellStyle name="ハイパーリンク" xfId="2" builtinId="8"/>
    <cellStyle name="桁区切り" xfId="1" builtinId="6"/>
    <cellStyle name="桁区切り 2" xfId="5"/>
    <cellStyle name="桁区切り 3" xfId="7"/>
    <cellStyle name="標準" xfId="0" builtinId="0"/>
    <cellStyle name="標準 2" xfId="3"/>
    <cellStyle name="標準 2 2" xfId="6"/>
    <cellStyle name="標準 2 3" xfId="4"/>
    <cellStyle name="標準_JB1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19</xdr:row>
      <xdr:rowOff>152400</xdr:rowOff>
    </xdr:from>
    <xdr:to>
      <xdr:col>4</xdr:col>
      <xdr:colOff>581025</xdr:colOff>
      <xdr:row>25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924675"/>
          <a:ext cx="45529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155200</xdr:colOff>
      <xdr:row>10</xdr:row>
      <xdr:rowOff>151209</xdr:rowOff>
    </xdr:from>
    <xdr:to>
      <xdr:col>0</xdr:col>
      <xdr:colOff>297087</xdr:colOff>
      <xdr:row>13</xdr:row>
      <xdr:rowOff>229790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/>
        </xdr:cNvSpPr>
      </xdr:nvSpPr>
      <xdr:spPr bwMode="auto">
        <a:xfrm>
          <a:off x="155200" y="3275409"/>
          <a:ext cx="141887" cy="1221581"/>
        </a:xfrm>
        <a:prstGeom prst="leftBrace">
          <a:avLst>
            <a:gd name="adj1" fmla="val 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&#12304;&#21407;&#31295;&#12305;2025(&#20196;&#21644;7)&#24180;&#29256;&#37089;&#23665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-1"/>
      <sheetName val="1-2"/>
      <sheetName val="1-3(1)"/>
      <sheetName val="1-3(2)"/>
      <sheetName val="1-4"/>
      <sheetName val="1-5"/>
      <sheetName val="1-6"/>
      <sheetName val="1-7"/>
      <sheetName val="1-8"/>
      <sheetName val="1-9"/>
      <sheetName val="1-10"/>
      <sheetName val="1-11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2-12"/>
      <sheetName val="2-13"/>
      <sheetName val="2-14"/>
      <sheetName val="2-15"/>
      <sheetName val="2-16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5-1"/>
      <sheetName val="5-2"/>
      <sheetName val="5-3"/>
      <sheetName val="5-4"/>
      <sheetName val="5-5"/>
      <sheetName val="5-6"/>
      <sheetName val="5-7"/>
      <sheetName val="5-8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7-1"/>
      <sheetName val="7-2"/>
      <sheetName val="7-3"/>
      <sheetName val="7-4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9-1"/>
      <sheetName val="9-2"/>
      <sheetName val="9-3"/>
      <sheetName val="9-4"/>
      <sheetName val="9-5"/>
      <sheetName val="10-1"/>
      <sheetName val="10-2"/>
      <sheetName val="10-3"/>
      <sheetName val="10-4"/>
      <sheetName val="10-5"/>
      <sheetName val="10-6"/>
      <sheetName val="10-7"/>
      <sheetName val="10-8"/>
      <sheetName val="10-9(1)"/>
      <sheetName val="10-9(2)"/>
      <sheetName val="10-10"/>
      <sheetName val="11-1"/>
      <sheetName val="11-2"/>
      <sheetName val="11-3"/>
      <sheetName val="11-4"/>
      <sheetName val="11-5"/>
      <sheetName val="11-6"/>
      <sheetName val="11-7"/>
      <sheetName val="12-1"/>
      <sheetName val="12-2"/>
      <sheetName val="12-3"/>
      <sheetName val="12-4"/>
      <sheetName val="12-5"/>
      <sheetName val="12-6"/>
      <sheetName val="12-7(1)"/>
      <sheetName val="12-7(2)"/>
      <sheetName val="12-7(3)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5-1"/>
      <sheetName val="15-2"/>
      <sheetName val="15-3"/>
      <sheetName val="15-4"/>
      <sheetName val="15-5"/>
      <sheetName val="15-6"/>
      <sheetName val="15-7"/>
      <sheetName val="15-8"/>
      <sheetName val="16-1"/>
      <sheetName val="16-2"/>
      <sheetName val="16-3(1)"/>
      <sheetName val="16-3(2)"/>
      <sheetName val="16-4"/>
      <sheetName val="16-5"/>
      <sheetName val="17-1"/>
      <sheetName val="17-2"/>
      <sheetName val="17-3"/>
      <sheetName val="17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70" zoomScaleNormal="70" workbookViewId="0">
      <selection activeCell="B16" sqref="B16"/>
    </sheetView>
  </sheetViews>
  <sheetFormatPr defaultColWidth="9.25" defaultRowHeight="25.5" customHeight="1" x14ac:dyDescent="0.15"/>
  <cols>
    <col min="1" max="1" width="9.25" style="1"/>
    <col min="2" max="2" width="36.875" style="15" customWidth="1"/>
    <col min="3" max="4" width="9.25" style="9"/>
    <col min="5" max="16384" width="9.25" style="10"/>
  </cols>
  <sheetData>
    <row r="1" spans="1:5" s="2" customFormat="1" ht="25.5" customHeight="1" x14ac:dyDescent="0.2">
      <c r="A1" s="1"/>
      <c r="C1" s="3" t="s">
        <v>0</v>
      </c>
      <c r="D1" s="4" t="s">
        <v>1</v>
      </c>
    </row>
    <row r="2" spans="1:5" s="2" customFormat="1" ht="25.5" customHeight="1" x14ac:dyDescent="0.2">
      <c r="A2" s="5" t="s">
        <v>2</v>
      </c>
      <c r="C2" s="6"/>
      <c r="D2" s="7"/>
    </row>
    <row r="3" spans="1:5" ht="25.5" customHeight="1" x14ac:dyDescent="0.2">
      <c r="A3" s="13"/>
      <c r="B3" s="14"/>
    </row>
    <row r="4" spans="1:5" ht="25.5" customHeight="1" x14ac:dyDescent="0.2">
      <c r="A4" s="13"/>
      <c r="B4" s="8" t="s">
        <v>3</v>
      </c>
    </row>
    <row r="5" spans="1:5" s="2" customFormat="1" ht="25.5" customHeight="1" x14ac:dyDescent="0.2">
      <c r="A5" s="11" t="s">
        <v>4</v>
      </c>
      <c r="B5" s="12" t="s">
        <v>5</v>
      </c>
      <c r="D5" s="9"/>
      <c r="E5" s="10"/>
    </row>
    <row r="6" spans="1:5" s="2" customFormat="1" ht="25.5" customHeight="1" x14ac:dyDescent="0.2">
      <c r="A6" s="11" t="s">
        <v>6</v>
      </c>
      <c r="B6" s="12" t="s">
        <v>7</v>
      </c>
      <c r="D6" s="9"/>
      <c r="E6" s="10"/>
    </row>
    <row r="7" spans="1:5" s="2" customFormat="1" ht="25.5" customHeight="1" x14ac:dyDescent="0.2">
      <c r="A7" s="11" t="s">
        <v>8</v>
      </c>
      <c r="B7" s="12" t="s">
        <v>9</v>
      </c>
      <c r="D7" s="9"/>
      <c r="E7" s="10"/>
    </row>
    <row r="8" spans="1:5" s="2" customFormat="1" ht="25.5" customHeight="1" x14ac:dyDescent="0.2">
      <c r="A8" s="11" t="s">
        <v>10</v>
      </c>
      <c r="B8" s="12" t="s">
        <v>11</v>
      </c>
      <c r="D8" s="9"/>
      <c r="E8" s="10"/>
    </row>
    <row r="9" spans="1:5" s="2" customFormat="1" ht="25.5" customHeight="1" x14ac:dyDescent="0.2">
      <c r="A9" s="11" t="s">
        <v>12</v>
      </c>
      <c r="B9" s="12" t="s">
        <v>13</v>
      </c>
      <c r="D9" s="9"/>
      <c r="E9" s="10"/>
    </row>
    <row r="10" spans="1:5" s="2" customFormat="1" ht="25.5" customHeight="1" x14ac:dyDescent="0.2">
      <c r="A10" s="11" t="s">
        <v>14</v>
      </c>
      <c r="B10" s="12" t="s">
        <v>15</v>
      </c>
      <c r="D10" s="9"/>
      <c r="E10" s="10"/>
    </row>
    <row r="11" spans="1:5" s="2" customFormat="1" ht="25.5" customHeight="1" x14ac:dyDescent="0.2">
      <c r="A11" s="11" t="s">
        <v>16</v>
      </c>
      <c r="B11" s="12" t="s">
        <v>17</v>
      </c>
      <c r="D11" s="9"/>
      <c r="E11" s="10"/>
    </row>
    <row r="12" spans="1:5" s="2" customFormat="1" ht="25.5" customHeight="1" x14ac:dyDescent="0.2">
      <c r="A12" s="11" t="s">
        <v>18</v>
      </c>
      <c r="B12" s="12" t="s">
        <v>19</v>
      </c>
      <c r="D12" s="9"/>
      <c r="E12" s="10"/>
    </row>
    <row r="13" spans="1:5" s="2" customFormat="1" ht="25.5" customHeight="1" x14ac:dyDescent="0.2">
      <c r="A13" s="11" t="s">
        <v>20</v>
      </c>
      <c r="B13" s="12" t="s">
        <v>21</v>
      </c>
      <c r="D13" s="9"/>
      <c r="E13" s="10"/>
    </row>
    <row r="14" spans="1:5" s="2" customFormat="1" ht="25.5" customHeight="1" x14ac:dyDescent="0.2">
      <c r="A14" s="11" t="s">
        <v>22</v>
      </c>
      <c r="B14" s="12" t="s">
        <v>23</v>
      </c>
      <c r="D14" s="9"/>
      <c r="E14" s="10"/>
    </row>
    <row r="15" spans="1:5" s="2" customFormat="1" ht="25.5" customHeight="1" x14ac:dyDescent="0.2">
      <c r="A15" s="11" t="s">
        <v>24</v>
      </c>
      <c r="B15" s="12" t="s">
        <v>25</v>
      </c>
      <c r="D15" s="9"/>
      <c r="E15" s="10"/>
    </row>
    <row r="16" spans="1:5" s="2" customFormat="1" ht="25.5" customHeight="1" x14ac:dyDescent="0.2">
      <c r="A16" s="11" t="s">
        <v>26</v>
      </c>
      <c r="B16" s="12" t="s">
        <v>27</v>
      </c>
      <c r="D16" s="9"/>
      <c r="E16" s="10"/>
    </row>
    <row r="17" spans="1:5" s="2" customFormat="1" ht="25.5" customHeight="1" x14ac:dyDescent="0.2">
      <c r="A17" s="11" t="s">
        <v>28</v>
      </c>
      <c r="B17" s="12" t="s">
        <v>29</v>
      </c>
      <c r="D17" s="9"/>
      <c r="E17" s="10"/>
    </row>
    <row r="18" spans="1:5" s="2" customFormat="1" ht="25.5" customHeight="1" x14ac:dyDescent="0.2">
      <c r="A18" s="11" t="s">
        <v>30</v>
      </c>
      <c r="B18" s="12" t="s">
        <v>31</v>
      </c>
      <c r="D18" s="9"/>
      <c r="E18" s="10"/>
    </row>
    <row r="19" spans="1:5" s="2" customFormat="1" ht="25.5" customHeight="1" x14ac:dyDescent="0.2">
      <c r="A19" s="11" t="s">
        <v>32</v>
      </c>
      <c r="B19" s="12" t="s">
        <v>33</v>
      </c>
      <c r="D19" s="9"/>
      <c r="E19" s="10"/>
    </row>
    <row r="20" spans="1:5" s="2" customFormat="1" ht="25.5" customHeight="1" x14ac:dyDescent="0.2">
      <c r="A20" s="11" t="s">
        <v>34</v>
      </c>
      <c r="B20" s="12" t="s">
        <v>35</v>
      </c>
      <c r="D20" s="9"/>
      <c r="E20" s="10"/>
    </row>
    <row r="21" spans="1:5" ht="25.5" customHeight="1" x14ac:dyDescent="0.2">
      <c r="A21" s="13"/>
    </row>
  </sheetData>
  <phoneticPr fontId="3"/>
  <hyperlinks>
    <hyperlink ref="A5" location="'2-1'!A1" display="2-1"/>
    <hyperlink ref="A6" location="'2-2'!A1" display="2-2"/>
    <hyperlink ref="A7" location="'2-3'!A1" display="2-3"/>
    <hyperlink ref="A8" location="'2-4'!A1" display="2-4"/>
    <hyperlink ref="A9" location="'2-5'!A1" display="2-5"/>
    <hyperlink ref="A10" location="'2-6'!A1" display="2-6"/>
    <hyperlink ref="A11" location="'2-7'!A1" display="2-7"/>
    <hyperlink ref="A12" location="'2-8'!A1" display="2-8"/>
    <hyperlink ref="A13" location="'2-9'!A1" display="2-9"/>
    <hyperlink ref="A14" location="'2-10'!A1" display="2-10"/>
    <hyperlink ref="A15" location="'2-11'!A1" display="2-11"/>
    <hyperlink ref="A16" location="'2-12'!A1" display="2-12"/>
    <hyperlink ref="A17" location="'2-13'!A1" display="2-13"/>
    <hyperlink ref="A18" location="'2-14'!A1" display="2-14"/>
    <hyperlink ref="A19" location="'2-15'!A1" display="2-15"/>
    <hyperlink ref="A20" location="'2-16'!A1" display="2-16"/>
    <hyperlink ref="B5" location="'2-1'!A1" display="2-1.人口の推移 "/>
    <hyperlink ref="B6" location="'2-2'!A1" display="2-2.人口動態 "/>
    <hyperlink ref="B7" location="'2-3'!A1" display="2-3.人口動態率 "/>
    <hyperlink ref="B8" location="'2-4'!A1" display="2-4.外国人住民登録者数 "/>
    <hyperlink ref="B9" location="'2-5'!A1" display="2-5.人口移動の方向（転入） "/>
    <hyperlink ref="B10" location="'2-6'!A1" display="2-6.人口移動の方向（転出）"/>
    <hyperlink ref="B11" location="'2-7'!A1" display="2-7.地区別現住人口の推移"/>
    <hyperlink ref="B12" location="'2-8'!A1" display="2-8.年齢別人口"/>
    <hyperlink ref="B13" location="'2-9'!A1" display="2-9.年齢（5歳階級）別人口"/>
    <hyperlink ref="B14" location="'2-10'!A1" display="2-10.生産年齢人口（地区別）"/>
    <hyperlink ref="B15" location="'2-11'!A1" display="2-11.労働力状態及び男女別15歳以上人口"/>
    <hyperlink ref="B16" location="'2-12'!A1" display="2-12.世帯数・世帯人員の推移"/>
    <hyperlink ref="B17" location="'2-13'!A1" display="2-13.住居の所有関係別一般世帯の推移"/>
    <hyperlink ref="B18" location="'2-14'!A1" display="2-14.人口集中地区の人口・面積"/>
    <hyperlink ref="B19" location="'2-15'!A1" display="2-15.従業地・通学地による人口（昼間人口）"/>
    <hyperlink ref="B20" location="'2-16'!A1" display="2-16.常住地又は従業地による産業分類 （大分類）別15歳以上就業者数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A38"/>
  <sheetViews>
    <sheetView zoomScale="85" zoomScaleNormal="85" zoomScaleSheetLayoutView="70" workbookViewId="0"/>
  </sheetViews>
  <sheetFormatPr defaultColWidth="9" defaultRowHeight="13.5" x14ac:dyDescent="0.4"/>
  <cols>
    <col min="1" max="1" width="4.5" style="152" customWidth="1"/>
    <col min="2" max="2" width="11.75" style="152" customWidth="1"/>
    <col min="3" max="23" width="10.25" style="153" customWidth="1"/>
    <col min="24" max="24" width="10.25" style="154" customWidth="1"/>
    <col min="25" max="25" width="10.25" style="210" customWidth="1"/>
    <col min="26" max="26" width="2.5" style="152" customWidth="1"/>
    <col min="27" max="27" width="10.625" style="152" bestFit="1" customWidth="1"/>
    <col min="28" max="16384" width="9" style="152"/>
  </cols>
  <sheetData>
    <row r="1" spans="1:27" ht="22.5" customHeight="1" x14ac:dyDescent="0.4">
      <c r="Y1" s="155" t="s">
        <v>36</v>
      </c>
      <c r="AA1" s="18" t="s">
        <v>37</v>
      </c>
    </row>
    <row r="2" spans="1:27" ht="22.5" customHeight="1" x14ac:dyDescent="0.4">
      <c r="A2" s="156" t="s">
        <v>491</v>
      </c>
      <c r="B2" s="157"/>
      <c r="C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8"/>
      <c r="Q2" s="159"/>
      <c r="R2" s="159"/>
      <c r="S2" s="158"/>
      <c r="T2" s="159"/>
      <c r="U2" s="159"/>
      <c r="V2" s="159"/>
      <c r="W2" s="159"/>
      <c r="X2" s="160"/>
      <c r="Y2" s="161"/>
    </row>
    <row r="3" spans="1:27" s="168" customFormat="1" ht="22.5" customHeight="1" x14ac:dyDescent="0.15">
      <c r="A3" s="162" t="s">
        <v>492</v>
      </c>
      <c r="B3" s="163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5"/>
      <c r="P3" s="165"/>
      <c r="Q3" s="165"/>
      <c r="R3" s="165"/>
      <c r="S3" s="165"/>
      <c r="T3" s="165"/>
      <c r="U3" s="165"/>
      <c r="V3" s="165"/>
      <c r="W3" s="165"/>
      <c r="X3" s="166"/>
      <c r="Y3" s="167" t="s">
        <v>416</v>
      </c>
    </row>
    <row r="4" spans="1:27" ht="24" customHeight="1" x14ac:dyDescent="0.4">
      <c r="A4" s="169" t="s">
        <v>493</v>
      </c>
      <c r="B4" s="169"/>
      <c r="C4" s="170" t="s">
        <v>494</v>
      </c>
      <c r="D4" s="171"/>
      <c r="E4" s="172"/>
      <c r="F4" s="173" t="s">
        <v>495</v>
      </c>
      <c r="G4" s="173"/>
      <c r="H4" s="173"/>
      <c r="I4" s="173" t="s">
        <v>496</v>
      </c>
      <c r="J4" s="173"/>
      <c r="K4" s="173"/>
      <c r="L4" s="173" t="s">
        <v>497</v>
      </c>
      <c r="M4" s="173"/>
      <c r="N4" s="173"/>
      <c r="O4" s="173" t="s">
        <v>498</v>
      </c>
      <c r="P4" s="173"/>
      <c r="Q4" s="173"/>
      <c r="R4" s="173" t="s">
        <v>499</v>
      </c>
      <c r="S4" s="173"/>
      <c r="T4" s="173"/>
      <c r="U4" s="173" t="s">
        <v>500</v>
      </c>
      <c r="V4" s="173"/>
      <c r="W4" s="173"/>
      <c r="X4" s="174" t="s">
        <v>501</v>
      </c>
      <c r="Y4" s="175"/>
    </row>
    <row r="5" spans="1:27" ht="24" customHeight="1" x14ac:dyDescent="0.4">
      <c r="A5" s="176"/>
      <c r="B5" s="176"/>
      <c r="C5" s="177" t="s">
        <v>48</v>
      </c>
      <c r="D5" s="177" t="s">
        <v>49</v>
      </c>
      <c r="E5" s="177" t="s">
        <v>50</v>
      </c>
      <c r="F5" s="177" t="s">
        <v>48</v>
      </c>
      <c r="G5" s="177" t="s">
        <v>49</v>
      </c>
      <c r="H5" s="177" t="s">
        <v>50</v>
      </c>
      <c r="I5" s="177" t="s">
        <v>48</v>
      </c>
      <c r="J5" s="177" t="s">
        <v>49</v>
      </c>
      <c r="K5" s="177" t="s">
        <v>50</v>
      </c>
      <c r="L5" s="177" t="s">
        <v>48</v>
      </c>
      <c r="M5" s="177" t="s">
        <v>49</v>
      </c>
      <c r="N5" s="177" t="s">
        <v>50</v>
      </c>
      <c r="O5" s="177" t="s">
        <v>48</v>
      </c>
      <c r="P5" s="177" t="s">
        <v>49</v>
      </c>
      <c r="Q5" s="177" t="s">
        <v>50</v>
      </c>
      <c r="R5" s="177" t="s">
        <v>48</v>
      </c>
      <c r="S5" s="177" t="s">
        <v>49</v>
      </c>
      <c r="T5" s="177" t="s">
        <v>50</v>
      </c>
      <c r="U5" s="177" t="s">
        <v>48</v>
      </c>
      <c r="V5" s="177" t="s">
        <v>49</v>
      </c>
      <c r="W5" s="177" t="s">
        <v>50</v>
      </c>
      <c r="X5" s="178" t="s">
        <v>502</v>
      </c>
      <c r="Y5" s="179" t="s">
        <v>503</v>
      </c>
    </row>
    <row r="6" spans="1:27" ht="24" customHeight="1" x14ac:dyDescent="0.4">
      <c r="A6" s="180"/>
      <c r="B6" s="181" t="s">
        <v>504</v>
      </c>
      <c r="C6" s="182">
        <f t="shared" ref="C6:W6" si="0">C7+C11+C22+C29</f>
        <v>314642</v>
      </c>
      <c r="D6" s="182">
        <f t="shared" si="0"/>
        <v>155645</v>
      </c>
      <c r="E6" s="182">
        <f t="shared" si="0"/>
        <v>158997</v>
      </c>
      <c r="F6" s="183">
        <f t="shared" si="0"/>
        <v>326833</v>
      </c>
      <c r="G6" s="183">
        <f t="shared" si="0"/>
        <v>162007</v>
      </c>
      <c r="H6" s="183">
        <f t="shared" si="0"/>
        <v>164826</v>
      </c>
      <c r="I6" s="183">
        <f t="shared" si="0"/>
        <v>334824</v>
      </c>
      <c r="J6" s="183">
        <f t="shared" si="0"/>
        <v>165988</v>
      </c>
      <c r="K6" s="183">
        <f t="shared" si="0"/>
        <v>168836</v>
      </c>
      <c r="L6" s="183">
        <f t="shared" si="0"/>
        <v>338834</v>
      </c>
      <c r="M6" s="183">
        <f t="shared" si="0"/>
        <v>167071</v>
      </c>
      <c r="N6" s="183">
        <f t="shared" si="0"/>
        <v>171763</v>
      </c>
      <c r="O6" s="183">
        <f t="shared" si="0"/>
        <v>338712</v>
      </c>
      <c r="P6" s="183">
        <f t="shared" si="0"/>
        <v>166336</v>
      </c>
      <c r="Q6" s="183">
        <f t="shared" si="0"/>
        <v>172376</v>
      </c>
      <c r="R6" s="183">
        <f t="shared" si="0"/>
        <v>335444</v>
      </c>
      <c r="S6" s="183">
        <f t="shared" si="0"/>
        <v>167096</v>
      </c>
      <c r="T6" s="183">
        <f t="shared" si="0"/>
        <v>168348</v>
      </c>
      <c r="U6" s="183">
        <f t="shared" si="0"/>
        <v>327692</v>
      </c>
      <c r="V6" s="183">
        <f>V7+V11+V22+V29</f>
        <v>161830</v>
      </c>
      <c r="W6" s="183">
        <f t="shared" si="0"/>
        <v>165862</v>
      </c>
      <c r="X6" s="184">
        <f>U6-R6</f>
        <v>-7752</v>
      </c>
      <c r="Y6" s="185">
        <f t="shared" ref="Y6:Y21" si="1">X6/R6*100</f>
        <v>-2.3109669572268396</v>
      </c>
    </row>
    <row r="7" spans="1:27" ht="24" customHeight="1" x14ac:dyDescent="0.4">
      <c r="A7" s="186" t="s">
        <v>505</v>
      </c>
      <c r="B7" s="187" t="s">
        <v>203</v>
      </c>
      <c r="C7" s="188">
        <f t="shared" ref="C7:W7" si="2">SUM(C8:C10)</f>
        <v>65274</v>
      </c>
      <c r="D7" s="188">
        <f t="shared" si="2"/>
        <v>33543</v>
      </c>
      <c r="E7" s="188">
        <f t="shared" si="2"/>
        <v>31731</v>
      </c>
      <c r="F7" s="188">
        <f t="shared" si="2"/>
        <v>60011</v>
      </c>
      <c r="G7" s="188">
        <f t="shared" si="2"/>
        <v>30837</v>
      </c>
      <c r="H7" s="188">
        <f t="shared" si="2"/>
        <v>29174</v>
      </c>
      <c r="I7" s="188">
        <f t="shared" ref="I7:N7" si="3">SUM(I8:I10)</f>
        <v>55484</v>
      </c>
      <c r="J7" s="188">
        <f t="shared" si="3"/>
        <v>28367</v>
      </c>
      <c r="K7" s="188">
        <f t="shared" si="3"/>
        <v>27117</v>
      </c>
      <c r="L7" s="188">
        <f t="shared" si="3"/>
        <v>52002</v>
      </c>
      <c r="M7" s="188">
        <f t="shared" si="3"/>
        <v>26516</v>
      </c>
      <c r="N7" s="188">
        <f t="shared" si="3"/>
        <v>25486</v>
      </c>
      <c r="O7" s="183">
        <f>SUM(O8:O10)</f>
        <v>48692</v>
      </c>
      <c r="P7" s="183">
        <f>SUM(P8:P10)</f>
        <v>24870</v>
      </c>
      <c r="Q7" s="183">
        <f>SUM(Q8:Q10)</f>
        <v>23822</v>
      </c>
      <c r="R7" s="183">
        <f t="shared" si="2"/>
        <v>41865</v>
      </c>
      <c r="S7" s="183">
        <f t="shared" si="2"/>
        <v>21467</v>
      </c>
      <c r="T7" s="183">
        <f t="shared" si="2"/>
        <v>20398</v>
      </c>
      <c r="U7" s="183">
        <f t="shared" si="2"/>
        <v>39177</v>
      </c>
      <c r="V7" s="183">
        <f t="shared" si="2"/>
        <v>20023</v>
      </c>
      <c r="W7" s="183">
        <f t="shared" si="2"/>
        <v>19154</v>
      </c>
      <c r="X7" s="184">
        <f t="shared" ref="X7:X21" si="4">U7-R7</f>
        <v>-2688</v>
      </c>
      <c r="Y7" s="185">
        <f t="shared" si="1"/>
        <v>-6.4206377642422066</v>
      </c>
    </row>
    <row r="8" spans="1:27" ht="24" customHeight="1" x14ac:dyDescent="0.4">
      <c r="A8" s="186"/>
      <c r="B8" s="189" t="s">
        <v>468</v>
      </c>
      <c r="C8" s="190">
        <f>SUM(D8:E8)</f>
        <v>19946</v>
      </c>
      <c r="D8" s="191">
        <v>10302</v>
      </c>
      <c r="E8" s="191">
        <v>9644</v>
      </c>
      <c r="F8" s="190">
        <f>SUM(G8:H8)</f>
        <v>18407</v>
      </c>
      <c r="G8" s="191">
        <v>9408</v>
      </c>
      <c r="H8" s="191">
        <v>8999</v>
      </c>
      <c r="I8" s="190">
        <f>SUM(J8:K8)</f>
        <v>17530</v>
      </c>
      <c r="J8" s="191">
        <v>8874</v>
      </c>
      <c r="K8" s="191">
        <v>8656</v>
      </c>
      <c r="L8" s="190">
        <f>SUM(M8:N8)</f>
        <v>16710</v>
      </c>
      <c r="M8" s="191">
        <v>8541</v>
      </c>
      <c r="N8" s="191">
        <v>8169</v>
      </c>
      <c r="O8" s="190">
        <f>SUM(P8:Q8)</f>
        <v>15286</v>
      </c>
      <c r="P8" s="192">
        <v>7865</v>
      </c>
      <c r="Q8" s="192">
        <v>7421</v>
      </c>
      <c r="R8" s="190">
        <f>SUM(S8:T8)</f>
        <v>12968</v>
      </c>
      <c r="S8" s="190">
        <v>6652</v>
      </c>
      <c r="T8" s="190">
        <v>6316</v>
      </c>
      <c r="U8" s="190">
        <f>SUM(V8:W8)</f>
        <v>12096</v>
      </c>
      <c r="V8" s="190">
        <v>6123</v>
      </c>
      <c r="W8" s="190">
        <v>5973</v>
      </c>
      <c r="X8" s="193">
        <f t="shared" si="4"/>
        <v>-872</v>
      </c>
      <c r="Y8" s="194">
        <f t="shared" si="1"/>
        <v>-6.7242442936458975</v>
      </c>
    </row>
    <row r="9" spans="1:27" ht="24" customHeight="1" x14ac:dyDescent="0.4">
      <c r="A9" s="186"/>
      <c r="B9" s="189" t="s">
        <v>469</v>
      </c>
      <c r="C9" s="190">
        <f>SUM(D9:E9)</f>
        <v>21888</v>
      </c>
      <c r="D9" s="191">
        <v>11303</v>
      </c>
      <c r="E9" s="191">
        <v>10585</v>
      </c>
      <c r="F9" s="190">
        <f>SUM(G9:H9)</f>
        <v>19878</v>
      </c>
      <c r="G9" s="191">
        <v>10267</v>
      </c>
      <c r="H9" s="191">
        <v>9611</v>
      </c>
      <c r="I9" s="190">
        <f>SUM(J9:K9)</f>
        <v>18138</v>
      </c>
      <c r="J9" s="191">
        <v>9295</v>
      </c>
      <c r="K9" s="191">
        <v>8843</v>
      </c>
      <c r="L9" s="190">
        <f>SUM(M9:N9)</f>
        <v>17312</v>
      </c>
      <c r="M9" s="191">
        <v>8816</v>
      </c>
      <c r="N9" s="191">
        <v>8496</v>
      </c>
      <c r="O9" s="190">
        <f>SUM(P9:Q9)</f>
        <v>16302</v>
      </c>
      <c r="P9" s="192">
        <v>8328</v>
      </c>
      <c r="Q9" s="192">
        <v>7974</v>
      </c>
      <c r="R9" s="190">
        <f>SUM(S9:T9)</f>
        <v>13596</v>
      </c>
      <c r="S9" s="190">
        <v>6983</v>
      </c>
      <c r="T9" s="190">
        <v>6613</v>
      </c>
      <c r="U9" s="190">
        <f>SUM(V9:W9)</f>
        <v>13227</v>
      </c>
      <c r="V9" s="190">
        <v>6827</v>
      </c>
      <c r="W9" s="190">
        <v>6400</v>
      </c>
      <c r="X9" s="193">
        <f t="shared" si="4"/>
        <v>-369</v>
      </c>
      <c r="Y9" s="194">
        <f t="shared" si="1"/>
        <v>-2.7140335392762576</v>
      </c>
    </row>
    <row r="10" spans="1:27" ht="24" customHeight="1" x14ac:dyDescent="0.4">
      <c r="A10" s="186"/>
      <c r="B10" s="189" t="s">
        <v>470</v>
      </c>
      <c r="C10" s="190">
        <f>SUM(D10:E10)</f>
        <v>23440</v>
      </c>
      <c r="D10" s="191">
        <v>11938</v>
      </c>
      <c r="E10" s="191">
        <v>11502</v>
      </c>
      <c r="F10" s="190">
        <f>SUM(G10:H10)</f>
        <v>21726</v>
      </c>
      <c r="G10" s="191">
        <v>11162</v>
      </c>
      <c r="H10" s="191">
        <v>10564</v>
      </c>
      <c r="I10" s="190">
        <f>SUM(J10:K10)</f>
        <v>19816</v>
      </c>
      <c r="J10" s="191">
        <v>10198</v>
      </c>
      <c r="K10" s="191">
        <v>9618</v>
      </c>
      <c r="L10" s="190">
        <f>SUM(M10:N10)</f>
        <v>17980</v>
      </c>
      <c r="M10" s="191">
        <v>9159</v>
      </c>
      <c r="N10" s="191">
        <v>8821</v>
      </c>
      <c r="O10" s="190">
        <f>SUM(P10:Q10)</f>
        <v>17104</v>
      </c>
      <c r="P10" s="192">
        <v>8677</v>
      </c>
      <c r="Q10" s="192">
        <v>8427</v>
      </c>
      <c r="R10" s="190">
        <f>SUM(S10:T10)</f>
        <v>15301</v>
      </c>
      <c r="S10" s="190">
        <v>7832</v>
      </c>
      <c r="T10" s="190">
        <v>7469</v>
      </c>
      <c r="U10" s="190">
        <f>SUM(V10:W10)</f>
        <v>13854</v>
      </c>
      <c r="V10" s="190">
        <v>7073</v>
      </c>
      <c r="W10" s="190">
        <v>6781</v>
      </c>
      <c r="X10" s="193">
        <f t="shared" si="4"/>
        <v>-1447</v>
      </c>
      <c r="Y10" s="194">
        <f t="shared" si="1"/>
        <v>-9.4568982419449714</v>
      </c>
    </row>
    <row r="11" spans="1:27" ht="24" customHeight="1" x14ac:dyDescent="0.4">
      <c r="A11" s="195" t="s">
        <v>506</v>
      </c>
      <c r="B11" s="187" t="s">
        <v>203</v>
      </c>
      <c r="C11" s="196">
        <f t="shared" ref="C11:W11" si="5">SUM(C12:C21)</f>
        <v>214829</v>
      </c>
      <c r="D11" s="196">
        <f t="shared" si="5"/>
        <v>107682</v>
      </c>
      <c r="E11" s="196">
        <f t="shared" si="5"/>
        <v>107147</v>
      </c>
      <c r="F11" s="196">
        <f t="shared" si="5"/>
        <v>223870</v>
      </c>
      <c r="G11" s="196">
        <f t="shared" si="5"/>
        <v>113402</v>
      </c>
      <c r="H11" s="196">
        <f t="shared" si="5"/>
        <v>110468</v>
      </c>
      <c r="I11" s="196">
        <f t="shared" si="5"/>
        <v>227065</v>
      </c>
      <c r="J11" s="196">
        <f t="shared" si="5"/>
        <v>115772</v>
      </c>
      <c r="K11" s="196">
        <f t="shared" si="5"/>
        <v>111293</v>
      </c>
      <c r="L11" s="196">
        <f t="shared" si="5"/>
        <v>226508</v>
      </c>
      <c r="M11" s="196">
        <f t="shared" si="5"/>
        <v>115402</v>
      </c>
      <c r="N11" s="196">
        <f t="shared" si="5"/>
        <v>111106</v>
      </c>
      <c r="O11" s="197">
        <f>SUM(O12:O21)</f>
        <v>217826</v>
      </c>
      <c r="P11" s="197">
        <f>SUM(P12:P21)</f>
        <v>110229</v>
      </c>
      <c r="Q11" s="197">
        <f>SUM(Q12:Q21)</f>
        <v>107597</v>
      </c>
      <c r="R11" s="197">
        <f>SUM(R12:R21)</f>
        <v>204785</v>
      </c>
      <c r="S11" s="197">
        <f t="shared" si="5"/>
        <v>104575</v>
      </c>
      <c r="T11" s="197">
        <f t="shared" si="5"/>
        <v>100210</v>
      </c>
      <c r="U11" s="197">
        <f>SUM(U12:U21)</f>
        <v>193417</v>
      </c>
      <c r="V11" s="197">
        <f t="shared" si="5"/>
        <v>98760</v>
      </c>
      <c r="W11" s="197">
        <f t="shared" si="5"/>
        <v>94657</v>
      </c>
      <c r="X11" s="184">
        <f t="shared" si="4"/>
        <v>-11368</v>
      </c>
      <c r="Y11" s="185">
        <f t="shared" si="1"/>
        <v>-5.551187831139976</v>
      </c>
    </row>
    <row r="12" spans="1:27" ht="24" customHeight="1" x14ac:dyDescent="0.4">
      <c r="A12" s="195"/>
      <c r="B12" s="189" t="s">
        <v>471</v>
      </c>
      <c r="C12" s="190">
        <f t="shared" ref="C12:C21" si="6">SUM(D12:E12)</f>
        <v>24771</v>
      </c>
      <c r="D12" s="190">
        <v>12713</v>
      </c>
      <c r="E12" s="190">
        <v>12058</v>
      </c>
      <c r="F12" s="190">
        <f t="shared" ref="F12:F21" si="7">SUM(G12:H12)</f>
        <v>23934</v>
      </c>
      <c r="G12" s="190">
        <v>12374</v>
      </c>
      <c r="H12" s="190">
        <v>11560</v>
      </c>
      <c r="I12" s="190">
        <f t="shared" ref="I12:I21" si="8">SUM(J12:K12)</f>
        <v>21819</v>
      </c>
      <c r="J12" s="190">
        <v>11474</v>
      </c>
      <c r="K12" s="190">
        <v>10345</v>
      </c>
      <c r="L12" s="190">
        <f t="shared" ref="L12:L21" si="9">SUM(M12:N12)</f>
        <v>19916</v>
      </c>
      <c r="M12" s="190">
        <v>10475</v>
      </c>
      <c r="N12" s="190">
        <v>9441</v>
      </c>
      <c r="O12" s="190">
        <f t="shared" ref="O12:O21" si="10">SUM(P12:Q12)</f>
        <v>17756</v>
      </c>
      <c r="P12" s="192">
        <v>9410</v>
      </c>
      <c r="Q12" s="192">
        <v>8346</v>
      </c>
      <c r="R12" s="190">
        <f t="shared" ref="R12:R21" si="11">SUM(S12:T12)</f>
        <v>16614</v>
      </c>
      <c r="S12" s="190">
        <v>8785</v>
      </c>
      <c r="T12" s="190">
        <v>7829</v>
      </c>
      <c r="U12" s="190">
        <f t="shared" ref="U12:U21" si="12">SUM(V12:W12)</f>
        <v>15325</v>
      </c>
      <c r="V12" s="190">
        <v>8114</v>
      </c>
      <c r="W12" s="190">
        <v>7211</v>
      </c>
      <c r="X12" s="193">
        <f t="shared" si="4"/>
        <v>-1289</v>
      </c>
      <c r="Y12" s="194">
        <f t="shared" si="1"/>
        <v>-7.7585169134464911</v>
      </c>
    </row>
    <row r="13" spans="1:27" ht="24" customHeight="1" x14ac:dyDescent="0.4">
      <c r="A13" s="195"/>
      <c r="B13" s="189" t="s">
        <v>472</v>
      </c>
      <c r="C13" s="190">
        <f t="shared" si="6"/>
        <v>21791</v>
      </c>
      <c r="D13" s="190">
        <v>11499</v>
      </c>
      <c r="E13" s="190">
        <v>10292</v>
      </c>
      <c r="F13" s="190">
        <f t="shared" si="7"/>
        <v>25684</v>
      </c>
      <c r="G13" s="190">
        <v>13767</v>
      </c>
      <c r="H13" s="190">
        <v>11917</v>
      </c>
      <c r="I13" s="190">
        <f t="shared" si="8"/>
        <v>24066</v>
      </c>
      <c r="J13" s="190">
        <v>12910</v>
      </c>
      <c r="K13" s="190">
        <v>11156</v>
      </c>
      <c r="L13" s="190">
        <f t="shared" si="9"/>
        <v>21452</v>
      </c>
      <c r="M13" s="190">
        <v>11664</v>
      </c>
      <c r="N13" s="190">
        <v>9788</v>
      </c>
      <c r="O13" s="190">
        <f t="shared" si="10"/>
        <v>17782</v>
      </c>
      <c r="P13" s="192">
        <v>9598</v>
      </c>
      <c r="Q13" s="192">
        <v>8184</v>
      </c>
      <c r="R13" s="190">
        <f t="shared" si="11"/>
        <v>15803</v>
      </c>
      <c r="S13" s="190">
        <v>8387</v>
      </c>
      <c r="T13" s="190">
        <v>7416</v>
      </c>
      <c r="U13" s="190">
        <f t="shared" si="12"/>
        <v>14767</v>
      </c>
      <c r="V13" s="190">
        <v>7947</v>
      </c>
      <c r="W13" s="190">
        <v>6820</v>
      </c>
      <c r="X13" s="193">
        <f t="shared" si="4"/>
        <v>-1036</v>
      </c>
      <c r="Y13" s="194">
        <f t="shared" si="1"/>
        <v>-6.555717268872999</v>
      </c>
    </row>
    <row r="14" spans="1:27" ht="24" customHeight="1" x14ac:dyDescent="0.4">
      <c r="A14" s="195"/>
      <c r="B14" s="189" t="s">
        <v>473</v>
      </c>
      <c r="C14" s="190">
        <f t="shared" si="6"/>
        <v>21353</v>
      </c>
      <c r="D14" s="190">
        <v>10649</v>
      </c>
      <c r="E14" s="190">
        <v>10704</v>
      </c>
      <c r="F14" s="190">
        <f t="shared" si="7"/>
        <v>22323</v>
      </c>
      <c r="G14" s="190">
        <v>11105</v>
      </c>
      <c r="H14" s="190">
        <v>11218</v>
      </c>
      <c r="I14" s="190">
        <f t="shared" si="8"/>
        <v>25687</v>
      </c>
      <c r="J14" s="190">
        <v>13315</v>
      </c>
      <c r="K14" s="190">
        <v>12372</v>
      </c>
      <c r="L14" s="190">
        <f t="shared" si="9"/>
        <v>23817</v>
      </c>
      <c r="M14" s="190">
        <v>12102</v>
      </c>
      <c r="N14" s="190">
        <v>11715</v>
      </c>
      <c r="O14" s="190">
        <f t="shared" si="10"/>
        <v>20407</v>
      </c>
      <c r="P14" s="192">
        <v>10348</v>
      </c>
      <c r="Q14" s="192">
        <v>10059</v>
      </c>
      <c r="R14" s="190">
        <f t="shared" si="11"/>
        <v>17450</v>
      </c>
      <c r="S14" s="190">
        <v>8975</v>
      </c>
      <c r="T14" s="190">
        <v>8475</v>
      </c>
      <c r="U14" s="190">
        <f t="shared" si="12"/>
        <v>16000</v>
      </c>
      <c r="V14" s="190">
        <v>8183</v>
      </c>
      <c r="W14" s="190">
        <v>7817</v>
      </c>
      <c r="X14" s="193">
        <f t="shared" si="4"/>
        <v>-1450</v>
      </c>
      <c r="Y14" s="194">
        <f t="shared" si="1"/>
        <v>-8.3094555873925504</v>
      </c>
    </row>
    <row r="15" spans="1:27" ht="24" customHeight="1" x14ac:dyDescent="0.4">
      <c r="A15" s="195"/>
      <c r="B15" s="189" t="s">
        <v>474</v>
      </c>
      <c r="C15" s="190">
        <f t="shared" si="6"/>
        <v>22879</v>
      </c>
      <c r="D15" s="190">
        <v>11382</v>
      </c>
      <c r="E15" s="190">
        <v>11497</v>
      </c>
      <c r="F15" s="190">
        <f t="shared" si="7"/>
        <v>22453</v>
      </c>
      <c r="G15" s="190">
        <v>11408</v>
      </c>
      <c r="H15" s="190">
        <v>11045</v>
      </c>
      <c r="I15" s="190">
        <f t="shared" si="8"/>
        <v>22778</v>
      </c>
      <c r="J15" s="190">
        <v>11314</v>
      </c>
      <c r="K15" s="190">
        <v>11464</v>
      </c>
      <c r="L15" s="190">
        <f t="shared" si="9"/>
        <v>25806</v>
      </c>
      <c r="M15" s="190">
        <v>13278</v>
      </c>
      <c r="N15" s="190">
        <v>12528</v>
      </c>
      <c r="O15" s="190">
        <f t="shared" si="10"/>
        <v>22942</v>
      </c>
      <c r="P15" s="192">
        <v>11513</v>
      </c>
      <c r="Q15" s="192">
        <v>11429</v>
      </c>
      <c r="R15" s="190">
        <f t="shared" si="11"/>
        <v>19403</v>
      </c>
      <c r="S15" s="190">
        <v>10005</v>
      </c>
      <c r="T15" s="190">
        <v>9398</v>
      </c>
      <c r="U15" s="190">
        <f t="shared" si="12"/>
        <v>17585</v>
      </c>
      <c r="V15" s="190">
        <v>8984</v>
      </c>
      <c r="W15" s="190">
        <v>8601</v>
      </c>
      <c r="X15" s="193">
        <f t="shared" si="4"/>
        <v>-1818</v>
      </c>
      <c r="Y15" s="194">
        <f t="shared" si="1"/>
        <v>-9.369685100242231</v>
      </c>
    </row>
    <row r="16" spans="1:27" ht="24" customHeight="1" x14ac:dyDescent="0.4">
      <c r="A16" s="195"/>
      <c r="B16" s="189" t="s">
        <v>475</v>
      </c>
      <c r="C16" s="190">
        <f t="shared" si="6"/>
        <v>25276</v>
      </c>
      <c r="D16" s="190">
        <v>12632</v>
      </c>
      <c r="E16" s="190">
        <v>12644</v>
      </c>
      <c r="F16" s="190">
        <f t="shared" si="7"/>
        <v>23372</v>
      </c>
      <c r="G16" s="190">
        <v>11761</v>
      </c>
      <c r="H16" s="190">
        <v>11611</v>
      </c>
      <c r="I16" s="190">
        <f t="shared" si="8"/>
        <v>22493</v>
      </c>
      <c r="J16" s="190">
        <v>11396</v>
      </c>
      <c r="K16" s="190">
        <v>11097</v>
      </c>
      <c r="L16" s="190">
        <f t="shared" si="9"/>
        <v>22609</v>
      </c>
      <c r="M16" s="190">
        <v>11305</v>
      </c>
      <c r="N16" s="190">
        <v>11304</v>
      </c>
      <c r="O16" s="190">
        <f t="shared" si="10"/>
        <v>25050</v>
      </c>
      <c r="P16" s="192">
        <v>12720</v>
      </c>
      <c r="Q16" s="192">
        <v>12330</v>
      </c>
      <c r="R16" s="190">
        <f t="shared" si="11"/>
        <v>21765</v>
      </c>
      <c r="S16" s="190">
        <v>11041</v>
      </c>
      <c r="T16" s="190">
        <v>10724</v>
      </c>
      <c r="U16" s="190">
        <f t="shared" si="12"/>
        <v>19672</v>
      </c>
      <c r="V16" s="190">
        <v>10139</v>
      </c>
      <c r="W16" s="190">
        <v>9533</v>
      </c>
      <c r="X16" s="193">
        <f t="shared" si="4"/>
        <v>-2093</v>
      </c>
      <c r="Y16" s="194">
        <f t="shared" si="1"/>
        <v>-9.6163565357224901</v>
      </c>
    </row>
    <row r="17" spans="1:25" ht="24" customHeight="1" x14ac:dyDescent="0.4">
      <c r="A17" s="195"/>
      <c r="B17" s="189" t="s">
        <v>476</v>
      </c>
      <c r="C17" s="190">
        <f t="shared" si="6"/>
        <v>25946</v>
      </c>
      <c r="D17" s="190">
        <v>13266</v>
      </c>
      <c r="E17" s="190">
        <v>12680</v>
      </c>
      <c r="F17" s="190">
        <f t="shared" si="7"/>
        <v>25377</v>
      </c>
      <c r="G17" s="190">
        <v>12815</v>
      </c>
      <c r="H17" s="190">
        <v>12562</v>
      </c>
      <c r="I17" s="190">
        <f t="shared" si="8"/>
        <v>23358</v>
      </c>
      <c r="J17" s="190">
        <v>11827</v>
      </c>
      <c r="K17" s="190">
        <v>11531</v>
      </c>
      <c r="L17" s="190">
        <f t="shared" si="9"/>
        <v>22228</v>
      </c>
      <c r="M17" s="190">
        <v>11216</v>
      </c>
      <c r="N17" s="190">
        <v>11012</v>
      </c>
      <c r="O17" s="190">
        <f t="shared" si="10"/>
        <v>21957</v>
      </c>
      <c r="P17" s="192">
        <v>10919</v>
      </c>
      <c r="Q17" s="192">
        <v>11038</v>
      </c>
      <c r="R17" s="190">
        <f t="shared" si="11"/>
        <v>24171</v>
      </c>
      <c r="S17" s="190">
        <v>12503</v>
      </c>
      <c r="T17" s="190">
        <v>11668</v>
      </c>
      <c r="U17" s="190">
        <f t="shared" si="12"/>
        <v>22120</v>
      </c>
      <c r="V17" s="190">
        <v>11219</v>
      </c>
      <c r="W17" s="190">
        <v>10901</v>
      </c>
      <c r="X17" s="193">
        <f t="shared" si="4"/>
        <v>-2051</v>
      </c>
      <c r="Y17" s="194">
        <f t="shared" si="1"/>
        <v>-8.4853750362004057</v>
      </c>
    </row>
    <row r="18" spans="1:25" ht="24" customHeight="1" x14ac:dyDescent="0.4">
      <c r="A18" s="195"/>
      <c r="B18" s="189" t="s">
        <v>477</v>
      </c>
      <c r="C18" s="190">
        <f t="shared" si="6"/>
        <v>19757</v>
      </c>
      <c r="D18" s="190">
        <v>10083</v>
      </c>
      <c r="E18" s="190">
        <v>9674</v>
      </c>
      <c r="F18" s="190">
        <f t="shared" si="7"/>
        <v>25824</v>
      </c>
      <c r="G18" s="190">
        <v>13337</v>
      </c>
      <c r="H18" s="190">
        <v>12487</v>
      </c>
      <c r="I18" s="190">
        <f t="shared" si="8"/>
        <v>24962</v>
      </c>
      <c r="J18" s="190">
        <v>12631</v>
      </c>
      <c r="K18" s="190">
        <v>12331</v>
      </c>
      <c r="L18" s="190">
        <f t="shared" si="9"/>
        <v>22927</v>
      </c>
      <c r="M18" s="190">
        <v>11503</v>
      </c>
      <c r="N18" s="190">
        <v>11424</v>
      </c>
      <c r="O18" s="190">
        <f t="shared" si="10"/>
        <v>21681</v>
      </c>
      <c r="P18" s="192">
        <v>10830</v>
      </c>
      <c r="Q18" s="192">
        <v>10851</v>
      </c>
      <c r="R18" s="190">
        <f t="shared" si="11"/>
        <v>21557</v>
      </c>
      <c r="S18" s="190">
        <v>10865</v>
      </c>
      <c r="T18" s="190">
        <v>10692</v>
      </c>
      <c r="U18" s="190">
        <f t="shared" si="12"/>
        <v>23916</v>
      </c>
      <c r="V18" s="190">
        <v>12271</v>
      </c>
      <c r="W18" s="190">
        <v>11645</v>
      </c>
      <c r="X18" s="193">
        <f t="shared" si="4"/>
        <v>2359</v>
      </c>
      <c r="Y18" s="194">
        <f t="shared" si="1"/>
        <v>10.943081133738461</v>
      </c>
    </row>
    <row r="19" spans="1:25" ht="24" customHeight="1" x14ac:dyDescent="0.4">
      <c r="A19" s="195"/>
      <c r="B19" s="189" t="s">
        <v>478</v>
      </c>
      <c r="C19" s="190">
        <f t="shared" si="6"/>
        <v>18198</v>
      </c>
      <c r="D19" s="190">
        <v>8906</v>
      </c>
      <c r="E19" s="190">
        <v>9292</v>
      </c>
      <c r="F19" s="190">
        <f t="shared" si="7"/>
        <v>19460</v>
      </c>
      <c r="G19" s="190">
        <v>9913</v>
      </c>
      <c r="H19" s="190">
        <v>9547</v>
      </c>
      <c r="I19" s="190">
        <f t="shared" si="8"/>
        <v>25366</v>
      </c>
      <c r="J19" s="190">
        <v>13005</v>
      </c>
      <c r="K19" s="190">
        <v>12361</v>
      </c>
      <c r="L19" s="190">
        <f t="shared" si="9"/>
        <v>24405</v>
      </c>
      <c r="M19" s="190">
        <v>12207</v>
      </c>
      <c r="N19" s="190">
        <v>12198</v>
      </c>
      <c r="O19" s="190">
        <f t="shared" si="10"/>
        <v>22359</v>
      </c>
      <c r="P19" s="192">
        <v>11135</v>
      </c>
      <c r="Q19" s="192">
        <v>11224</v>
      </c>
      <c r="R19" s="190">
        <f t="shared" si="11"/>
        <v>21653</v>
      </c>
      <c r="S19" s="190">
        <v>10903</v>
      </c>
      <c r="T19" s="190">
        <v>10750</v>
      </c>
      <c r="U19" s="190">
        <f t="shared" si="12"/>
        <v>21174</v>
      </c>
      <c r="V19" s="190">
        <v>10634</v>
      </c>
      <c r="W19" s="190">
        <v>10540</v>
      </c>
      <c r="X19" s="193">
        <f t="shared" si="4"/>
        <v>-479</v>
      </c>
      <c r="Y19" s="194">
        <f t="shared" si="1"/>
        <v>-2.2121645961298664</v>
      </c>
    </row>
    <row r="20" spans="1:25" ht="24" customHeight="1" x14ac:dyDescent="0.4">
      <c r="A20" s="195"/>
      <c r="B20" s="189" t="s">
        <v>479</v>
      </c>
      <c r="C20" s="190">
        <f t="shared" si="6"/>
        <v>18056</v>
      </c>
      <c r="D20" s="190">
        <v>8567</v>
      </c>
      <c r="E20" s="190">
        <v>9489</v>
      </c>
      <c r="F20" s="190">
        <f t="shared" si="7"/>
        <v>17835</v>
      </c>
      <c r="G20" s="190">
        <v>8622</v>
      </c>
      <c r="H20" s="190">
        <v>9213</v>
      </c>
      <c r="I20" s="190">
        <f t="shared" si="8"/>
        <v>19086</v>
      </c>
      <c r="J20" s="190">
        <v>9595</v>
      </c>
      <c r="K20" s="190">
        <v>9491</v>
      </c>
      <c r="L20" s="190">
        <f t="shared" si="9"/>
        <v>24673</v>
      </c>
      <c r="M20" s="190">
        <v>12437</v>
      </c>
      <c r="N20" s="190">
        <v>12236</v>
      </c>
      <c r="O20" s="190">
        <f t="shared" si="10"/>
        <v>23849</v>
      </c>
      <c r="P20" s="192">
        <v>11768</v>
      </c>
      <c r="Q20" s="192">
        <v>12081</v>
      </c>
      <c r="R20" s="190">
        <f t="shared" si="11"/>
        <v>22344</v>
      </c>
      <c r="S20" s="190">
        <v>11219</v>
      </c>
      <c r="T20" s="190">
        <v>11125</v>
      </c>
      <c r="U20" s="190">
        <f t="shared" si="12"/>
        <v>21133</v>
      </c>
      <c r="V20" s="190">
        <v>10532</v>
      </c>
      <c r="W20" s="190">
        <v>10601</v>
      </c>
      <c r="X20" s="193">
        <f t="shared" si="4"/>
        <v>-1211</v>
      </c>
      <c r="Y20" s="194">
        <f t="shared" si="1"/>
        <v>-5.4197994987468672</v>
      </c>
    </row>
    <row r="21" spans="1:25" ht="24" customHeight="1" x14ac:dyDescent="0.4">
      <c r="A21" s="195"/>
      <c r="B21" s="189" t="s">
        <v>480</v>
      </c>
      <c r="C21" s="190">
        <f t="shared" si="6"/>
        <v>16802</v>
      </c>
      <c r="D21" s="190">
        <v>7985</v>
      </c>
      <c r="E21" s="190">
        <v>8817</v>
      </c>
      <c r="F21" s="190">
        <f t="shared" si="7"/>
        <v>17608</v>
      </c>
      <c r="G21" s="190">
        <v>8300</v>
      </c>
      <c r="H21" s="190">
        <v>9308</v>
      </c>
      <c r="I21" s="190">
        <f t="shared" si="8"/>
        <v>17450</v>
      </c>
      <c r="J21" s="190">
        <v>8305</v>
      </c>
      <c r="K21" s="190">
        <v>9145</v>
      </c>
      <c r="L21" s="190">
        <f t="shared" si="9"/>
        <v>18675</v>
      </c>
      <c r="M21" s="190">
        <v>9215</v>
      </c>
      <c r="N21" s="190">
        <v>9460</v>
      </c>
      <c r="O21" s="190">
        <f t="shared" si="10"/>
        <v>24043</v>
      </c>
      <c r="P21" s="192">
        <v>11988</v>
      </c>
      <c r="Q21" s="192">
        <v>12055</v>
      </c>
      <c r="R21" s="190">
        <f t="shared" si="11"/>
        <v>24025</v>
      </c>
      <c r="S21" s="190">
        <v>11892</v>
      </c>
      <c r="T21" s="190">
        <v>12133</v>
      </c>
      <c r="U21" s="190">
        <f t="shared" si="12"/>
        <v>21725</v>
      </c>
      <c r="V21" s="190">
        <v>10737</v>
      </c>
      <c r="W21" s="190">
        <v>10988</v>
      </c>
      <c r="X21" s="193">
        <f t="shared" si="4"/>
        <v>-2300</v>
      </c>
      <c r="Y21" s="194">
        <f t="shared" si="1"/>
        <v>-9.5733610822060342</v>
      </c>
    </row>
    <row r="22" spans="1:25" ht="24" customHeight="1" x14ac:dyDescent="0.4">
      <c r="A22" s="195" t="s">
        <v>507</v>
      </c>
      <c r="B22" s="187" t="s">
        <v>203</v>
      </c>
      <c r="C22" s="197">
        <f t="shared" ref="C22:W22" si="13">SUM(C23:C28)</f>
        <v>33127</v>
      </c>
      <c r="D22" s="197">
        <f t="shared" si="13"/>
        <v>13434</v>
      </c>
      <c r="E22" s="197">
        <f t="shared" si="13"/>
        <v>19693</v>
      </c>
      <c r="F22" s="197">
        <f t="shared" si="13"/>
        <v>42897</v>
      </c>
      <c r="G22" s="197">
        <f t="shared" si="13"/>
        <v>17723</v>
      </c>
      <c r="H22" s="197">
        <f t="shared" si="13"/>
        <v>25174</v>
      </c>
      <c r="I22" s="197">
        <f t="shared" si="13"/>
        <v>52131</v>
      </c>
      <c r="J22" s="197">
        <f t="shared" si="13"/>
        <v>21749</v>
      </c>
      <c r="K22" s="197">
        <f t="shared" si="13"/>
        <v>30382</v>
      </c>
      <c r="L22" s="197">
        <f t="shared" si="13"/>
        <v>60160</v>
      </c>
      <c r="M22" s="197">
        <f t="shared" si="13"/>
        <v>25053</v>
      </c>
      <c r="N22" s="197">
        <f t="shared" si="13"/>
        <v>35107</v>
      </c>
      <c r="O22" s="197">
        <f t="shared" si="13"/>
        <v>67956</v>
      </c>
      <c r="P22" s="197">
        <f t="shared" si="13"/>
        <v>28506</v>
      </c>
      <c r="Q22" s="197">
        <f t="shared" si="13"/>
        <v>39450</v>
      </c>
      <c r="R22" s="197">
        <f>SUM(R23:R28)</f>
        <v>81853</v>
      </c>
      <c r="S22" s="197">
        <f t="shared" si="13"/>
        <v>36340</v>
      </c>
      <c r="T22" s="197">
        <f t="shared" si="13"/>
        <v>45513</v>
      </c>
      <c r="U22" s="197">
        <f>SUM(U23:U28)</f>
        <v>86479</v>
      </c>
      <c r="V22" s="197">
        <f t="shared" si="13"/>
        <v>37650</v>
      </c>
      <c r="W22" s="197">
        <f t="shared" si="13"/>
        <v>48829</v>
      </c>
      <c r="X22" s="184">
        <f>U22-R22</f>
        <v>4626</v>
      </c>
      <c r="Y22" s="185">
        <f>X22/R22*100</f>
        <v>5.6515949323787762</v>
      </c>
    </row>
    <row r="23" spans="1:25" ht="24" customHeight="1" x14ac:dyDescent="0.4">
      <c r="A23" s="195"/>
      <c r="B23" s="189" t="s">
        <v>481</v>
      </c>
      <c r="C23" s="190">
        <f t="shared" ref="C23:C28" si="14">SUM(D23:E23)</f>
        <v>12185</v>
      </c>
      <c r="D23" s="190">
        <v>5365</v>
      </c>
      <c r="E23" s="190">
        <v>6820</v>
      </c>
      <c r="F23" s="190">
        <f t="shared" ref="F23:F28" si="15">SUM(G23:H23)</f>
        <v>15972</v>
      </c>
      <c r="G23" s="190">
        <v>7402</v>
      </c>
      <c r="H23" s="190">
        <v>8570</v>
      </c>
      <c r="I23" s="190">
        <f t="shared" ref="I23:I28" si="16">SUM(J23:K23)</f>
        <v>16871</v>
      </c>
      <c r="J23" s="190">
        <v>7744</v>
      </c>
      <c r="K23" s="190">
        <v>9127</v>
      </c>
      <c r="L23" s="190">
        <f t="shared" ref="L23:L28" si="17">SUM(M23:N23)</f>
        <v>16737</v>
      </c>
      <c r="M23" s="190">
        <v>7811</v>
      </c>
      <c r="N23" s="190">
        <v>8926</v>
      </c>
      <c r="O23" s="190">
        <f t="shared" ref="O23:O28" si="18">SUM(P23:Q23)</f>
        <v>17929</v>
      </c>
      <c r="P23" s="192">
        <v>8698</v>
      </c>
      <c r="Q23" s="192">
        <v>9231</v>
      </c>
      <c r="R23" s="190">
        <f t="shared" ref="R23:R28" si="19">SUM(S23:T23)</f>
        <v>24137</v>
      </c>
      <c r="S23" s="192">
        <v>12074</v>
      </c>
      <c r="T23" s="192">
        <v>12063</v>
      </c>
      <c r="U23" s="190">
        <f t="shared" ref="U23:U28" si="20">SUM(V23:W23)</f>
        <v>22640</v>
      </c>
      <c r="V23" s="192">
        <v>10928</v>
      </c>
      <c r="W23" s="192">
        <v>11712</v>
      </c>
      <c r="X23" s="193">
        <f t="shared" ref="X23:X29" si="21">U23-R23</f>
        <v>-1497</v>
      </c>
      <c r="Y23" s="194">
        <f t="shared" ref="Y23:Y29" si="22">X23/R23*100</f>
        <v>-6.2020963665741391</v>
      </c>
    </row>
    <row r="24" spans="1:25" ht="24" customHeight="1" x14ac:dyDescent="0.4">
      <c r="A24" s="195"/>
      <c r="B24" s="189" t="s">
        <v>482</v>
      </c>
      <c r="C24" s="190">
        <f t="shared" si="14"/>
        <v>8724</v>
      </c>
      <c r="D24" s="190">
        <v>3666</v>
      </c>
      <c r="E24" s="190">
        <v>5058</v>
      </c>
      <c r="F24" s="190">
        <f t="shared" si="15"/>
        <v>11286</v>
      </c>
      <c r="G24" s="190">
        <v>4729</v>
      </c>
      <c r="H24" s="190">
        <v>6557</v>
      </c>
      <c r="I24" s="190">
        <f t="shared" si="16"/>
        <v>14826</v>
      </c>
      <c r="J24" s="190">
        <v>6609</v>
      </c>
      <c r="K24" s="190">
        <v>8217</v>
      </c>
      <c r="L24" s="190">
        <f t="shared" si="17"/>
        <v>15712</v>
      </c>
      <c r="M24" s="190">
        <v>6950</v>
      </c>
      <c r="N24" s="190">
        <v>8762</v>
      </c>
      <c r="O24" s="190">
        <f t="shared" si="18"/>
        <v>15699</v>
      </c>
      <c r="P24" s="192">
        <v>7103</v>
      </c>
      <c r="Q24" s="192">
        <v>8596</v>
      </c>
      <c r="R24" s="190">
        <f t="shared" si="19"/>
        <v>17833</v>
      </c>
      <c r="S24" s="192">
        <v>8698</v>
      </c>
      <c r="T24" s="192">
        <v>9135</v>
      </c>
      <c r="U24" s="190">
        <f t="shared" si="20"/>
        <v>21855</v>
      </c>
      <c r="V24" s="192">
        <v>10503</v>
      </c>
      <c r="W24" s="192">
        <v>11352</v>
      </c>
      <c r="X24" s="193">
        <f t="shared" si="21"/>
        <v>4022</v>
      </c>
      <c r="Y24" s="194">
        <f t="shared" si="22"/>
        <v>22.553692592384905</v>
      </c>
    </row>
    <row r="25" spans="1:25" ht="24" customHeight="1" x14ac:dyDescent="0.4">
      <c r="A25" s="195"/>
      <c r="B25" s="189" t="s">
        <v>483</v>
      </c>
      <c r="C25" s="190">
        <f t="shared" si="14"/>
        <v>6382</v>
      </c>
      <c r="D25" s="190">
        <v>2505</v>
      </c>
      <c r="E25" s="190">
        <v>3877</v>
      </c>
      <c r="F25" s="190">
        <f t="shared" si="15"/>
        <v>7497</v>
      </c>
      <c r="G25" s="190">
        <v>2947</v>
      </c>
      <c r="H25" s="190">
        <v>4550</v>
      </c>
      <c r="I25" s="190">
        <f t="shared" si="16"/>
        <v>9944</v>
      </c>
      <c r="J25" s="190">
        <v>3940</v>
      </c>
      <c r="K25" s="190">
        <v>6004</v>
      </c>
      <c r="L25" s="190">
        <f t="shared" si="17"/>
        <v>13295</v>
      </c>
      <c r="M25" s="190">
        <v>5564</v>
      </c>
      <c r="N25" s="190">
        <v>7731</v>
      </c>
      <c r="O25" s="190">
        <f t="shared" si="18"/>
        <v>14272</v>
      </c>
      <c r="P25" s="192">
        <v>5964</v>
      </c>
      <c r="Q25" s="192">
        <v>8308</v>
      </c>
      <c r="R25" s="190">
        <f t="shared" si="19"/>
        <v>14968</v>
      </c>
      <c r="S25" s="192">
        <v>6804</v>
      </c>
      <c r="T25" s="192">
        <v>8164</v>
      </c>
      <c r="U25" s="190">
        <f t="shared" si="20"/>
        <v>15345</v>
      </c>
      <c r="V25" s="192">
        <v>6988</v>
      </c>
      <c r="W25" s="192">
        <v>8357</v>
      </c>
      <c r="X25" s="193">
        <f t="shared" si="21"/>
        <v>377</v>
      </c>
      <c r="Y25" s="194">
        <f t="shared" si="22"/>
        <v>2.518706574024586</v>
      </c>
    </row>
    <row r="26" spans="1:25" ht="24" customHeight="1" x14ac:dyDescent="0.4">
      <c r="A26" s="195"/>
      <c r="B26" s="189" t="s">
        <v>484</v>
      </c>
      <c r="C26" s="190">
        <f t="shared" si="14"/>
        <v>3676</v>
      </c>
      <c r="D26" s="190">
        <v>1279</v>
      </c>
      <c r="E26" s="190">
        <v>2397</v>
      </c>
      <c r="F26" s="190">
        <f t="shared" si="15"/>
        <v>4951</v>
      </c>
      <c r="G26" s="190">
        <v>1727</v>
      </c>
      <c r="H26" s="190">
        <v>3224</v>
      </c>
      <c r="I26" s="190">
        <f t="shared" si="16"/>
        <v>5933</v>
      </c>
      <c r="J26" s="190">
        <v>2121</v>
      </c>
      <c r="K26" s="190">
        <v>3812</v>
      </c>
      <c r="L26" s="190">
        <f t="shared" si="17"/>
        <v>8117</v>
      </c>
      <c r="M26" s="190">
        <v>2959</v>
      </c>
      <c r="N26" s="190">
        <v>5158</v>
      </c>
      <c r="O26" s="190">
        <f t="shared" si="18"/>
        <v>11040</v>
      </c>
      <c r="P26" s="192">
        <v>4167</v>
      </c>
      <c r="Q26" s="192">
        <v>6873</v>
      </c>
      <c r="R26" s="190">
        <f t="shared" si="19"/>
        <v>12613</v>
      </c>
      <c r="S26" s="192">
        <v>5128</v>
      </c>
      <c r="T26" s="192">
        <v>7485</v>
      </c>
      <c r="U26" s="190">
        <f t="shared" si="20"/>
        <v>12017</v>
      </c>
      <c r="V26" s="192">
        <v>4819</v>
      </c>
      <c r="W26" s="192">
        <v>7198</v>
      </c>
      <c r="X26" s="193">
        <f t="shared" si="21"/>
        <v>-596</v>
      </c>
      <c r="Y26" s="194">
        <f t="shared" si="22"/>
        <v>-4.7252834377229842</v>
      </c>
    </row>
    <row r="27" spans="1:25" ht="24" customHeight="1" x14ac:dyDescent="0.4">
      <c r="A27" s="195"/>
      <c r="B27" s="189" t="s">
        <v>485</v>
      </c>
      <c r="C27" s="190">
        <f t="shared" si="14"/>
        <v>1640</v>
      </c>
      <c r="D27" s="190">
        <v>506</v>
      </c>
      <c r="E27" s="190">
        <v>1134</v>
      </c>
      <c r="F27" s="190">
        <f t="shared" si="15"/>
        <v>2328</v>
      </c>
      <c r="G27" s="190">
        <v>699</v>
      </c>
      <c r="H27" s="190">
        <v>1629</v>
      </c>
      <c r="I27" s="190">
        <f t="shared" si="16"/>
        <v>3210</v>
      </c>
      <c r="J27" s="190">
        <v>1004</v>
      </c>
      <c r="K27" s="190">
        <v>2206</v>
      </c>
      <c r="L27" s="190">
        <f t="shared" si="17"/>
        <v>4148</v>
      </c>
      <c r="M27" s="190">
        <v>1267</v>
      </c>
      <c r="N27" s="190">
        <v>2881</v>
      </c>
      <c r="O27" s="190">
        <f t="shared" si="18"/>
        <v>5955</v>
      </c>
      <c r="P27" s="192">
        <v>1853</v>
      </c>
      <c r="Q27" s="192">
        <v>4102</v>
      </c>
      <c r="R27" s="190">
        <f t="shared" si="19"/>
        <v>8074</v>
      </c>
      <c r="S27" s="192">
        <v>2644</v>
      </c>
      <c r="T27" s="192">
        <v>5430</v>
      </c>
      <c r="U27" s="190">
        <f t="shared" si="20"/>
        <v>8889</v>
      </c>
      <c r="V27" s="192">
        <v>2999</v>
      </c>
      <c r="W27" s="192">
        <v>5890</v>
      </c>
      <c r="X27" s="193">
        <f t="shared" si="21"/>
        <v>815</v>
      </c>
      <c r="Y27" s="194">
        <f t="shared" si="22"/>
        <v>10.094129303938567</v>
      </c>
    </row>
    <row r="28" spans="1:25" ht="24" customHeight="1" x14ac:dyDescent="0.4">
      <c r="A28" s="195"/>
      <c r="B28" s="189" t="s">
        <v>508</v>
      </c>
      <c r="C28" s="190">
        <f t="shared" si="14"/>
        <v>520</v>
      </c>
      <c r="D28" s="198">
        <v>113</v>
      </c>
      <c r="E28" s="198">
        <v>407</v>
      </c>
      <c r="F28" s="190">
        <f t="shared" si="15"/>
        <v>863</v>
      </c>
      <c r="G28" s="198">
        <v>219</v>
      </c>
      <c r="H28" s="198">
        <v>644</v>
      </c>
      <c r="I28" s="190">
        <f t="shared" si="16"/>
        <v>1347</v>
      </c>
      <c r="J28" s="198">
        <v>331</v>
      </c>
      <c r="K28" s="198">
        <v>1016</v>
      </c>
      <c r="L28" s="190">
        <f t="shared" si="17"/>
        <v>2151</v>
      </c>
      <c r="M28" s="198">
        <v>502</v>
      </c>
      <c r="N28" s="198">
        <v>1649</v>
      </c>
      <c r="O28" s="190">
        <f t="shared" si="18"/>
        <v>3061</v>
      </c>
      <c r="P28" s="199">
        <v>721</v>
      </c>
      <c r="Q28" s="200">
        <v>2340</v>
      </c>
      <c r="R28" s="190">
        <f t="shared" si="19"/>
        <v>4228</v>
      </c>
      <c r="S28" s="199">
        <v>992</v>
      </c>
      <c r="T28" s="200">
        <v>3236</v>
      </c>
      <c r="U28" s="190">
        <f t="shared" si="20"/>
        <v>5733</v>
      </c>
      <c r="V28" s="200">
        <v>1413</v>
      </c>
      <c r="W28" s="200">
        <v>4320</v>
      </c>
      <c r="X28" s="193">
        <f t="shared" si="21"/>
        <v>1505</v>
      </c>
      <c r="Y28" s="194">
        <f t="shared" si="22"/>
        <v>35.596026490066222</v>
      </c>
    </row>
    <row r="29" spans="1:25" ht="24" customHeight="1" x14ac:dyDescent="0.4">
      <c r="A29" s="201"/>
      <c r="B29" s="202" t="s">
        <v>509</v>
      </c>
      <c r="C29" s="203">
        <f>SUM(D29:E29)</f>
        <v>1412</v>
      </c>
      <c r="D29" s="203">
        <v>986</v>
      </c>
      <c r="E29" s="203">
        <v>426</v>
      </c>
      <c r="F29" s="203">
        <f>SUM(G29:H29)</f>
        <v>55</v>
      </c>
      <c r="G29" s="203">
        <v>45</v>
      </c>
      <c r="H29" s="203">
        <v>10</v>
      </c>
      <c r="I29" s="203">
        <f>SUM(J29:K29)</f>
        <v>144</v>
      </c>
      <c r="J29" s="203">
        <v>100</v>
      </c>
      <c r="K29" s="203">
        <v>44</v>
      </c>
      <c r="L29" s="203">
        <f>SUM(M29:N29)</f>
        <v>164</v>
      </c>
      <c r="M29" s="203">
        <v>100</v>
      </c>
      <c r="N29" s="203">
        <v>64</v>
      </c>
      <c r="O29" s="203">
        <f>SUM(P29:Q29)</f>
        <v>4238</v>
      </c>
      <c r="P29" s="204">
        <v>2731</v>
      </c>
      <c r="Q29" s="204">
        <v>1507</v>
      </c>
      <c r="R29" s="203">
        <f>SUM(S29:T29)</f>
        <v>6941</v>
      </c>
      <c r="S29" s="204">
        <v>4714</v>
      </c>
      <c r="T29" s="204">
        <v>2227</v>
      </c>
      <c r="U29" s="203">
        <f>SUM(V29:W29)</f>
        <v>8619</v>
      </c>
      <c r="V29" s="204">
        <v>5397</v>
      </c>
      <c r="W29" s="204">
        <v>3222</v>
      </c>
      <c r="X29" s="205">
        <f t="shared" si="21"/>
        <v>1678</v>
      </c>
      <c r="Y29" s="206">
        <f t="shared" si="22"/>
        <v>24.175190894683762</v>
      </c>
    </row>
    <row r="30" spans="1:25" ht="18" customHeight="1" x14ac:dyDescent="0.4">
      <c r="A30" s="152" t="s">
        <v>510</v>
      </c>
      <c r="O30" s="207"/>
      <c r="P30" s="207"/>
      <c r="Q30" s="207"/>
      <c r="R30" s="207"/>
      <c r="S30" s="207"/>
      <c r="T30" s="207"/>
      <c r="U30" s="207"/>
      <c r="V30" s="207"/>
      <c r="W30" s="207"/>
      <c r="X30" s="208"/>
      <c r="Y30" s="209"/>
    </row>
    <row r="31" spans="1:25" x14ac:dyDescent="0.4">
      <c r="O31" s="207"/>
      <c r="P31" s="207"/>
      <c r="Q31" s="207"/>
      <c r="R31" s="207"/>
      <c r="S31" s="207"/>
      <c r="T31" s="207"/>
      <c r="U31" s="207"/>
      <c r="V31" s="207"/>
      <c r="W31" s="207"/>
      <c r="X31" s="208"/>
      <c r="Y31" s="209"/>
    </row>
    <row r="32" spans="1:25" x14ac:dyDescent="0.4">
      <c r="O32" s="207"/>
      <c r="P32" s="207"/>
      <c r="Q32" s="207"/>
      <c r="R32" s="207"/>
      <c r="S32" s="207"/>
      <c r="T32" s="207"/>
      <c r="U32" s="207"/>
      <c r="V32" s="207"/>
      <c r="W32" s="207"/>
      <c r="X32" s="208"/>
      <c r="Y32" s="209"/>
    </row>
    <row r="33" spans="15:25" x14ac:dyDescent="0.4">
      <c r="O33" s="207"/>
      <c r="P33" s="207"/>
      <c r="Q33" s="207"/>
      <c r="R33" s="207"/>
      <c r="S33" s="207"/>
      <c r="T33" s="207"/>
      <c r="U33" s="207"/>
      <c r="V33" s="207"/>
      <c r="W33" s="207"/>
      <c r="X33" s="208"/>
      <c r="Y33" s="209"/>
    </row>
    <row r="34" spans="15:25" x14ac:dyDescent="0.4">
      <c r="O34" s="207"/>
      <c r="P34" s="207"/>
      <c r="Q34" s="207"/>
      <c r="R34" s="207"/>
      <c r="S34" s="207"/>
      <c r="T34" s="207"/>
      <c r="U34" s="207"/>
      <c r="V34" s="207"/>
      <c r="W34" s="207"/>
      <c r="X34" s="208"/>
      <c r="Y34" s="209"/>
    </row>
    <row r="35" spans="15:25" x14ac:dyDescent="0.4">
      <c r="O35" s="207"/>
      <c r="P35" s="207"/>
      <c r="Q35" s="207"/>
      <c r="R35" s="207"/>
      <c r="S35" s="207"/>
      <c r="T35" s="207"/>
      <c r="U35" s="207"/>
      <c r="V35" s="207"/>
      <c r="W35" s="207"/>
      <c r="X35" s="208"/>
      <c r="Y35" s="209"/>
    </row>
    <row r="36" spans="15:25" x14ac:dyDescent="0.4">
      <c r="O36" s="207"/>
      <c r="P36" s="207"/>
      <c r="Q36" s="207"/>
      <c r="R36" s="207"/>
      <c r="S36" s="207"/>
      <c r="T36" s="207"/>
      <c r="U36" s="207"/>
      <c r="V36" s="207"/>
      <c r="W36" s="207"/>
      <c r="X36" s="208"/>
      <c r="Y36" s="209"/>
    </row>
    <row r="37" spans="15:25" x14ac:dyDescent="0.4">
      <c r="O37" s="207"/>
      <c r="P37" s="207"/>
      <c r="Q37" s="207"/>
      <c r="R37" s="207"/>
      <c r="S37" s="207"/>
      <c r="T37" s="207"/>
      <c r="U37" s="207"/>
      <c r="V37" s="207"/>
      <c r="W37" s="207"/>
      <c r="X37" s="208"/>
      <c r="Y37" s="209"/>
    </row>
    <row r="38" spans="15:25" x14ac:dyDescent="0.4">
      <c r="O38" s="207"/>
      <c r="P38" s="207"/>
      <c r="Q38" s="207"/>
      <c r="R38" s="207"/>
      <c r="S38" s="207"/>
      <c r="T38" s="207"/>
      <c r="U38" s="207"/>
      <c r="V38" s="207"/>
      <c r="W38" s="207"/>
      <c r="X38" s="208"/>
      <c r="Y38" s="209"/>
    </row>
  </sheetData>
  <mergeCells count="12">
    <mergeCell ref="R4:T4"/>
    <mergeCell ref="U4:W4"/>
    <mergeCell ref="X4:Y4"/>
    <mergeCell ref="A7:A10"/>
    <mergeCell ref="A11:A21"/>
    <mergeCell ref="A22:A28"/>
    <mergeCell ref="A4:B5"/>
    <mergeCell ref="C4:E4"/>
    <mergeCell ref="F4:H4"/>
    <mergeCell ref="I4:K4"/>
    <mergeCell ref="L4:N4"/>
    <mergeCell ref="O4:Q4"/>
  </mergeCells>
  <phoneticPr fontId="3"/>
  <hyperlinks>
    <hyperlink ref="R1" location="目次!A1" display="目次へ戻る"/>
    <hyperlink ref="AA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2"/>
  <sheetViews>
    <sheetView zoomScaleNormal="100" zoomScaleSheetLayoutView="100" workbookViewId="0"/>
  </sheetViews>
  <sheetFormatPr defaultColWidth="9" defaultRowHeight="13.5" x14ac:dyDescent="0.4"/>
  <cols>
    <col min="1" max="1" width="11.25" style="152" customWidth="1"/>
    <col min="2" max="2" width="9.5" style="152" customWidth="1"/>
    <col min="3" max="3" width="9.25" style="152" customWidth="1"/>
    <col min="4" max="4" width="9.625" style="152" customWidth="1"/>
    <col min="5" max="5" width="9.75" style="152" customWidth="1"/>
    <col min="6" max="6" width="9.375" style="152" customWidth="1"/>
    <col min="7" max="7" width="9.25" style="152" customWidth="1"/>
    <col min="8" max="10" width="8.125" style="152" customWidth="1"/>
    <col min="11" max="11" width="11.625" style="152" customWidth="1"/>
    <col min="12" max="12" width="2.5" style="152" customWidth="1"/>
    <col min="13" max="13" width="11" style="152" bestFit="1" customWidth="1"/>
    <col min="14" max="16384" width="9" style="152"/>
  </cols>
  <sheetData>
    <row r="1" spans="1:13" ht="22.5" customHeight="1" x14ac:dyDescent="0.4">
      <c r="K1" s="155" t="s">
        <v>36</v>
      </c>
      <c r="M1" s="18" t="s">
        <v>37</v>
      </c>
    </row>
    <row r="2" spans="1:13" ht="22.5" customHeight="1" x14ac:dyDescent="0.4">
      <c r="A2" s="211" t="s">
        <v>511</v>
      </c>
      <c r="B2" s="212"/>
      <c r="C2" s="212"/>
      <c r="D2" s="212"/>
      <c r="E2" s="212"/>
      <c r="J2" s="180"/>
      <c r="K2" s="180"/>
    </row>
    <row r="3" spans="1:13" s="168" customFormat="1" ht="22.5" customHeight="1" x14ac:dyDescent="0.15">
      <c r="A3" s="213"/>
      <c r="B3" s="214"/>
      <c r="C3" s="214"/>
      <c r="D3" s="214"/>
      <c r="E3" s="214"/>
      <c r="J3" s="215"/>
      <c r="K3" s="216" t="s">
        <v>512</v>
      </c>
    </row>
    <row r="4" spans="1:13" ht="24" customHeight="1" x14ac:dyDescent="0.4">
      <c r="A4" s="169" t="s">
        <v>513</v>
      </c>
      <c r="B4" s="217" t="s">
        <v>514</v>
      </c>
      <c r="C4" s="218"/>
      <c r="D4" s="219"/>
      <c r="E4" s="220" t="s">
        <v>515</v>
      </c>
      <c r="F4" s="221"/>
      <c r="G4" s="222"/>
      <c r="H4" s="220" t="s">
        <v>516</v>
      </c>
      <c r="I4" s="221"/>
      <c r="J4" s="222"/>
      <c r="K4" s="223" t="s">
        <v>517</v>
      </c>
    </row>
    <row r="5" spans="1:13" ht="21.75" customHeight="1" x14ac:dyDescent="0.4">
      <c r="A5" s="176"/>
      <c r="B5" s="224" t="s">
        <v>203</v>
      </c>
      <c r="C5" s="224" t="s">
        <v>49</v>
      </c>
      <c r="D5" s="224" t="s">
        <v>50</v>
      </c>
      <c r="E5" s="224" t="s">
        <v>203</v>
      </c>
      <c r="F5" s="224" t="s">
        <v>49</v>
      </c>
      <c r="G5" s="224" t="s">
        <v>50</v>
      </c>
      <c r="H5" s="224" t="s">
        <v>203</v>
      </c>
      <c r="I5" s="224" t="s">
        <v>49</v>
      </c>
      <c r="J5" s="224" t="s">
        <v>50</v>
      </c>
      <c r="K5" s="225"/>
    </row>
    <row r="6" spans="1:13" ht="30" customHeight="1" x14ac:dyDescent="0.4">
      <c r="A6" s="226" t="s">
        <v>203</v>
      </c>
      <c r="B6" s="182">
        <f t="shared" ref="B6:G6" si="0">SUM(B7:B19)</f>
        <v>327692</v>
      </c>
      <c r="C6" s="182">
        <f t="shared" si="0"/>
        <v>161830</v>
      </c>
      <c r="D6" s="182">
        <f t="shared" si="0"/>
        <v>165862</v>
      </c>
      <c r="E6" s="182">
        <f t="shared" si="0"/>
        <v>193417</v>
      </c>
      <c r="F6" s="182">
        <f t="shared" si="0"/>
        <v>98760</v>
      </c>
      <c r="G6" s="182">
        <f t="shared" si="0"/>
        <v>94657</v>
      </c>
      <c r="H6" s="182">
        <f t="shared" ref="H6:J19" si="1">B6-E6</f>
        <v>134275</v>
      </c>
      <c r="I6" s="182">
        <f t="shared" si="1"/>
        <v>63070</v>
      </c>
      <c r="J6" s="182">
        <f t="shared" si="1"/>
        <v>71205</v>
      </c>
      <c r="K6" s="227">
        <f t="shared" ref="K6:K19" si="2">E6/B6</f>
        <v>0.59024022557767664</v>
      </c>
      <c r="L6" s="228"/>
    </row>
    <row r="7" spans="1:13" ht="30" customHeight="1" x14ac:dyDescent="0.4">
      <c r="A7" s="229" t="s">
        <v>518</v>
      </c>
      <c r="B7" s="191">
        <f t="shared" ref="B7:B19" si="3">SUM(C7:D7)</f>
        <v>182681</v>
      </c>
      <c r="C7" s="191">
        <v>89316</v>
      </c>
      <c r="D7" s="191">
        <v>93365</v>
      </c>
      <c r="E7" s="191">
        <f t="shared" ref="E7:E19" si="4">SUM(F7:G7)</f>
        <v>110113</v>
      </c>
      <c r="F7" s="191">
        <v>55366</v>
      </c>
      <c r="G7" s="191">
        <v>54747</v>
      </c>
      <c r="H7" s="191">
        <f t="shared" si="1"/>
        <v>72568</v>
      </c>
      <c r="I7" s="191">
        <f t="shared" si="1"/>
        <v>33950</v>
      </c>
      <c r="J7" s="191">
        <f t="shared" si="1"/>
        <v>38618</v>
      </c>
      <c r="K7" s="230">
        <f t="shared" si="2"/>
        <v>0.60276109721317483</v>
      </c>
    </row>
    <row r="8" spans="1:13" ht="30" customHeight="1" x14ac:dyDescent="0.4">
      <c r="A8" s="229" t="s">
        <v>519</v>
      </c>
      <c r="B8" s="191">
        <f t="shared" si="3"/>
        <v>35254</v>
      </c>
      <c r="C8" s="191">
        <v>17562</v>
      </c>
      <c r="D8" s="191">
        <v>17692</v>
      </c>
      <c r="E8" s="191">
        <f t="shared" si="4"/>
        <v>20446</v>
      </c>
      <c r="F8" s="191">
        <v>10581</v>
      </c>
      <c r="G8" s="191">
        <v>9865</v>
      </c>
      <c r="H8" s="191">
        <f t="shared" si="1"/>
        <v>14808</v>
      </c>
      <c r="I8" s="191">
        <f t="shared" si="1"/>
        <v>6981</v>
      </c>
      <c r="J8" s="191">
        <f t="shared" si="1"/>
        <v>7827</v>
      </c>
      <c r="K8" s="230">
        <f t="shared" si="2"/>
        <v>0.57996255744029046</v>
      </c>
    </row>
    <row r="9" spans="1:13" ht="30" customHeight="1" x14ac:dyDescent="0.4">
      <c r="A9" s="229" t="s">
        <v>520</v>
      </c>
      <c r="B9" s="191">
        <f t="shared" si="3"/>
        <v>4079</v>
      </c>
      <c r="C9" s="191">
        <v>1996</v>
      </c>
      <c r="D9" s="191">
        <v>2083</v>
      </c>
      <c r="E9" s="191">
        <f t="shared" si="4"/>
        <v>2120</v>
      </c>
      <c r="F9" s="191">
        <v>1105</v>
      </c>
      <c r="G9" s="191">
        <v>1015</v>
      </c>
      <c r="H9" s="191">
        <f t="shared" si="1"/>
        <v>1959</v>
      </c>
      <c r="I9" s="191">
        <f t="shared" si="1"/>
        <v>891</v>
      </c>
      <c r="J9" s="191">
        <f t="shared" si="1"/>
        <v>1068</v>
      </c>
      <c r="K9" s="230">
        <f t="shared" si="2"/>
        <v>0.51973522922284876</v>
      </c>
    </row>
    <row r="10" spans="1:13" ht="30" customHeight="1" x14ac:dyDescent="0.4">
      <c r="A10" s="229" t="s">
        <v>521</v>
      </c>
      <c r="B10" s="191">
        <f t="shared" si="3"/>
        <v>3794</v>
      </c>
      <c r="C10" s="191">
        <v>1862</v>
      </c>
      <c r="D10" s="191">
        <v>1932</v>
      </c>
      <c r="E10" s="191">
        <f t="shared" si="4"/>
        <v>2000</v>
      </c>
      <c r="F10" s="191">
        <v>1045</v>
      </c>
      <c r="G10" s="191">
        <v>955</v>
      </c>
      <c r="H10" s="191">
        <f t="shared" si="1"/>
        <v>1794</v>
      </c>
      <c r="I10" s="191">
        <f t="shared" si="1"/>
        <v>817</v>
      </c>
      <c r="J10" s="191">
        <f t="shared" si="1"/>
        <v>977</v>
      </c>
      <c r="K10" s="230">
        <f t="shared" si="2"/>
        <v>0.5271481286241434</v>
      </c>
    </row>
    <row r="11" spans="1:13" ht="30" customHeight="1" x14ac:dyDescent="0.4">
      <c r="A11" s="229" t="s">
        <v>522</v>
      </c>
      <c r="B11" s="191">
        <f t="shared" si="3"/>
        <v>6404</v>
      </c>
      <c r="C11" s="191">
        <v>3142</v>
      </c>
      <c r="D11" s="191">
        <v>3262</v>
      </c>
      <c r="E11" s="191">
        <f t="shared" si="4"/>
        <v>3537</v>
      </c>
      <c r="F11" s="191">
        <v>1828</v>
      </c>
      <c r="G11" s="191">
        <v>1709</v>
      </c>
      <c r="H11" s="191">
        <f t="shared" si="1"/>
        <v>2867</v>
      </c>
      <c r="I11" s="191">
        <f t="shared" si="1"/>
        <v>1314</v>
      </c>
      <c r="J11" s="191">
        <f t="shared" si="1"/>
        <v>1553</v>
      </c>
      <c r="K11" s="230">
        <f t="shared" si="2"/>
        <v>0.55231105559025606</v>
      </c>
    </row>
    <row r="12" spans="1:13" ht="30" customHeight="1" x14ac:dyDescent="0.4">
      <c r="A12" s="229" t="s">
        <v>523</v>
      </c>
      <c r="B12" s="191">
        <f t="shared" si="3"/>
        <v>12207</v>
      </c>
      <c r="C12" s="191">
        <v>5976</v>
      </c>
      <c r="D12" s="191">
        <v>6231</v>
      </c>
      <c r="E12" s="191">
        <f t="shared" si="4"/>
        <v>7177</v>
      </c>
      <c r="F12" s="191">
        <v>3622</v>
      </c>
      <c r="G12" s="191">
        <v>3555</v>
      </c>
      <c r="H12" s="191">
        <f t="shared" si="1"/>
        <v>5030</v>
      </c>
      <c r="I12" s="191">
        <f t="shared" si="1"/>
        <v>2354</v>
      </c>
      <c r="J12" s="191">
        <f t="shared" si="1"/>
        <v>2676</v>
      </c>
      <c r="K12" s="230">
        <f t="shared" si="2"/>
        <v>0.58794134512984353</v>
      </c>
    </row>
    <row r="13" spans="1:13" ht="30" customHeight="1" x14ac:dyDescent="0.4">
      <c r="A13" s="229" t="s">
        <v>524</v>
      </c>
      <c r="B13" s="191">
        <f t="shared" si="3"/>
        <v>10472</v>
      </c>
      <c r="C13" s="191">
        <v>5211</v>
      </c>
      <c r="D13" s="191">
        <v>5261</v>
      </c>
      <c r="E13" s="191">
        <f t="shared" si="4"/>
        <v>6210</v>
      </c>
      <c r="F13" s="191">
        <v>3206</v>
      </c>
      <c r="G13" s="191">
        <v>3004</v>
      </c>
      <c r="H13" s="191">
        <f t="shared" si="1"/>
        <v>4262</v>
      </c>
      <c r="I13" s="191">
        <f t="shared" si="1"/>
        <v>2005</v>
      </c>
      <c r="J13" s="191">
        <f t="shared" si="1"/>
        <v>2257</v>
      </c>
      <c r="K13" s="230">
        <f t="shared" si="2"/>
        <v>0.59300993124522539</v>
      </c>
    </row>
    <row r="14" spans="1:13" ht="30" customHeight="1" x14ac:dyDescent="0.4">
      <c r="A14" s="229" t="s">
        <v>525</v>
      </c>
      <c r="B14" s="191">
        <f t="shared" si="3"/>
        <v>37910</v>
      </c>
      <c r="C14" s="191">
        <v>18889</v>
      </c>
      <c r="D14" s="191">
        <v>19021</v>
      </c>
      <c r="E14" s="191">
        <f t="shared" si="4"/>
        <v>23397</v>
      </c>
      <c r="F14" s="191">
        <v>11874</v>
      </c>
      <c r="G14" s="191">
        <v>11523</v>
      </c>
      <c r="H14" s="191">
        <f t="shared" si="1"/>
        <v>14513</v>
      </c>
      <c r="I14" s="191">
        <f t="shared" si="1"/>
        <v>7015</v>
      </c>
      <c r="J14" s="191">
        <f t="shared" si="1"/>
        <v>7498</v>
      </c>
      <c r="K14" s="230">
        <f t="shared" si="2"/>
        <v>0.61717225006594567</v>
      </c>
    </row>
    <row r="15" spans="1:13" ht="30" customHeight="1" x14ac:dyDescent="0.4">
      <c r="A15" s="229" t="s">
        <v>526</v>
      </c>
      <c r="B15" s="191">
        <f t="shared" si="3"/>
        <v>2865</v>
      </c>
      <c r="C15" s="191">
        <v>1379</v>
      </c>
      <c r="D15" s="191">
        <v>1486</v>
      </c>
      <c r="E15" s="191">
        <f t="shared" si="4"/>
        <v>1153</v>
      </c>
      <c r="F15" s="191">
        <v>588</v>
      </c>
      <c r="G15" s="191">
        <v>565</v>
      </c>
      <c r="H15" s="191">
        <f t="shared" si="1"/>
        <v>1712</v>
      </c>
      <c r="I15" s="191">
        <f t="shared" si="1"/>
        <v>791</v>
      </c>
      <c r="J15" s="191">
        <f t="shared" si="1"/>
        <v>921</v>
      </c>
      <c r="K15" s="230">
        <f t="shared" si="2"/>
        <v>0.40244328097731241</v>
      </c>
    </row>
    <row r="16" spans="1:13" ht="30" customHeight="1" x14ac:dyDescent="0.4">
      <c r="A16" s="229" t="s">
        <v>527</v>
      </c>
      <c r="B16" s="191">
        <f t="shared" si="3"/>
        <v>5386</v>
      </c>
      <c r="C16" s="191">
        <v>2492</v>
      </c>
      <c r="D16" s="191">
        <v>2894</v>
      </c>
      <c r="E16" s="191">
        <f t="shared" si="4"/>
        <v>2502</v>
      </c>
      <c r="F16" s="191">
        <v>1283</v>
      </c>
      <c r="G16" s="191">
        <v>1219</v>
      </c>
      <c r="H16" s="191">
        <f t="shared" si="1"/>
        <v>2884</v>
      </c>
      <c r="I16" s="191">
        <f t="shared" si="1"/>
        <v>1209</v>
      </c>
      <c r="J16" s="191">
        <f t="shared" si="1"/>
        <v>1675</v>
      </c>
      <c r="K16" s="230">
        <f t="shared" si="2"/>
        <v>0.46453769030820646</v>
      </c>
    </row>
    <row r="17" spans="1:11" ht="30" customHeight="1" x14ac:dyDescent="0.4">
      <c r="A17" s="229" t="s">
        <v>528</v>
      </c>
      <c r="B17" s="191">
        <f t="shared" si="3"/>
        <v>18146</v>
      </c>
      <c r="C17" s="191">
        <v>9733</v>
      </c>
      <c r="D17" s="191">
        <v>8413</v>
      </c>
      <c r="E17" s="191">
        <f t="shared" si="4"/>
        <v>10257</v>
      </c>
      <c r="F17" s="191">
        <v>5868</v>
      </c>
      <c r="G17" s="191">
        <v>4389</v>
      </c>
      <c r="H17" s="191">
        <f t="shared" si="1"/>
        <v>7889</v>
      </c>
      <c r="I17" s="191">
        <f t="shared" si="1"/>
        <v>3865</v>
      </c>
      <c r="J17" s="191">
        <f t="shared" si="1"/>
        <v>4024</v>
      </c>
      <c r="K17" s="230">
        <f t="shared" si="2"/>
        <v>0.56524853962305743</v>
      </c>
    </row>
    <row r="18" spans="1:11" ht="30" customHeight="1" x14ac:dyDescent="0.4">
      <c r="A18" s="229" t="s">
        <v>529</v>
      </c>
      <c r="B18" s="191">
        <f t="shared" si="3"/>
        <v>4151</v>
      </c>
      <c r="C18" s="191">
        <v>2063</v>
      </c>
      <c r="D18" s="191">
        <v>2088</v>
      </c>
      <c r="E18" s="191">
        <f t="shared" si="4"/>
        <v>2294</v>
      </c>
      <c r="F18" s="191">
        <v>1186</v>
      </c>
      <c r="G18" s="191">
        <v>1108</v>
      </c>
      <c r="H18" s="191">
        <f t="shared" si="1"/>
        <v>1857</v>
      </c>
      <c r="I18" s="191">
        <f t="shared" si="1"/>
        <v>877</v>
      </c>
      <c r="J18" s="191">
        <f t="shared" si="1"/>
        <v>980</v>
      </c>
      <c r="K18" s="230">
        <f t="shared" si="2"/>
        <v>0.55263791857383759</v>
      </c>
    </row>
    <row r="19" spans="1:11" ht="30" customHeight="1" x14ac:dyDescent="0.4">
      <c r="A19" s="231" t="s">
        <v>530</v>
      </c>
      <c r="B19" s="232">
        <f t="shared" si="3"/>
        <v>4343</v>
      </c>
      <c r="C19" s="232">
        <v>2209</v>
      </c>
      <c r="D19" s="232">
        <v>2134</v>
      </c>
      <c r="E19" s="232">
        <f t="shared" si="4"/>
        <v>2211</v>
      </c>
      <c r="F19" s="232">
        <v>1208</v>
      </c>
      <c r="G19" s="232">
        <v>1003</v>
      </c>
      <c r="H19" s="232">
        <f t="shared" si="1"/>
        <v>2132</v>
      </c>
      <c r="I19" s="232">
        <f t="shared" si="1"/>
        <v>1001</v>
      </c>
      <c r="J19" s="232">
        <f t="shared" si="1"/>
        <v>1131</v>
      </c>
      <c r="K19" s="233">
        <f t="shared" si="2"/>
        <v>0.50909509555606725</v>
      </c>
    </row>
    <row r="20" spans="1:11" ht="18" customHeight="1" x14ac:dyDescent="0.4">
      <c r="A20" s="234" t="s">
        <v>531</v>
      </c>
    </row>
    <row r="21" spans="1:11" ht="18" customHeight="1" x14ac:dyDescent="0.4">
      <c r="A21" s="234" t="s">
        <v>532</v>
      </c>
    </row>
    <row r="22" spans="1:11" ht="18" customHeight="1" x14ac:dyDescent="0.4">
      <c r="A22" s="234" t="s">
        <v>533</v>
      </c>
    </row>
  </sheetData>
  <mergeCells count="5">
    <mergeCell ref="A4:A5"/>
    <mergeCell ref="B4:D4"/>
    <mergeCell ref="E4:G4"/>
    <mergeCell ref="H4:J4"/>
    <mergeCell ref="K4:K5"/>
  </mergeCells>
  <phoneticPr fontId="3"/>
  <hyperlinks>
    <hyperlink ref="M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11" min="1" max="1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25"/>
  <sheetViews>
    <sheetView zoomScale="85" zoomScaleNormal="85" zoomScaleSheetLayoutView="85" workbookViewId="0"/>
  </sheetViews>
  <sheetFormatPr defaultColWidth="9" defaultRowHeight="13.5" x14ac:dyDescent="0.4"/>
  <cols>
    <col min="1" max="10" width="13.375" style="152" customWidth="1"/>
    <col min="11" max="14" width="8.125" style="152" customWidth="1"/>
    <col min="15" max="15" width="2.5" style="152" customWidth="1"/>
    <col min="16" max="16384" width="9" style="152"/>
  </cols>
  <sheetData>
    <row r="1" spans="1:16" ht="22.5" customHeight="1" x14ac:dyDescent="0.4">
      <c r="N1" s="155" t="s">
        <v>36</v>
      </c>
      <c r="P1" s="18" t="s">
        <v>37</v>
      </c>
    </row>
    <row r="2" spans="1:16" ht="22.5" customHeight="1" x14ac:dyDescent="0.4">
      <c r="A2" s="211" t="s">
        <v>534</v>
      </c>
      <c r="B2" s="212"/>
      <c r="C2" s="212"/>
      <c r="D2" s="212"/>
      <c r="E2" s="212"/>
      <c r="F2" s="212"/>
      <c r="G2" s="212"/>
      <c r="H2" s="180"/>
    </row>
    <row r="3" spans="1:16" s="168" customFormat="1" ht="22.5" customHeight="1" x14ac:dyDescent="0.15">
      <c r="A3" s="216" t="s">
        <v>492</v>
      </c>
      <c r="B3" s="214"/>
      <c r="C3" s="214"/>
      <c r="D3" s="214"/>
      <c r="E3" s="214"/>
      <c r="F3" s="214"/>
      <c r="G3" s="214"/>
      <c r="H3" s="215"/>
      <c r="I3" s="215"/>
      <c r="N3" s="235" t="s">
        <v>416</v>
      </c>
    </row>
    <row r="4" spans="1:16" ht="20.100000000000001" customHeight="1" x14ac:dyDescent="0.4">
      <c r="A4" s="169" t="s">
        <v>535</v>
      </c>
      <c r="B4" s="220" t="s">
        <v>536</v>
      </c>
      <c r="C4" s="221"/>
      <c r="D4" s="221"/>
      <c r="E4" s="221"/>
      <c r="F4" s="221"/>
      <c r="G4" s="221"/>
      <c r="H4" s="221"/>
      <c r="I4" s="221"/>
      <c r="J4" s="222"/>
      <c r="K4" s="236" t="s">
        <v>537</v>
      </c>
      <c r="L4" s="236"/>
      <c r="M4" s="236"/>
      <c r="N4" s="220"/>
    </row>
    <row r="5" spans="1:16" ht="20.100000000000001" customHeight="1" x14ac:dyDescent="0.4">
      <c r="A5" s="237"/>
      <c r="B5" s="173" t="s">
        <v>498</v>
      </c>
      <c r="C5" s="173"/>
      <c r="D5" s="170"/>
      <c r="E5" s="173" t="s">
        <v>499</v>
      </c>
      <c r="F5" s="173"/>
      <c r="G5" s="173"/>
      <c r="H5" s="173" t="s">
        <v>500</v>
      </c>
      <c r="I5" s="173"/>
      <c r="J5" s="173"/>
      <c r="K5" s="173" t="s">
        <v>538</v>
      </c>
      <c r="L5" s="170"/>
      <c r="M5" s="170" t="s">
        <v>539</v>
      </c>
      <c r="N5" s="171"/>
    </row>
    <row r="6" spans="1:16" ht="20.100000000000001" customHeight="1" x14ac:dyDescent="0.4">
      <c r="A6" s="176"/>
      <c r="B6" s="224" t="s">
        <v>203</v>
      </c>
      <c r="C6" s="224" t="s">
        <v>49</v>
      </c>
      <c r="D6" s="238" t="s">
        <v>50</v>
      </c>
      <c r="E6" s="224" t="s">
        <v>203</v>
      </c>
      <c r="F6" s="224" t="s">
        <v>49</v>
      </c>
      <c r="G6" s="224" t="s">
        <v>50</v>
      </c>
      <c r="H6" s="224" t="s">
        <v>203</v>
      </c>
      <c r="I6" s="224" t="s">
        <v>49</v>
      </c>
      <c r="J6" s="224" t="s">
        <v>50</v>
      </c>
      <c r="K6" s="224" t="s">
        <v>49</v>
      </c>
      <c r="L6" s="224" t="s">
        <v>50</v>
      </c>
      <c r="M6" s="224" t="s">
        <v>49</v>
      </c>
      <c r="N6" s="238" t="s">
        <v>50</v>
      </c>
    </row>
    <row r="7" spans="1:16" ht="30" customHeight="1" x14ac:dyDescent="0.4">
      <c r="A7" s="239" t="s">
        <v>540</v>
      </c>
      <c r="B7" s="240">
        <f>SUM(C7:D7)</f>
        <v>285782</v>
      </c>
      <c r="C7" s="241">
        <v>138735</v>
      </c>
      <c r="D7" s="241">
        <v>147047</v>
      </c>
      <c r="E7" s="241">
        <f>SUM(F7:G7)</f>
        <v>286638</v>
      </c>
      <c r="F7" s="241">
        <v>140915</v>
      </c>
      <c r="G7" s="241">
        <v>145723</v>
      </c>
      <c r="H7" s="242">
        <f>SUM(I7:J7)</f>
        <v>279896</v>
      </c>
      <c r="I7" s="242">
        <v>136410</v>
      </c>
      <c r="J7" s="242">
        <v>143486</v>
      </c>
      <c r="K7" s="243">
        <f>ROUND(F7/$E7*100,1)</f>
        <v>49.2</v>
      </c>
      <c r="L7" s="243">
        <f>ROUND(G7/$E7*100,1)</f>
        <v>50.8</v>
      </c>
      <c r="M7" s="244">
        <f>ROUND(I7/$H7*100,1)</f>
        <v>48.7</v>
      </c>
      <c r="N7" s="244">
        <f>ROUND(J7/$H7*100,1)</f>
        <v>51.3</v>
      </c>
    </row>
    <row r="8" spans="1:16" ht="30" customHeight="1" x14ac:dyDescent="0.4">
      <c r="A8" s="245"/>
      <c r="B8" s="246">
        <v>100</v>
      </c>
      <c r="C8" s="247">
        <v>100</v>
      </c>
      <c r="D8" s="247">
        <v>100</v>
      </c>
      <c r="E8" s="247">
        <v>100</v>
      </c>
      <c r="F8" s="247">
        <v>100</v>
      </c>
      <c r="G8" s="247">
        <v>100</v>
      </c>
      <c r="H8" s="248">
        <v>100</v>
      </c>
      <c r="I8" s="248">
        <v>100</v>
      </c>
      <c r="J8" s="248">
        <v>100</v>
      </c>
      <c r="K8" s="249"/>
      <c r="L8" s="249"/>
      <c r="M8" s="250"/>
      <c r="N8" s="250">
        <f>ROUND(G8/$E8*100,1)</f>
        <v>100</v>
      </c>
    </row>
    <row r="9" spans="1:16" ht="30" customHeight="1" x14ac:dyDescent="0.4">
      <c r="A9" s="251" t="s">
        <v>541</v>
      </c>
      <c r="B9" s="240">
        <f>SUM(C9:D9)</f>
        <v>157283</v>
      </c>
      <c r="C9" s="241">
        <f>C11+C13</f>
        <v>90205</v>
      </c>
      <c r="D9" s="241">
        <f>D11+D13</f>
        <v>67078</v>
      </c>
      <c r="E9" s="241">
        <f>SUM(F9:G9)</f>
        <v>163886</v>
      </c>
      <c r="F9" s="241">
        <v>93312</v>
      </c>
      <c r="G9" s="241">
        <v>70574</v>
      </c>
      <c r="H9" s="242">
        <f>SUM(I9:J9)</f>
        <v>159052</v>
      </c>
      <c r="I9" s="242">
        <v>88306</v>
      </c>
      <c r="J9" s="242">
        <v>70746</v>
      </c>
      <c r="K9" s="249">
        <f>ROUND(F9/$E9*100,1)</f>
        <v>56.9</v>
      </c>
      <c r="L9" s="249">
        <f>ROUND(G9/$E9*100,1)</f>
        <v>43.1</v>
      </c>
      <c r="M9" s="250">
        <f>ROUND(I9/$H9*100,1)</f>
        <v>55.5</v>
      </c>
      <c r="N9" s="250">
        <f>ROUND(J9/$H9*100,1)</f>
        <v>44.5</v>
      </c>
    </row>
    <row r="10" spans="1:16" ht="30" customHeight="1" x14ac:dyDescent="0.4">
      <c r="A10" s="251"/>
      <c r="B10" s="246">
        <f t="shared" ref="B10:J10" si="0">ROUND(B9/B7*100,1)</f>
        <v>55</v>
      </c>
      <c r="C10" s="247">
        <f t="shared" si="0"/>
        <v>65</v>
      </c>
      <c r="D10" s="247">
        <f t="shared" si="0"/>
        <v>45.6</v>
      </c>
      <c r="E10" s="247">
        <f t="shared" si="0"/>
        <v>57.2</v>
      </c>
      <c r="F10" s="247">
        <f t="shared" si="0"/>
        <v>66.2</v>
      </c>
      <c r="G10" s="247">
        <f t="shared" si="0"/>
        <v>48.4</v>
      </c>
      <c r="H10" s="248">
        <f t="shared" si="0"/>
        <v>56.8</v>
      </c>
      <c r="I10" s="248">
        <f t="shared" si="0"/>
        <v>64.7</v>
      </c>
      <c r="J10" s="248">
        <f t="shared" si="0"/>
        <v>49.3</v>
      </c>
      <c r="K10" s="249"/>
      <c r="L10" s="249"/>
      <c r="M10" s="250"/>
      <c r="N10" s="250">
        <f>ROUND(G10/$E10*100,1)</f>
        <v>84.6</v>
      </c>
    </row>
    <row r="11" spans="1:16" ht="30" customHeight="1" x14ac:dyDescent="0.4">
      <c r="A11" s="252" t="s">
        <v>542</v>
      </c>
      <c r="B11" s="240">
        <f>SUM(C11:D11)</f>
        <v>144621</v>
      </c>
      <c r="C11" s="241">
        <v>81920</v>
      </c>
      <c r="D11" s="241">
        <v>62701</v>
      </c>
      <c r="E11" s="241">
        <f>SUM(F11:G11)</f>
        <v>156056</v>
      </c>
      <c r="F11" s="241">
        <v>88333</v>
      </c>
      <c r="G11" s="241">
        <v>67723</v>
      </c>
      <c r="H11" s="242">
        <f>SUM(I11:J11)</f>
        <v>152474</v>
      </c>
      <c r="I11" s="242">
        <v>84244</v>
      </c>
      <c r="J11" s="242">
        <v>68230</v>
      </c>
      <c r="K11" s="249">
        <f>ROUND(F11/$E11*100,1)</f>
        <v>56.6</v>
      </c>
      <c r="L11" s="249">
        <f>ROUND(G11/$E11*100,1)</f>
        <v>43.4</v>
      </c>
      <c r="M11" s="250">
        <f>ROUND(I11/$H11*100,1)</f>
        <v>55.3</v>
      </c>
      <c r="N11" s="250">
        <f>ROUND(J11/$H11*100,1)</f>
        <v>44.7</v>
      </c>
    </row>
    <row r="12" spans="1:16" ht="30" customHeight="1" x14ac:dyDescent="0.4">
      <c r="A12" s="252"/>
      <c r="B12" s="246">
        <f>ROUND(B11/B$7*100,1)</f>
        <v>50.6</v>
      </c>
      <c r="C12" s="247">
        <f>ROUND(C11/C$7*100,1)</f>
        <v>59</v>
      </c>
      <c r="D12" s="247">
        <f>ROUND(D11/D$7*100,1)</f>
        <v>42.6</v>
      </c>
      <c r="E12" s="247">
        <v>54.5</v>
      </c>
      <c r="F12" s="247">
        <f>ROUND(F11/F$7*100,1)</f>
        <v>62.7</v>
      </c>
      <c r="G12" s="247">
        <v>46.4</v>
      </c>
      <c r="H12" s="248">
        <f>ROUND(H11/H$7*100,1)</f>
        <v>54.5</v>
      </c>
      <c r="I12" s="248">
        <f>ROUND(I11/I$7*100,1)</f>
        <v>61.8</v>
      </c>
      <c r="J12" s="248">
        <f>ROUND(J11/J$7*100,1)</f>
        <v>47.6</v>
      </c>
      <c r="K12" s="249"/>
      <c r="L12" s="249"/>
      <c r="M12" s="250"/>
      <c r="N12" s="250">
        <f>ROUND(G12/$E12*100,1)</f>
        <v>85.1</v>
      </c>
    </row>
    <row r="13" spans="1:16" ht="30" customHeight="1" x14ac:dyDescent="0.4">
      <c r="A13" s="253" t="s">
        <v>543</v>
      </c>
      <c r="B13" s="240">
        <f>SUM(C13:D13)</f>
        <v>12662</v>
      </c>
      <c r="C13" s="241">
        <v>8285</v>
      </c>
      <c r="D13" s="241">
        <v>4377</v>
      </c>
      <c r="E13" s="241">
        <f>SUM(F13:G13)</f>
        <v>7830</v>
      </c>
      <c r="F13" s="241">
        <v>4979</v>
      </c>
      <c r="G13" s="241">
        <v>2851</v>
      </c>
      <c r="H13" s="242">
        <f>SUM(I13:J13)</f>
        <v>6578</v>
      </c>
      <c r="I13" s="242">
        <v>4062</v>
      </c>
      <c r="J13" s="242">
        <v>2516</v>
      </c>
      <c r="K13" s="249">
        <f>ROUND(F13/$E13*100,1)</f>
        <v>63.6</v>
      </c>
      <c r="L13" s="249">
        <f>ROUND(G13/$E13*100,1)</f>
        <v>36.4</v>
      </c>
      <c r="M13" s="250">
        <f>ROUND(I13/$H13*100,1)</f>
        <v>61.8</v>
      </c>
      <c r="N13" s="250">
        <f>ROUND(J13/$H13*100,1)</f>
        <v>38.200000000000003</v>
      </c>
    </row>
    <row r="14" spans="1:16" ht="30" customHeight="1" x14ac:dyDescent="0.4">
      <c r="A14" s="254"/>
      <c r="B14" s="246">
        <f t="shared" ref="B14:J14" si="1">ROUND(B13/B$7*100,1)</f>
        <v>4.4000000000000004</v>
      </c>
      <c r="C14" s="247">
        <f t="shared" si="1"/>
        <v>6</v>
      </c>
      <c r="D14" s="247">
        <f t="shared" si="1"/>
        <v>3</v>
      </c>
      <c r="E14" s="247">
        <f t="shared" si="1"/>
        <v>2.7</v>
      </c>
      <c r="F14" s="247">
        <f t="shared" si="1"/>
        <v>3.5</v>
      </c>
      <c r="G14" s="247">
        <f t="shared" si="1"/>
        <v>2</v>
      </c>
      <c r="H14" s="248">
        <f t="shared" si="1"/>
        <v>2.4</v>
      </c>
      <c r="I14" s="248">
        <f t="shared" si="1"/>
        <v>3</v>
      </c>
      <c r="J14" s="248">
        <f t="shared" si="1"/>
        <v>1.8</v>
      </c>
      <c r="K14" s="249"/>
      <c r="L14" s="249"/>
      <c r="M14" s="250"/>
      <c r="N14" s="250">
        <f>ROUND(G14/$E14*100,1)</f>
        <v>74.099999999999994</v>
      </c>
    </row>
    <row r="15" spans="1:16" ht="30" customHeight="1" x14ac:dyDescent="0.4">
      <c r="A15" s="251" t="s">
        <v>544</v>
      </c>
      <c r="B15" s="240">
        <f>SUM(C15:D15)</f>
        <v>101427</v>
      </c>
      <c r="C15" s="241">
        <v>34063</v>
      </c>
      <c r="D15" s="241">
        <v>67364</v>
      </c>
      <c r="E15" s="241">
        <f>SUM(F15:G15)</f>
        <v>101868</v>
      </c>
      <c r="F15" s="241">
        <v>35996</v>
      </c>
      <c r="G15" s="241">
        <v>65872</v>
      </c>
      <c r="H15" s="242">
        <f>SUM(I15:J15)</f>
        <v>92601</v>
      </c>
      <c r="I15" s="242">
        <v>33258</v>
      </c>
      <c r="J15" s="242">
        <v>59343</v>
      </c>
      <c r="K15" s="249">
        <f>ROUND(F15/$E15*100,1)</f>
        <v>35.299999999999997</v>
      </c>
      <c r="L15" s="249">
        <f>ROUND(G15/$E15*100,1)</f>
        <v>64.7</v>
      </c>
      <c r="M15" s="250">
        <f>ROUND(I15/$H15*100,1)</f>
        <v>35.9</v>
      </c>
      <c r="N15" s="250">
        <f>ROUND(J15/$H15*100,1)</f>
        <v>64.099999999999994</v>
      </c>
    </row>
    <row r="16" spans="1:16" ht="30" customHeight="1" x14ac:dyDescent="0.4">
      <c r="A16" s="251"/>
      <c r="B16" s="246">
        <f t="shared" ref="B16:J16" si="2">ROUND(B15/B$7*100,1)</f>
        <v>35.5</v>
      </c>
      <c r="C16" s="247">
        <f t="shared" si="2"/>
        <v>24.6</v>
      </c>
      <c r="D16" s="247">
        <f t="shared" si="2"/>
        <v>45.8</v>
      </c>
      <c r="E16" s="247">
        <f t="shared" si="2"/>
        <v>35.5</v>
      </c>
      <c r="F16" s="247">
        <f t="shared" si="2"/>
        <v>25.5</v>
      </c>
      <c r="G16" s="247">
        <f t="shared" si="2"/>
        <v>45.2</v>
      </c>
      <c r="H16" s="248">
        <f t="shared" si="2"/>
        <v>33.1</v>
      </c>
      <c r="I16" s="248">
        <f t="shared" si="2"/>
        <v>24.4</v>
      </c>
      <c r="J16" s="248">
        <f t="shared" si="2"/>
        <v>41.4</v>
      </c>
      <c r="K16" s="249"/>
      <c r="L16" s="249"/>
      <c r="M16" s="250"/>
      <c r="N16" s="250">
        <f>ROUND(G16/$E16*100,1)</f>
        <v>127.3</v>
      </c>
    </row>
    <row r="17" spans="1:14" ht="30" customHeight="1" x14ac:dyDescent="0.4">
      <c r="A17" s="202" t="s">
        <v>545</v>
      </c>
      <c r="B17" s="255">
        <f t="shared" ref="B17:J17" si="3">B7-B9-B15</f>
        <v>27072</v>
      </c>
      <c r="C17" s="256">
        <f t="shared" si="3"/>
        <v>14467</v>
      </c>
      <c r="D17" s="256">
        <f t="shared" si="3"/>
        <v>12605</v>
      </c>
      <c r="E17" s="256">
        <f t="shared" si="3"/>
        <v>20884</v>
      </c>
      <c r="F17" s="256">
        <f t="shared" si="3"/>
        <v>11607</v>
      </c>
      <c r="G17" s="256">
        <f t="shared" si="3"/>
        <v>9277</v>
      </c>
      <c r="H17" s="257">
        <f t="shared" si="3"/>
        <v>28243</v>
      </c>
      <c r="I17" s="257">
        <f t="shared" si="3"/>
        <v>14846</v>
      </c>
      <c r="J17" s="257">
        <f t="shared" si="3"/>
        <v>13397</v>
      </c>
      <c r="K17" s="258">
        <f>ROUND(F17/$E17*100,1)</f>
        <v>55.6</v>
      </c>
      <c r="L17" s="258">
        <f>ROUND(G17/$E17*100,1)</f>
        <v>44.4</v>
      </c>
      <c r="M17" s="259">
        <f>ROUND(I17/$H17*100,1)</f>
        <v>52.6</v>
      </c>
      <c r="N17" s="259">
        <f>ROUND(J17/$H17*100,1)</f>
        <v>47.4</v>
      </c>
    </row>
    <row r="18" spans="1:14" ht="18" customHeight="1" x14ac:dyDescent="0.4">
      <c r="A18" s="152" t="s">
        <v>546</v>
      </c>
    </row>
    <row r="19" spans="1:14" ht="18" customHeight="1" x14ac:dyDescent="0.4">
      <c r="A19" s="152" t="s">
        <v>547</v>
      </c>
    </row>
    <row r="20" spans="1:14" ht="18" customHeight="1" x14ac:dyDescent="0.4">
      <c r="A20" s="152" t="s">
        <v>510</v>
      </c>
    </row>
    <row r="22" spans="1:14" s="260" customFormat="1" x14ac:dyDescent="0.15"/>
    <row r="23" spans="1:14" s="261" customFormat="1" x14ac:dyDescent="0.4"/>
    <row r="24" spans="1:14" s="260" customFormat="1" x14ac:dyDescent="0.15"/>
    <row r="25" spans="1:14" s="260" customFormat="1" x14ac:dyDescent="0.15"/>
  </sheetData>
  <mergeCells count="33">
    <mergeCell ref="A15:A16"/>
    <mergeCell ref="K15:K16"/>
    <mergeCell ref="L15:L16"/>
    <mergeCell ref="M15:M16"/>
    <mergeCell ref="N15:N16"/>
    <mergeCell ref="A11:A12"/>
    <mergeCell ref="K11:K12"/>
    <mergeCell ref="L11:L12"/>
    <mergeCell ref="M11:M12"/>
    <mergeCell ref="N11:N12"/>
    <mergeCell ref="A13:A14"/>
    <mergeCell ref="K13:K14"/>
    <mergeCell ref="L13:L14"/>
    <mergeCell ref="M13:M14"/>
    <mergeCell ref="N13:N14"/>
    <mergeCell ref="A7:A8"/>
    <mergeCell ref="K7:K8"/>
    <mergeCell ref="L7:L8"/>
    <mergeCell ref="M7:M8"/>
    <mergeCell ref="N7:N8"/>
    <mergeCell ref="A9:A10"/>
    <mergeCell ref="K9:K10"/>
    <mergeCell ref="L9:L10"/>
    <mergeCell ref="M9:M10"/>
    <mergeCell ref="N9:N10"/>
    <mergeCell ref="A4:A6"/>
    <mergeCell ref="B4:J4"/>
    <mergeCell ref="K4:N4"/>
    <mergeCell ref="B5:D5"/>
    <mergeCell ref="E5:G5"/>
    <mergeCell ref="H5:J5"/>
    <mergeCell ref="K5:L5"/>
    <mergeCell ref="M5:N5"/>
  </mergeCells>
  <phoneticPr fontId="3"/>
  <hyperlinks>
    <hyperlink ref="P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18"/>
  <sheetViews>
    <sheetView zoomScaleNormal="100" zoomScaleSheetLayoutView="100" workbookViewId="0"/>
  </sheetViews>
  <sheetFormatPr defaultColWidth="9" defaultRowHeight="13.5" x14ac:dyDescent="0.4"/>
  <cols>
    <col min="1" max="1" width="16.75" style="152" customWidth="1"/>
    <col min="2" max="2" width="16.25" style="152" customWidth="1"/>
    <col min="3" max="6" width="13.75" style="152" customWidth="1"/>
    <col min="7" max="7" width="9" style="152" customWidth="1"/>
    <col min="8" max="8" width="2.5" style="152" customWidth="1"/>
    <col min="9" max="9" width="10.625" style="152" bestFit="1" customWidth="1"/>
    <col min="10" max="16384" width="9" style="152"/>
  </cols>
  <sheetData>
    <row r="1" spans="1:11" ht="22.5" customHeight="1" x14ac:dyDescent="0.4">
      <c r="G1" s="155" t="s">
        <v>36</v>
      </c>
      <c r="I1" s="18" t="s">
        <v>37</v>
      </c>
    </row>
    <row r="2" spans="1:11" ht="22.5" customHeight="1" x14ac:dyDescent="0.4">
      <c r="A2" s="262" t="s">
        <v>548</v>
      </c>
    </row>
    <row r="3" spans="1:11" s="168" customFormat="1" ht="22.5" customHeight="1" x14ac:dyDescent="0.15">
      <c r="A3" s="263"/>
      <c r="G3" s="235" t="s">
        <v>416</v>
      </c>
    </row>
    <row r="4" spans="1:11" ht="20.100000000000001" customHeight="1" x14ac:dyDescent="0.4">
      <c r="A4" s="222" t="s">
        <v>549</v>
      </c>
      <c r="B4" s="220"/>
      <c r="C4" s="264" t="s">
        <v>550</v>
      </c>
      <c r="D4" s="264" t="s">
        <v>551</v>
      </c>
      <c r="E4" s="264" t="s">
        <v>552</v>
      </c>
      <c r="F4" s="170" t="s">
        <v>553</v>
      </c>
      <c r="G4" s="171"/>
    </row>
    <row r="5" spans="1:11" ht="20.100000000000001" customHeight="1" x14ac:dyDescent="0.4">
      <c r="A5" s="222"/>
      <c r="B5" s="220"/>
      <c r="C5" s="265"/>
      <c r="D5" s="265"/>
      <c r="E5" s="265"/>
      <c r="F5" s="238" t="s">
        <v>554</v>
      </c>
      <c r="G5" s="238" t="s">
        <v>555</v>
      </c>
    </row>
    <row r="6" spans="1:11" ht="26.25" customHeight="1" x14ac:dyDescent="0.4">
      <c r="A6" s="266" t="s">
        <v>48</v>
      </c>
      <c r="B6" s="267" t="s">
        <v>42</v>
      </c>
      <c r="C6" s="268">
        <v>131740</v>
      </c>
      <c r="D6" s="269">
        <v>138310</v>
      </c>
      <c r="E6" s="270">
        <v>140441</v>
      </c>
      <c r="F6" s="271">
        <f t="shared" ref="F6:F17" si="0">E6-D6</f>
        <v>2131</v>
      </c>
      <c r="G6" s="272">
        <f t="shared" ref="G6:G17" si="1">F6/D6*100</f>
        <v>1.5407418118718821</v>
      </c>
      <c r="K6" s="273"/>
    </row>
    <row r="7" spans="1:11" ht="26.25" customHeight="1" x14ac:dyDescent="0.4">
      <c r="A7" s="274"/>
      <c r="B7" s="180" t="s">
        <v>556</v>
      </c>
      <c r="C7" s="268">
        <v>338712</v>
      </c>
      <c r="D7" s="269">
        <v>335444</v>
      </c>
      <c r="E7" s="270">
        <v>327692</v>
      </c>
      <c r="F7" s="275">
        <f t="shared" si="0"/>
        <v>-7752</v>
      </c>
      <c r="G7" s="272">
        <f t="shared" si="1"/>
        <v>-2.3109669572268396</v>
      </c>
      <c r="K7" s="273"/>
    </row>
    <row r="8" spans="1:11" ht="26.25" customHeight="1" x14ac:dyDescent="0.4">
      <c r="A8" s="274" t="s">
        <v>557</v>
      </c>
      <c r="B8" s="180" t="s">
        <v>42</v>
      </c>
      <c r="C8" s="268">
        <v>131548</v>
      </c>
      <c r="D8" s="269">
        <v>138082</v>
      </c>
      <c r="E8" s="270">
        <v>140176</v>
      </c>
      <c r="F8" s="275">
        <f t="shared" si="0"/>
        <v>2094</v>
      </c>
      <c r="G8" s="272">
        <f t="shared" si="1"/>
        <v>1.5164902014744863</v>
      </c>
      <c r="K8" s="273"/>
    </row>
    <row r="9" spans="1:11" ht="26.25" customHeight="1" x14ac:dyDescent="0.4">
      <c r="A9" s="274"/>
      <c r="B9" s="180" t="s">
        <v>556</v>
      </c>
      <c r="C9" s="268">
        <v>332912</v>
      </c>
      <c r="D9" s="269">
        <v>329009</v>
      </c>
      <c r="E9" s="270">
        <v>321025</v>
      </c>
      <c r="F9" s="275">
        <f t="shared" si="0"/>
        <v>-7984</v>
      </c>
      <c r="G9" s="272">
        <f t="shared" si="1"/>
        <v>-2.4266813369847027</v>
      </c>
      <c r="K9" s="273"/>
    </row>
    <row r="10" spans="1:11" ht="26.25" customHeight="1" x14ac:dyDescent="0.4">
      <c r="A10" s="274"/>
      <c r="B10" s="180" t="s">
        <v>558</v>
      </c>
      <c r="C10" s="276">
        <f>C9/C8</f>
        <v>2.5307264268555962</v>
      </c>
      <c r="D10" s="277">
        <f>D9/D8</f>
        <v>2.3827073767761187</v>
      </c>
      <c r="E10" s="278">
        <f>E9/E8</f>
        <v>2.2901566601986074</v>
      </c>
      <c r="F10" s="279">
        <f t="shared" si="0"/>
        <v>-9.2550716577511238E-2</v>
      </c>
      <c r="G10" s="272">
        <f t="shared" si="1"/>
        <v>-3.8842670098556291</v>
      </c>
      <c r="K10" s="273"/>
    </row>
    <row r="11" spans="1:11" ht="26.25" customHeight="1" x14ac:dyDescent="0.4">
      <c r="A11" s="280" t="s">
        <v>559</v>
      </c>
      <c r="B11" s="180" t="s">
        <v>42</v>
      </c>
      <c r="C11" s="281">
        <v>2251</v>
      </c>
      <c r="D11" s="282">
        <v>2151</v>
      </c>
      <c r="E11" s="283">
        <v>1771</v>
      </c>
      <c r="F11" s="275">
        <f t="shared" si="0"/>
        <v>-380</v>
      </c>
      <c r="G11" s="272">
        <f t="shared" si="1"/>
        <v>-17.666201766620176</v>
      </c>
      <c r="K11" s="273"/>
    </row>
    <row r="12" spans="1:11" ht="26.25" customHeight="1" x14ac:dyDescent="0.4">
      <c r="A12" s="280"/>
      <c r="B12" s="180" t="s">
        <v>556</v>
      </c>
      <c r="C12" s="281">
        <v>5826</v>
      </c>
      <c r="D12" s="282">
        <v>5451</v>
      </c>
      <c r="E12" s="283">
        <v>4489</v>
      </c>
      <c r="F12" s="275">
        <f t="shared" si="0"/>
        <v>-962</v>
      </c>
      <c r="G12" s="272">
        <f t="shared" si="1"/>
        <v>-17.648137956338285</v>
      </c>
      <c r="K12" s="273"/>
    </row>
    <row r="13" spans="1:11" ht="26.25" customHeight="1" x14ac:dyDescent="0.4">
      <c r="A13" s="280" t="s">
        <v>560</v>
      </c>
      <c r="B13" s="180" t="s">
        <v>42</v>
      </c>
      <c r="C13" s="281">
        <v>228</v>
      </c>
      <c r="D13" s="282">
        <v>219</v>
      </c>
      <c r="E13" s="283">
        <v>175</v>
      </c>
      <c r="F13" s="275">
        <f t="shared" si="0"/>
        <v>-44</v>
      </c>
      <c r="G13" s="272">
        <f t="shared" si="1"/>
        <v>-20.091324200913242</v>
      </c>
      <c r="K13" s="273"/>
    </row>
    <row r="14" spans="1:11" ht="26.25" customHeight="1" x14ac:dyDescent="0.4">
      <c r="A14" s="280"/>
      <c r="B14" s="180" t="s">
        <v>556</v>
      </c>
      <c r="C14" s="281">
        <v>566</v>
      </c>
      <c r="D14" s="282">
        <v>556</v>
      </c>
      <c r="E14" s="283">
        <v>423</v>
      </c>
      <c r="F14" s="275">
        <f t="shared" si="0"/>
        <v>-133</v>
      </c>
      <c r="G14" s="272">
        <f t="shared" si="1"/>
        <v>-23.920863309352519</v>
      </c>
      <c r="K14" s="273"/>
    </row>
    <row r="15" spans="1:11" ht="26.25" customHeight="1" x14ac:dyDescent="0.4">
      <c r="A15" s="284" t="s">
        <v>561</v>
      </c>
      <c r="B15" s="180" t="s">
        <v>42</v>
      </c>
      <c r="C15" s="281">
        <v>8847</v>
      </c>
      <c r="D15" s="282">
        <v>13877</v>
      </c>
      <c r="E15" s="283">
        <v>13682</v>
      </c>
      <c r="F15" s="275">
        <f t="shared" si="0"/>
        <v>-195</v>
      </c>
      <c r="G15" s="272">
        <f t="shared" si="1"/>
        <v>-1.4052028536427181</v>
      </c>
      <c r="K15" s="273"/>
    </row>
    <row r="16" spans="1:11" ht="26.25" customHeight="1" x14ac:dyDescent="0.4">
      <c r="A16" s="274" t="s">
        <v>562</v>
      </c>
      <c r="B16" s="180" t="s">
        <v>42</v>
      </c>
      <c r="C16" s="268">
        <v>192</v>
      </c>
      <c r="D16" s="269">
        <v>228</v>
      </c>
      <c r="E16" s="270">
        <v>265</v>
      </c>
      <c r="F16" s="275">
        <f t="shared" si="0"/>
        <v>37</v>
      </c>
      <c r="G16" s="272">
        <f t="shared" si="1"/>
        <v>16.228070175438596</v>
      </c>
      <c r="K16" s="273"/>
    </row>
    <row r="17" spans="1:11" ht="26.25" customHeight="1" x14ac:dyDescent="0.4">
      <c r="A17" s="285"/>
      <c r="B17" s="201" t="s">
        <v>556</v>
      </c>
      <c r="C17" s="286">
        <v>5800</v>
      </c>
      <c r="D17" s="287">
        <v>6435</v>
      </c>
      <c r="E17" s="288">
        <v>6667</v>
      </c>
      <c r="F17" s="289">
        <f t="shared" si="0"/>
        <v>232</v>
      </c>
      <c r="G17" s="290">
        <f t="shared" si="1"/>
        <v>3.6052836052836055</v>
      </c>
      <c r="K17" s="273"/>
    </row>
    <row r="18" spans="1:11" ht="18" customHeight="1" x14ac:dyDescent="0.4">
      <c r="A18" s="152" t="s">
        <v>510</v>
      </c>
    </row>
  </sheetData>
  <mergeCells count="10">
    <mergeCell ref="A8:A10"/>
    <mergeCell ref="A11:A12"/>
    <mergeCell ref="A13:A14"/>
    <mergeCell ref="A16:A17"/>
    <mergeCell ref="A4:B5"/>
    <mergeCell ref="C4:C5"/>
    <mergeCell ref="D4:D5"/>
    <mergeCell ref="E4:E5"/>
    <mergeCell ref="F4:G4"/>
    <mergeCell ref="A6:A7"/>
  </mergeCells>
  <phoneticPr fontId="3"/>
  <hyperlinks>
    <hyperlink ref="I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"/>
  <sheetViews>
    <sheetView zoomScaleNormal="100" zoomScaleSheetLayoutView="100" workbookViewId="0"/>
  </sheetViews>
  <sheetFormatPr defaultColWidth="9" defaultRowHeight="13.5" x14ac:dyDescent="0.4"/>
  <cols>
    <col min="1" max="1" width="29.375" style="152" customWidth="1"/>
    <col min="2" max="6" width="13.375" style="152" customWidth="1"/>
    <col min="7" max="8" width="10.125" style="152" customWidth="1"/>
    <col min="9" max="9" width="2.5" style="152" customWidth="1"/>
    <col min="10" max="10" width="10.625" style="152" bestFit="1" customWidth="1"/>
    <col min="11" max="16384" width="9" style="152"/>
  </cols>
  <sheetData>
    <row r="1" spans="1:10" ht="22.5" customHeight="1" x14ac:dyDescent="0.4">
      <c r="H1" s="155" t="s">
        <v>36</v>
      </c>
      <c r="J1" s="18" t="s">
        <v>37</v>
      </c>
    </row>
    <row r="2" spans="1:10" ht="22.5" customHeight="1" x14ac:dyDescent="0.4">
      <c r="A2" s="262" t="s">
        <v>563</v>
      </c>
      <c r="G2" s="155"/>
    </row>
    <row r="3" spans="1:10" s="168" customFormat="1" ht="22.5" customHeight="1" x14ac:dyDescent="0.15">
      <c r="A3" s="263"/>
      <c r="H3" s="235" t="s">
        <v>416</v>
      </c>
    </row>
    <row r="4" spans="1:10" ht="22.5" customHeight="1" x14ac:dyDescent="0.4">
      <c r="A4" s="222" t="s">
        <v>564</v>
      </c>
      <c r="B4" s="220" t="s">
        <v>565</v>
      </c>
      <c r="C4" s="221"/>
      <c r="D4" s="222"/>
      <c r="E4" s="236" t="s">
        <v>566</v>
      </c>
      <c r="F4" s="236"/>
      <c r="G4" s="236" t="s">
        <v>567</v>
      </c>
      <c r="H4" s="220"/>
    </row>
    <row r="5" spans="1:10" ht="29.25" customHeight="1" x14ac:dyDescent="0.4">
      <c r="A5" s="222"/>
      <c r="B5" s="291" t="s">
        <v>550</v>
      </c>
      <c r="C5" s="291" t="s">
        <v>551</v>
      </c>
      <c r="D5" s="291" t="s">
        <v>552</v>
      </c>
      <c r="E5" s="224" t="s">
        <v>502</v>
      </c>
      <c r="F5" s="224" t="s">
        <v>568</v>
      </c>
      <c r="G5" s="291" t="s">
        <v>551</v>
      </c>
      <c r="H5" s="291" t="s">
        <v>552</v>
      </c>
    </row>
    <row r="6" spans="1:10" ht="22.5" customHeight="1" x14ac:dyDescent="0.4">
      <c r="A6" s="211" t="s">
        <v>569</v>
      </c>
      <c r="B6" s="269">
        <v>131548</v>
      </c>
      <c r="C6" s="269">
        <v>138082</v>
      </c>
      <c r="D6" s="270">
        <v>140176</v>
      </c>
      <c r="E6" s="292">
        <f t="shared" ref="E6:E14" si="0">D6-C6</f>
        <v>2094</v>
      </c>
      <c r="F6" s="293">
        <f t="shared" ref="F6:F14" si="1">E6/C6*100</f>
        <v>1.5164902014744863</v>
      </c>
      <c r="G6" s="294">
        <v>100</v>
      </c>
      <c r="H6" s="295">
        <v>100</v>
      </c>
    </row>
    <row r="7" spans="1:10" ht="22.5" customHeight="1" x14ac:dyDescent="0.4">
      <c r="A7" s="296" t="s">
        <v>570</v>
      </c>
      <c r="B7" s="269">
        <v>130672</v>
      </c>
      <c r="C7" s="269">
        <v>136440</v>
      </c>
      <c r="D7" s="270">
        <v>138746</v>
      </c>
      <c r="E7" s="292">
        <f t="shared" si="0"/>
        <v>2306</v>
      </c>
      <c r="F7" s="293">
        <f t="shared" si="1"/>
        <v>1.6901201993550279</v>
      </c>
      <c r="G7" s="297">
        <f t="shared" ref="G7:G14" si="2">C7/$C$6*100</f>
        <v>98.810851523008068</v>
      </c>
      <c r="H7" s="295">
        <f t="shared" ref="H7:H14" si="3">D7/$D$6*100</f>
        <v>98.979853897956843</v>
      </c>
    </row>
    <row r="8" spans="1:10" ht="22.5" customHeight="1" x14ac:dyDescent="0.4">
      <c r="A8" s="298" t="s">
        <v>571</v>
      </c>
      <c r="B8" s="269">
        <v>129361</v>
      </c>
      <c r="C8" s="269">
        <v>135324</v>
      </c>
      <c r="D8" s="270">
        <v>137284</v>
      </c>
      <c r="E8" s="292">
        <f t="shared" si="0"/>
        <v>1960</v>
      </c>
      <c r="F8" s="293">
        <f t="shared" si="1"/>
        <v>1.4483757500517276</v>
      </c>
      <c r="G8" s="297">
        <f t="shared" si="2"/>
        <v>98.002636114772372</v>
      </c>
      <c r="H8" s="295">
        <f t="shared" si="3"/>
        <v>97.936879351672175</v>
      </c>
    </row>
    <row r="9" spans="1:10" ht="22.5" customHeight="1" x14ac:dyDescent="0.4">
      <c r="A9" s="299" t="s">
        <v>572</v>
      </c>
      <c r="B9" s="269">
        <v>74487</v>
      </c>
      <c r="C9" s="269">
        <v>76749</v>
      </c>
      <c r="D9" s="270">
        <v>81010</v>
      </c>
      <c r="E9" s="292">
        <f t="shared" si="0"/>
        <v>4261</v>
      </c>
      <c r="F9" s="293">
        <f t="shared" si="1"/>
        <v>5.5518638679331334</v>
      </c>
      <c r="G9" s="297">
        <f t="shared" si="2"/>
        <v>55.582190292724611</v>
      </c>
      <c r="H9" s="295">
        <f t="shared" si="3"/>
        <v>57.791633375185484</v>
      </c>
    </row>
    <row r="10" spans="1:10" ht="22.5" customHeight="1" x14ac:dyDescent="0.4">
      <c r="A10" s="299" t="s">
        <v>573</v>
      </c>
      <c r="B10" s="269">
        <v>5093</v>
      </c>
      <c r="C10" s="269">
        <v>5350</v>
      </c>
      <c r="D10" s="270">
        <v>5267</v>
      </c>
      <c r="E10" s="292">
        <f t="shared" si="0"/>
        <v>-83</v>
      </c>
      <c r="F10" s="293">
        <f t="shared" si="1"/>
        <v>-1.5514018691588785</v>
      </c>
      <c r="G10" s="297">
        <f t="shared" si="2"/>
        <v>3.8745093495169538</v>
      </c>
      <c r="H10" s="295">
        <f t="shared" si="3"/>
        <v>3.7574192443784957</v>
      </c>
    </row>
    <row r="11" spans="1:10" ht="22.5" customHeight="1" x14ac:dyDescent="0.4">
      <c r="A11" s="299" t="s">
        <v>574</v>
      </c>
      <c r="B11" s="269">
        <v>46317</v>
      </c>
      <c r="C11" s="269">
        <v>49279</v>
      </c>
      <c r="D11" s="270">
        <v>45967</v>
      </c>
      <c r="E11" s="292">
        <f t="shared" si="0"/>
        <v>-3312</v>
      </c>
      <c r="F11" s="293">
        <f t="shared" si="1"/>
        <v>-6.7209156029951904</v>
      </c>
      <c r="G11" s="297">
        <f t="shared" si="2"/>
        <v>35.688214249503922</v>
      </c>
      <c r="H11" s="295">
        <f t="shared" si="3"/>
        <v>32.792346764068029</v>
      </c>
    </row>
    <row r="12" spans="1:10" ht="22.5" customHeight="1" x14ac:dyDescent="0.4">
      <c r="A12" s="299" t="s">
        <v>575</v>
      </c>
      <c r="B12" s="269">
        <v>3464</v>
      </c>
      <c r="C12" s="269">
        <v>3946</v>
      </c>
      <c r="D12" s="270">
        <v>5040</v>
      </c>
      <c r="E12" s="292">
        <f t="shared" si="0"/>
        <v>1094</v>
      </c>
      <c r="F12" s="293">
        <f t="shared" si="1"/>
        <v>27.724277749619869</v>
      </c>
      <c r="G12" s="297">
        <f t="shared" si="2"/>
        <v>2.8577222230268968</v>
      </c>
      <c r="H12" s="295">
        <f t="shared" si="3"/>
        <v>3.5954799680401779</v>
      </c>
    </row>
    <row r="13" spans="1:10" ht="22.5" customHeight="1" x14ac:dyDescent="0.4">
      <c r="A13" s="298" t="s">
        <v>576</v>
      </c>
      <c r="B13" s="269">
        <v>1311</v>
      </c>
      <c r="C13" s="269">
        <v>1116</v>
      </c>
      <c r="D13" s="270">
        <v>1462</v>
      </c>
      <c r="E13" s="292">
        <f t="shared" si="0"/>
        <v>346</v>
      </c>
      <c r="F13" s="293">
        <f t="shared" si="1"/>
        <v>31.003584229390679</v>
      </c>
      <c r="G13" s="297">
        <f t="shared" si="2"/>
        <v>0.80821540823568605</v>
      </c>
      <c r="H13" s="295">
        <f t="shared" si="3"/>
        <v>1.0429745462846707</v>
      </c>
    </row>
    <row r="14" spans="1:10" ht="22.5" customHeight="1" x14ac:dyDescent="0.4">
      <c r="A14" s="300" t="s">
        <v>577</v>
      </c>
      <c r="B14" s="287">
        <v>876</v>
      </c>
      <c r="C14" s="287">
        <v>1642</v>
      </c>
      <c r="D14" s="288">
        <v>1430</v>
      </c>
      <c r="E14" s="301">
        <f t="shared" si="0"/>
        <v>-212</v>
      </c>
      <c r="F14" s="302">
        <f t="shared" si="1"/>
        <v>-12.911084043848964</v>
      </c>
      <c r="G14" s="303">
        <f t="shared" si="2"/>
        <v>1.1891484769919323</v>
      </c>
      <c r="H14" s="304">
        <f t="shared" si="3"/>
        <v>1.0201461020431457</v>
      </c>
    </row>
    <row r="15" spans="1:10" ht="18" customHeight="1" x14ac:dyDescent="0.4">
      <c r="A15" s="228" t="s">
        <v>510</v>
      </c>
      <c r="B15" s="228"/>
      <c r="C15" s="228"/>
      <c r="D15" s="228"/>
      <c r="E15" s="228"/>
      <c r="F15" s="228"/>
      <c r="G15" s="228"/>
      <c r="H15" s="228"/>
    </row>
  </sheetData>
  <mergeCells count="4">
    <mergeCell ref="A4:A5"/>
    <mergeCell ref="B4:D4"/>
    <mergeCell ref="E4:F4"/>
    <mergeCell ref="G4:H4"/>
  </mergeCells>
  <phoneticPr fontId="3"/>
  <hyperlinks>
    <hyperlink ref="J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9"/>
  <sheetViews>
    <sheetView zoomScaleNormal="100" zoomScaleSheetLayoutView="100" workbookViewId="0"/>
  </sheetViews>
  <sheetFormatPr defaultColWidth="9" defaultRowHeight="13.5" x14ac:dyDescent="0.4"/>
  <cols>
    <col min="1" max="2" width="11.25" style="152" customWidth="1"/>
    <col min="3" max="10" width="9.5" style="152" customWidth="1"/>
    <col min="11" max="11" width="2.5" style="152" customWidth="1"/>
    <col min="12" max="12" width="10.625" style="152" bestFit="1" customWidth="1"/>
    <col min="13" max="16384" width="9" style="152"/>
  </cols>
  <sheetData>
    <row r="1" spans="1:12" ht="22.5" customHeight="1" x14ac:dyDescent="0.4">
      <c r="J1" s="155" t="s">
        <v>36</v>
      </c>
      <c r="L1" s="18" t="s">
        <v>37</v>
      </c>
    </row>
    <row r="2" spans="1:12" ht="22.5" customHeight="1" x14ac:dyDescent="0.4">
      <c r="A2" s="262" t="s">
        <v>578</v>
      </c>
      <c r="B2" s="262"/>
    </row>
    <row r="3" spans="1:12" s="168" customFormat="1" ht="22.5" customHeight="1" x14ac:dyDescent="0.15">
      <c r="A3" s="263"/>
      <c r="B3" s="263"/>
      <c r="J3" s="235" t="s">
        <v>416</v>
      </c>
    </row>
    <row r="4" spans="1:12" ht="23.25" customHeight="1" x14ac:dyDescent="0.4">
      <c r="A4" s="222" t="s">
        <v>40</v>
      </c>
      <c r="B4" s="219" t="s">
        <v>41</v>
      </c>
      <c r="C4" s="236" t="s">
        <v>43</v>
      </c>
      <c r="D4" s="236"/>
      <c r="E4" s="236"/>
      <c r="F4" s="236" t="s">
        <v>579</v>
      </c>
      <c r="G4" s="236"/>
      <c r="H4" s="236"/>
      <c r="I4" s="236" t="s">
        <v>580</v>
      </c>
      <c r="J4" s="220"/>
    </row>
    <row r="5" spans="1:12" ht="57" customHeight="1" x14ac:dyDescent="0.4">
      <c r="A5" s="222"/>
      <c r="B5" s="222"/>
      <c r="C5" s="291" t="s">
        <v>581</v>
      </c>
      <c r="D5" s="291" t="s">
        <v>582</v>
      </c>
      <c r="E5" s="305" t="s">
        <v>583</v>
      </c>
      <c r="F5" s="291" t="s">
        <v>584</v>
      </c>
      <c r="G5" s="291" t="s">
        <v>585</v>
      </c>
      <c r="H5" s="305" t="s">
        <v>583</v>
      </c>
      <c r="I5" s="306" t="s">
        <v>586</v>
      </c>
      <c r="J5" s="306" t="s">
        <v>587</v>
      </c>
    </row>
    <row r="6" spans="1:12" ht="38.25" customHeight="1" x14ac:dyDescent="0.4">
      <c r="A6" s="307" t="s">
        <v>588</v>
      </c>
      <c r="B6" s="308" t="s">
        <v>589</v>
      </c>
      <c r="C6" s="309">
        <v>239496</v>
      </c>
      <c r="D6" s="292">
        <v>338712</v>
      </c>
      <c r="E6" s="310">
        <f>C6/D6%</f>
        <v>70.707858003259403</v>
      </c>
      <c r="F6" s="311">
        <v>46.91</v>
      </c>
      <c r="G6" s="312">
        <v>757.06</v>
      </c>
      <c r="H6" s="310">
        <f>F6/G6%</f>
        <v>6.1963384672284887</v>
      </c>
      <c r="I6" s="269">
        <f t="shared" ref="I6:J8" si="0">C6/F6</f>
        <v>5105.4359411639316</v>
      </c>
      <c r="J6" s="313">
        <f t="shared" si="0"/>
        <v>447.40443293794419</v>
      </c>
      <c r="K6" s="228"/>
    </row>
    <row r="7" spans="1:12" ht="38.25" customHeight="1" x14ac:dyDescent="0.4">
      <c r="A7" s="307" t="s">
        <v>590</v>
      </c>
      <c r="B7" s="308" t="s">
        <v>236</v>
      </c>
      <c r="C7" s="309">
        <v>240314</v>
      </c>
      <c r="D7" s="292">
        <v>335444</v>
      </c>
      <c r="E7" s="310">
        <f>C7/D7%</f>
        <v>71.640571898737193</v>
      </c>
      <c r="F7" s="311">
        <v>47.77</v>
      </c>
      <c r="G7" s="312">
        <v>757.2</v>
      </c>
      <c r="H7" s="310">
        <f>F7/G7%</f>
        <v>6.3087691494981515</v>
      </c>
      <c r="I7" s="269">
        <f t="shared" si="0"/>
        <v>5030.6468494871251</v>
      </c>
      <c r="J7" s="313">
        <f t="shared" si="0"/>
        <v>443.00581088219752</v>
      </c>
      <c r="K7" s="228"/>
    </row>
    <row r="8" spans="1:12" ht="38.25" customHeight="1" x14ac:dyDescent="0.4">
      <c r="A8" s="314">
        <v>2020</v>
      </c>
      <c r="B8" s="315" t="s">
        <v>591</v>
      </c>
      <c r="C8" s="316">
        <v>245463</v>
      </c>
      <c r="D8" s="317">
        <v>327692</v>
      </c>
      <c r="E8" s="318">
        <f>C8/D8%</f>
        <v>74.906619630628754</v>
      </c>
      <c r="F8" s="319">
        <v>51.73</v>
      </c>
      <c r="G8" s="320">
        <v>757.2</v>
      </c>
      <c r="H8" s="318">
        <f>F8/G8%</f>
        <v>6.8317485472794504</v>
      </c>
      <c r="I8" s="288">
        <f t="shared" si="0"/>
        <v>4745.0802242412528</v>
      </c>
      <c r="J8" s="321">
        <f t="shared" si="0"/>
        <v>432.76809297411512</v>
      </c>
      <c r="K8" s="228"/>
    </row>
    <row r="9" spans="1:12" ht="18" customHeight="1" x14ac:dyDescent="0.4">
      <c r="A9" s="152" t="s">
        <v>510</v>
      </c>
      <c r="B9" s="322"/>
    </row>
  </sheetData>
  <mergeCells count="5">
    <mergeCell ref="A4:A5"/>
    <mergeCell ref="B4:B5"/>
    <mergeCell ref="C4:E4"/>
    <mergeCell ref="F4:H4"/>
    <mergeCell ref="I4:J4"/>
  </mergeCells>
  <phoneticPr fontId="3"/>
  <hyperlinks>
    <hyperlink ref="L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25"/>
  <sheetViews>
    <sheetView zoomScaleNormal="100" zoomScaleSheetLayoutView="100" workbookViewId="0"/>
  </sheetViews>
  <sheetFormatPr defaultColWidth="9" defaultRowHeight="13.5" x14ac:dyDescent="0.4"/>
  <cols>
    <col min="1" max="1" width="32.875" style="323" customWidth="1"/>
    <col min="2" max="6" width="10.625" style="323" customWidth="1"/>
    <col min="7" max="7" width="2.5" style="323" customWidth="1"/>
    <col min="8" max="8" width="10.625" style="323" bestFit="1" customWidth="1"/>
    <col min="9" max="16384" width="9" style="323"/>
  </cols>
  <sheetData>
    <row r="1" spans="1:8" ht="22.5" customHeight="1" x14ac:dyDescent="0.4">
      <c r="F1" s="324" t="s">
        <v>36</v>
      </c>
      <c r="H1" s="18" t="s">
        <v>37</v>
      </c>
    </row>
    <row r="2" spans="1:8" ht="22.5" customHeight="1" x14ac:dyDescent="0.4">
      <c r="A2" s="325" t="s">
        <v>592</v>
      </c>
      <c r="B2" s="326"/>
      <c r="C2" s="326"/>
    </row>
    <row r="3" spans="1:8" ht="22.5" customHeight="1" x14ac:dyDescent="0.15">
      <c r="A3" s="325"/>
      <c r="B3" s="326"/>
      <c r="C3" s="326"/>
      <c r="F3" s="327" t="s">
        <v>593</v>
      </c>
    </row>
    <row r="4" spans="1:8" ht="22.5" customHeight="1" x14ac:dyDescent="0.4">
      <c r="A4" s="328" t="s">
        <v>535</v>
      </c>
      <c r="B4" s="329" t="s">
        <v>203</v>
      </c>
      <c r="C4" s="329" t="s">
        <v>594</v>
      </c>
      <c r="D4" s="329" t="s">
        <v>595</v>
      </c>
      <c r="E4" s="330" t="s">
        <v>596</v>
      </c>
      <c r="F4" s="331" t="s">
        <v>509</v>
      </c>
    </row>
    <row r="5" spans="1:8" ht="41.25" customHeight="1" x14ac:dyDescent="0.4">
      <c r="A5" s="332" t="s">
        <v>597</v>
      </c>
      <c r="B5" s="333">
        <f>SUM(C5:F5)</f>
        <v>327692</v>
      </c>
      <c r="C5" s="292">
        <v>39177</v>
      </c>
      <c r="D5" s="292">
        <v>193417</v>
      </c>
      <c r="E5" s="292">
        <v>86479</v>
      </c>
      <c r="F5" s="292">
        <v>8619</v>
      </c>
    </row>
    <row r="6" spans="1:8" ht="41.25" customHeight="1" x14ac:dyDescent="0.4">
      <c r="A6" s="334" t="s">
        <v>598</v>
      </c>
      <c r="B6" s="335">
        <f>SUM(C6:F6)</f>
        <v>339929</v>
      </c>
      <c r="C6" s="292">
        <v>39248</v>
      </c>
      <c r="D6" s="292">
        <v>204680</v>
      </c>
      <c r="E6" s="292">
        <v>87382</v>
      </c>
      <c r="F6" s="292">
        <v>8619</v>
      </c>
    </row>
    <row r="7" spans="1:8" ht="41.25" customHeight="1" x14ac:dyDescent="0.4">
      <c r="A7" s="336" t="s">
        <v>599</v>
      </c>
      <c r="B7" s="335">
        <f>SUM(C7:F7)</f>
        <v>35223</v>
      </c>
      <c r="C7" s="292">
        <v>132</v>
      </c>
      <c r="D7" s="292">
        <v>32828</v>
      </c>
      <c r="E7" s="292">
        <v>2263</v>
      </c>
      <c r="F7" s="337" t="s">
        <v>219</v>
      </c>
    </row>
    <row r="8" spans="1:8" ht="41.25" customHeight="1" x14ac:dyDescent="0.4">
      <c r="A8" s="338" t="s">
        <v>600</v>
      </c>
      <c r="B8" s="335">
        <f>SUM(C8:F8)</f>
        <v>22986</v>
      </c>
      <c r="C8" s="292">
        <v>61</v>
      </c>
      <c r="D8" s="292">
        <v>21565</v>
      </c>
      <c r="E8" s="292">
        <v>1360</v>
      </c>
      <c r="F8" s="337" t="s">
        <v>219</v>
      </c>
    </row>
    <row r="9" spans="1:8" ht="41.25" customHeight="1" x14ac:dyDescent="0.4">
      <c r="A9" s="339" t="s">
        <v>601</v>
      </c>
      <c r="B9" s="316">
        <f>SUM(C9:F9)</f>
        <v>12237</v>
      </c>
      <c r="C9" s="301">
        <f>C7-C8</f>
        <v>71</v>
      </c>
      <c r="D9" s="301">
        <f>D7-D8</f>
        <v>11263</v>
      </c>
      <c r="E9" s="301">
        <f>E7-E8</f>
        <v>903</v>
      </c>
      <c r="F9" s="340" t="s">
        <v>219</v>
      </c>
    </row>
    <row r="10" spans="1:8" ht="18" customHeight="1" x14ac:dyDescent="0.4">
      <c r="A10" s="323" t="s">
        <v>602</v>
      </c>
      <c r="B10" s="341"/>
      <c r="C10" s="341"/>
      <c r="D10" s="341"/>
      <c r="E10" s="341"/>
      <c r="F10" s="341"/>
    </row>
    <row r="11" spans="1:8" x14ac:dyDescent="0.4">
      <c r="A11" s="341"/>
      <c r="B11" s="341"/>
      <c r="C11" s="341"/>
      <c r="D11" s="341"/>
      <c r="E11" s="341"/>
      <c r="F11" s="341"/>
    </row>
    <row r="12" spans="1:8" x14ac:dyDescent="0.4">
      <c r="A12" s="341"/>
      <c r="B12" s="341"/>
      <c r="C12" s="341"/>
      <c r="D12" s="341"/>
      <c r="E12" s="341"/>
      <c r="F12" s="341"/>
    </row>
    <row r="13" spans="1:8" x14ac:dyDescent="0.4">
      <c r="A13" s="341"/>
      <c r="B13" s="341"/>
      <c r="C13" s="341"/>
      <c r="D13" s="341"/>
      <c r="E13" s="341"/>
      <c r="F13" s="341"/>
    </row>
    <row r="14" spans="1:8" x14ac:dyDescent="0.4">
      <c r="A14" s="341"/>
      <c r="B14" s="341"/>
      <c r="C14" s="341"/>
      <c r="D14" s="341"/>
      <c r="E14" s="341"/>
      <c r="F14" s="341"/>
    </row>
    <row r="15" spans="1:8" x14ac:dyDescent="0.4">
      <c r="A15" s="341"/>
      <c r="B15" s="341"/>
      <c r="C15" s="341"/>
      <c r="D15" s="341"/>
      <c r="E15" s="341"/>
      <c r="F15" s="341"/>
    </row>
    <row r="16" spans="1:8" x14ac:dyDescent="0.4">
      <c r="A16" s="341"/>
      <c r="B16" s="341"/>
      <c r="C16" s="341"/>
      <c r="D16" s="341"/>
      <c r="E16" s="341"/>
      <c r="F16" s="341"/>
    </row>
    <row r="17" spans="1:6" x14ac:dyDescent="0.4">
      <c r="A17" s="341"/>
      <c r="B17" s="341"/>
      <c r="C17" s="341"/>
      <c r="D17" s="341"/>
      <c r="E17" s="341"/>
      <c r="F17" s="341"/>
    </row>
    <row r="18" spans="1:6" x14ac:dyDescent="0.4">
      <c r="A18" s="341"/>
      <c r="B18" s="341"/>
      <c r="C18" s="341"/>
      <c r="D18" s="341"/>
      <c r="E18" s="341"/>
      <c r="F18" s="341"/>
    </row>
    <row r="19" spans="1:6" x14ac:dyDescent="0.4">
      <c r="A19" s="341"/>
      <c r="B19" s="341"/>
      <c r="C19" s="341"/>
      <c r="D19" s="341"/>
      <c r="E19" s="341"/>
      <c r="F19" s="341"/>
    </row>
    <row r="20" spans="1:6" x14ac:dyDescent="0.4">
      <c r="A20" s="341"/>
      <c r="B20" s="341"/>
      <c r="C20" s="341"/>
      <c r="D20" s="341"/>
      <c r="E20" s="341"/>
      <c r="F20" s="341"/>
    </row>
    <row r="21" spans="1:6" x14ac:dyDescent="0.4">
      <c r="A21" s="341"/>
      <c r="B21" s="341"/>
      <c r="C21" s="341"/>
      <c r="D21" s="341"/>
      <c r="E21" s="341"/>
      <c r="F21" s="341"/>
    </row>
    <row r="22" spans="1:6" x14ac:dyDescent="0.4">
      <c r="A22" s="341"/>
      <c r="B22" s="341"/>
      <c r="C22" s="341"/>
      <c r="D22" s="341"/>
      <c r="E22" s="341"/>
      <c r="F22" s="341"/>
    </row>
    <row r="23" spans="1:6" x14ac:dyDescent="0.4">
      <c r="A23" s="341"/>
      <c r="B23" s="341"/>
      <c r="C23" s="341"/>
      <c r="D23" s="341"/>
      <c r="E23" s="341"/>
      <c r="F23" s="341"/>
    </row>
    <row r="24" spans="1:6" x14ac:dyDescent="0.4">
      <c r="A24" s="341"/>
      <c r="B24" s="341"/>
      <c r="C24" s="341"/>
      <c r="D24" s="341"/>
      <c r="E24" s="341"/>
      <c r="F24" s="341"/>
    </row>
    <row r="25" spans="1:6" x14ac:dyDescent="0.4">
      <c r="A25" s="341"/>
      <c r="B25" s="341"/>
      <c r="C25" s="341"/>
      <c r="D25" s="341"/>
      <c r="E25" s="341"/>
      <c r="F25" s="341"/>
    </row>
  </sheetData>
  <phoneticPr fontId="3"/>
  <hyperlinks>
    <hyperlink ref="H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34"/>
  <sheetViews>
    <sheetView zoomScaleNormal="100" zoomScaleSheetLayoutView="85" workbookViewId="0">
      <pane ySplit="3" topLeftCell="A4" activePane="bottomLeft" state="frozen"/>
      <selection pane="bottomLeft"/>
    </sheetView>
  </sheetViews>
  <sheetFormatPr defaultColWidth="9" defaultRowHeight="13.5" x14ac:dyDescent="0.4"/>
  <cols>
    <col min="1" max="1" width="32.25" style="323" customWidth="1"/>
    <col min="2" max="6" width="12.25" style="323" customWidth="1"/>
    <col min="7" max="7" width="2.5" style="323" customWidth="1"/>
    <col min="8" max="8" width="10.625" style="323" bestFit="1" customWidth="1"/>
    <col min="9" max="16384" width="9" style="323"/>
  </cols>
  <sheetData>
    <row r="1" spans="1:10" ht="22.5" customHeight="1" x14ac:dyDescent="0.4">
      <c r="F1" s="324" t="s">
        <v>36</v>
      </c>
      <c r="H1" s="18" t="s">
        <v>37</v>
      </c>
    </row>
    <row r="2" spans="1:10" ht="22.5" customHeight="1" x14ac:dyDescent="0.4">
      <c r="A2" s="325" t="s">
        <v>603</v>
      </c>
      <c r="B2" s="325"/>
      <c r="C2" s="325"/>
      <c r="D2" s="325"/>
      <c r="E2" s="325"/>
      <c r="F2" s="342"/>
    </row>
    <row r="3" spans="1:10" ht="22.5" customHeight="1" x14ac:dyDescent="0.15">
      <c r="A3" s="325"/>
      <c r="B3" s="325"/>
      <c r="C3" s="325"/>
      <c r="D3" s="325"/>
      <c r="E3" s="325"/>
      <c r="F3" s="343" t="s">
        <v>593</v>
      </c>
    </row>
    <row r="4" spans="1:10" ht="22.5" customHeight="1" x14ac:dyDescent="0.4">
      <c r="A4" s="344" t="s">
        <v>535</v>
      </c>
      <c r="B4" s="345" t="s">
        <v>48</v>
      </c>
      <c r="C4" s="345" t="s">
        <v>604</v>
      </c>
      <c r="D4" s="345" t="s">
        <v>605</v>
      </c>
      <c r="E4" s="346" t="s">
        <v>606</v>
      </c>
      <c r="F4" s="347" t="s">
        <v>607</v>
      </c>
      <c r="J4" s="348"/>
    </row>
    <row r="5" spans="1:10" ht="24.95" customHeight="1" x14ac:dyDescent="0.4">
      <c r="A5" s="332" t="s">
        <v>608</v>
      </c>
      <c r="B5" s="333">
        <f t="shared" ref="B5:B20" si="0">SUM(C5:F5)</f>
        <v>152474</v>
      </c>
      <c r="C5" s="349">
        <f>SUM(C6,C9,C12,C13)</f>
        <v>4312</v>
      </c>
      <c r="D5" s="349">
        <f>SUM(D6,D9,D12,D13)</f>
        <v>36152</v>
      </c>
      <c r="E5" s="349">
        <f>SUM(E6,E9,E12,E13)</f>
        <v>105663</v>
      </c>
      <c r="F5" s="349">
        <f>SUM(F6,F9,F12,F13)</f>
        <v>6347</v>
      </c>
    </row>
    <row r="6" spans="1:10" ht="24.95" customHeight="1" x14ac:dyDescent="0.4">
      <c r="A6" s="350" t="s">
        <v>609</v>
      </c>
      <c r="B6" s="335">
        <f t="shared" si="0"/>
        <v>126334</v>
      </c>
      <c r="C6" s="349">
        <f>SUM(C7:C8)</f>
        <v>4089</v>
      </c>
      <c r="D6" s="349">
        <f>SUM(D7:D8)</f>
        <v>27928</v>
      </c>
      <c r="E6" s="349">
        <f>SUM(E7:E8)</f>
        <v>90651</v>
      </c>
      <c r="F6" s="349">
        <f>SUM(F7:F8)</f>
        <v>3666</v>
      </c>
    </row>
    <row r="7" spans="1:10" ht="24.95" customHeight="1" x14ac:dyDescent="0.4">
      <c r="A7" s="351" t="s">
        <v>610</v>
      </c>
      <c r="B7" s="335">
        <f t="shared" si="0"/>
        <v>14319</v>
      </c>
      <c r="C7" s="349">
        <v>3198</v>
      </c>
      <c r="D7" s="349">
        <v>2587</v>
      </c>
      <c r="E7" s="349">
        <v>7323</v>
      </c>
      <c r="F7" s="349">
        <v>1211</v>
      </c>
    </row>
    <row r="8" spans="1:10" ht="24.95" customHeight="1" x14ac:dyDescent="0.4">
      <c r="A8" s="351" t="s">
        <v>611</v>
      </c>
      <c r="B8" s="335">
        <f t="shared" si="0"/>
        <v>112015</v>
      </c>
      <c r="C8" s="349">
        <v>891</v>
      </c>
      <c r="D8" s="349">
        <v>25341</v>
      </c>
      <c r="E8" s="349">
        <v>83328</v>
      </c>
      <c r="F8" s="349">
        <v>2455</v>
      </c>
    </row>
    <row r="9" spans="1:10" ht="24.95" customHeight="1" x14ac:dyDescent="0.4">
      <c r="A9" s="350" t="s">
        <v>612</v>
      </c>
      <c r="B9" s="335">
        <f t="shared" si="0"/>
        <v>21061</v>
      </c>
      <c r="C9" s="349">
        <f>SUM(C10:C11)</f>
        <v>213</v>
      </c>
      <c r="D9" s="349">
        <f>SUM(D10:D11)</f>
        <v>7320</v>
      </c>
      <c r="E9" s="349">
        <f>SUM(E10:E11)</f>
        <v>13285</v>
      </c>
      <c r="F9" s="349">
        <f>SUM(F10:F11)</f>
        <v>243</v>
      </c>
    </row>
    <row r="10" spans="1:10" ht="24.95" customHeight="1" x14ac:dyDescent="0.4">
      <c r="A10" s="351" t="s">
        <v>613</v>
      </c>
      <c r="B10" s="335">
        <f t="shared" si="0"/>
        <v>19639</v>
      </c>
      <c r="C10" s="349">
        <v>211</v>
      </c>
      <c r="D10" s="349">
        <v>6896</v>
      </c>
      <c r="E10" s="349">
        <v>12314</v>
      </c>
      <c r="F10" s="349">
        <v>218</v>
      </c>
    </row>
    <row r="11" spans="1:10" ht="24.95" customHeight="1" x14ac:dyDescent="0.4">
      <c r="A11" s="351" t="s">
        <v>614</v>
      </c>
      <c r="B11" s="335">
        <f t="shared" si="0"/>
        <v>1422</v>
      </c>
      <c r="C11" s="349">
        <v>2</v>
      </c>
      <c r="D11" s="349">
        <v>424</v>
      </c>
      <c r="E11" s="349">
        <v>971</v>
      </c>
      <c r="F11" s="349">
        <v>25</v>
      </c>
    </row>
    <row r="12" spans="1:10" ht="24.95" customHeight="1" x14ac:dyDescent="0.4">
      <c r="A12" s="350" t="s">
        <v>615</v>
      </c>
      <c r="B12" s="335">
        <f t="shared" si="0"/>
        <v>557</v>
      </c>
      <c r="C12" s="349">
        <v>9</v>
      </c>
      <c r="D12" s="349">
        <v>199</v>
      </c>
      <c r="E12" s="349">
        <v>264</v>
      </c>
      <c r="F12" s="349">
        <v>85</v>
      </c>
    </row>
    <row r="13" spans="1:10" ht="24.95" customHeight="1" x14ac:dyDescent="0.4">
      <c r="A13" s="350" t="s">
        <v>616</v>
      </c>
      <c r="B13" s="335">
        <f t="shared" si="0"/>
        <v>4522</v>
      </c>
      <c r="C13" s="352">
        <v>1</v>
      </c>
      <c r="D13" s="349">
        <v>705</v>
      </c>
      <c r="E13" s="349">
        <v>1463</v>
      </c>
      <c r="F13" s="349">
        <v>2353</v>
      </c>
    </row>
    <row r="14" spans="1:10" ht="24.95" customHeight="1" x14ac:dyDescent="0.4">
      <c r="A14" s="336" t="s">
        <v>617</v>
      </c>
      <c r="B14" s="335">
        <f t="shared" si="0"/>
        <v>160462</v>
      </c>
      <c r="C14" s="349">
        <f>SUM(C19,C20,C15,C16)</f>
        <v>4266</v>
      </c>
      <c r="D14" s="349">
        <f>SUM(D19,D20,D15,D16)</f>
        <v>36412</v>
      </c>
      <c r="E14" s="349">
        <f>SUM(E19,E20,E15,E16)</f>
        <v>113306</v>
      </c>
      <c r="F14" s="349">
        <f>SUM(F19,F20,F15,F16)</f>
        <v>6478</v>
      </c>
    </row>
    <row r="15" spans="1:10" ht="24.95" customHeight="1" x14ac:dyDescent="0.4">
      <c r="A15" s="350" t="s">
        <v>618</v>
      </c>
      <c r="B15" s="335">
        <f t="shared" si="0"/>
        <v>126334</v>
      </c>
      <c r="C15" s="349">
        <f>C6</f>
        <v>4089</v>
      </c>
      <c r="D15" s="349">
        <f>D6</f>
        <v>27928</v>
      </c>
      <c r="E15" s="349">
        <f>E6</f>
        <v>90651</v>
      </c>
      <c r="F15" s="349">
        <f>F6</f>
        <v>3666</v>
      </c>
    </row>
    <row r="16" spans="1:10" ht="24.95" customHeight="1" x14ac:dyDescent="0.4">
      <c r="A16" s="350" t="s">
        <v>619</v>
      </c>
      <c r="B16" s="335">
        <f t="shared" si="0"/>
        <v>29049</v>
      </c>
      <c r="C16" s="349">
        <f>SUM(C17:C18)</f>
        <v>167</v>
      </c>
      <c r="D16" s="349">
        <f>SUM(D17:D18)</f>
        <v>7580</v>
      </c>
      <c r="E16" s="349">
        <f>SUM(E17:E18)</f>
        <v>20928</v>
      </c>
      <c r="F16" s="349">
        <f>SUM(F17:F18)</f>
        <v>374</v>
      </c>
    </row>
    <row r="17" spans="1:6" ht="24.95" customHeight="1" x14ac:dyDescent="0.4">
      <c r="A17" s="353" t="s">
        <v>613</v>
      </c>
      <c r="B17" s="335">
        <f t="shared" si="0"/>
        <v>26893</v>
      </c>
      <c r="C17" s="349">
        <v>163</v>
      </c>
      <c r="D17" s="349">
        <v>6910</v>
      </c>
      <c r="E17" s="349">
        <v>19469</v>
      </c>
      <c r="F17" s="349">
        <v>351</v>
      </c>
    </row>
    <row r="18" spans="1:6" ht="24.95" customHeight="1" x14ac:dyDescent="0.4">
      <c r="A18" s="351" t="s">
        <v>614</v>
      </c>
      <c r="B18" s="335">
        <f t="shared" si="0"/>
        <v>2156</v>
      </c>
      <c r="C18" s="349">
        <v>4</v>
      </c>
      <c r="D18" s="349">
        <v>670</v>
      </c>
      <c r="E18" s="349">
        <v>1459</v>
      </c>
      <c r="F18" s="349">
        <v>23</v>
      </c>
    </row>
    <row r="19" spans="1:6" ht="24.95" customHeight="1" x14ac:dyDescent="0.4">
      <c r="A19" s="350" t="s">
        <v>620</v>
      </c>
      <c r="B19" s="335">
        <f t="shared" si="0"/>
        <v>557</v>
      </c>
      <c r="C19" s="349">
        <v>9</v>
      </c>
      <c r="D19" s="349">
        <v>199</v>
      </c>
      <c r="E19" s="349">
        <v>264</v>
      </c>
      <c r="F19" s="349">
        <v>85</v>
      </c>
    </row>
    <row r="20" spans="1:6" ht="24.95" customHeight="1" x14ac:dyDescent="0.4">
      <c r="A20" s="354" t="s">
        <v>621</v>
      </c>
      <c r="B20" s="316">
        <f t="shared" si="0"/>
        <v>4522</v>
      </c>
      <c r="C20" s="355">
        <v>1</v>
      </c>
      <c r="D20" s="355">
        <v>705</v>
      </c>
      <c r="E20" s="355">
        <v>1463</v>
      </c>
      <c r="F20" s="355">
        <v>2353</v>
      </c>
    </row>
    <row r="21" spans="1:6" ht="18" customHeight="1" x14ac:dyDescent="0.4">
      <c r="A21" s="323" t="s">
        <v>533</v>
      </c>
      <c r="B21" s="341"/>
      <c r="C21" s="341"/>
      <c r="D21" s="341"/>
      <c r="E21" s="341"/>
      <c r="F21" s="341"/>
    </row>
    <row r="22" spans="1:6" x14ac:dyDescent="0.4">
      <c r="A22" s="341"/>
      <c r="B22" s="341"/>
      <c r="C22" s="341"/>
      <c r="D22" s="341"/>
      <c r="E22" s="341"/>
      <c r="F22" s="341"/>
    </row>
    <row r="23" spans="1:6" x14ac:dyDescent="0.4">
      <c r="A23" s="341"/>
      <c r="B23" s="341"/>
      <c r="C23" s="341"/>
      <c r="D23" s="341"/>
      <c r="E23" s="341"/>
      <c r="F23" s="341"/>
    </row>
    <row r="24" spans="1:6" x14ac:dyDescent="0.4">
      <c r="A24" s="341"/>
      <c r="B24" s="341"/>
      <c r="C24" s="341"/>
      <c r="D24" s="341"/>
      <c r="E24" s="341"/>
      <c r="F24" s="341"/>
    </row>
    <row r="25" spans="1:6" x14ac:dyDescent="0.4">
      <c r="A25" s="341"/>
      <c r="B25" s="341"/>
      <c r="C25" s="341"/>
      <c r="D25" s="341"/>
      <c r="E25" s="341"/>
      <c r="F25" s="341"/>
    </row>
    <row r="26" spans="1:6" x14ac:dyDescent="0.4">
      <c r="A26" s="341"/>
      <c r="B26" s="341"/>
      <c r="C26" s="341"/>
      <c r="D26" s="341"/>
      <c r="E26" s="341"/>
      <c r="F26" s="341"/>
    </row>
    <row r="27" spans="1:6" x14ac:dyDescent="0.4">
      <c r="A27" s="341"/>
      <c r="B27" s="341"/>
      <c r="C27" s="341"/>
      <c r="D27" s="341"/>
      <c r="E27" s="341"/>
      <c r="F27" s="341"/>
    </row>
    <row r="28" spans="1:6" x14ac:dyDescent="0.4">
      <c r="A28" s="341"/>
      <c r="B28" s="341"/>
      <c r="C28" s="341"/>
      <c r="D28" s="341"/>
      <c r="E28" s="341"/>
      <c r="F28" s="341"/>
    </row>
    <row r="29" spans="1:6" x14ac:dyDescent="0.4">
      <c r="A29" s="341"/>
      <c r="B29" s="341"/>
      <c r="C29" s="341"/>
      <c r="D29" s="341"/>
      <c r="E29" s="341"/>
      <c r="F29" s="341"/>
    </row>
    <row r="30" spans="1:6" x14ac:dyDescent="0.4">
      <c r="A30" s="341"/>
      <c r="B30" s="341"/>
      <c r="C30" s="341"/>
      <c r="D30" s="341"/>
      <c r="E30" s="341"/>
      <c r="F30" s="341"/>
    </row>
    <row r="31" spans="1:6" x14ac:dyDescent="0.4">
      <c r="A31" s="341"/>
      <c r="B31" s="341"/>
      <c r="C31" s="341"/>
      <c r="D31" s="341"/>
      <c r="E31" s="341"/>
      <c r="F31" s="341"/>
    </row>
    <row r="32" spans="1:6" x14ac:dyDescent="0.4">
      <c r="A32" s="341"/>
      <c r="B32" s="341"/>
      <c r="C32" s="341"/>
      <c r="D32" s="341"/>
      <c r="E32" s="341"/>
      <c r="F32" s="341"/>
    </row>
    <row r="33" spans="1:6" x14ac:dyDescent="0.4">
      <c r="A33" s="341"/>
      <c r="B33" s="341"/>
      <c r="C33" s="341"/>
      <c r="D33" s="341"/>
      <c r="E33" s="341"/>
      <c r="F33" s="341"/>
    </row>
    <row r="34" spans="1:6" x14ac:dyDescent="0.4">
      <c r="A34" s="341"/>
      <c r="B34" s="341"/>
      <c r="C34" s="341"/>
      <c r="D34" s="341"/>
      <c r="E34" s="341"/>
      <c r="F34" s="341"/>
    </row>
  </sheetData>
  <phoneticPr fontId="3"/>
  <hyperlinks>
    <hyperlink ref="H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112"/>
  <sheetViews>
    <sheetView zoomScaleNormal="100" zoomScaleSheetLayoutView="100" workbookViewId="0">
      <pane ySplit="5" topLeftCell="A6" activePane="bottomLeft" state="frozen"/>
      <selection pane="bottomLeft"/>
    </sheetView>
  </sheetViews>
  <sheetFormatPr defaultColWidth="2.5" defaultRowHeight="15" customHeight="1" x14ac:dyDescent="0.4"/>
  <cols>
    <col min="1" max="2" width="11.25" style="16" customWidth="1"/>
    <col min="3" max="6" width="11.125" style="16" customWidth="1"/>
    <col min="7" max="8" width="6.625" style="16" customWidth="1"/>
    <col min="9" max="9" width="15.375" style="16" customWidth="1"/>
    <col min="10" max="10" width="78.75" style="16" customWidth="1"/>
    <col min="11" max="11" width="2.5" style="16"/>
    <col min="12" max="12" width="10.625" style="16" bestFit="1" customWidth="1"/>
    <col min="13" max="16384" width="2.5" style="16"/>
  </cols>
  <sheetData>
    <row r="1" spans="1:12" ht="22.5" customHeight="1" x14ac:dyDescent="0.4">
      <c r="J1" s="17" t="s">
        <v>36</v>
      </c>
      <c r="L1" s="18" t="s">
        <v>37</v>
      </c>
    </row>
    <row r="2" spans="1:12" ht="22.5" customHeight="1" x14ac:dyDescent="0.4">
      <c r="A2" s="19" t="s">
        <v>38</v>
      </c>
      <c r="B2" s="19"/>
    </row>
    <row r="3" spans="1:12" ht="22.5" customHeight="1" x14ac:dyDescent="0.15">
      <c r="J3" s="20" t="s">
        <v>39</v>
      </c>
    </row>
    <row r="4" spans="1:12" s="26" customFormat="1" ht="30" customHeight="1" x14ac:dyDescent="0.4">
      <c r="A4" s="21" t="s">
        <v>40</v>
      </c>
      <c r="B4" s="22" t="s">
        <v>41</v>
      </c>
      <c r="C4" s="23" t="s">
        <v>42</v>
      </c>
      <c r="D4" s="23" t="s">
        <v>43</v>
      </c>
      <c r="E4" s="23"/>
      <c r="F4" s="23"/>
      <c r="G4" s="24" t="s">
        <v>44</v>
      </c>
      <c r="H4" s="24" t="s">
        <v>45</v>
      </c>
      <c r="I4" s="23" t="s">
        <v>46</v>
      </c>
      <c r="J4" s="25" t="s">
        <v>47</v>
      </c>
    </row>
    <row r="5" spans="1:12" s="26" customFormat="1" ht="30" customHeight="1" x14ac:dyDescent="0.4">
      <c r="A5" s="21"/>
      <c r="B5" s="21"/>
      <c r="C5" s="23"/>
      <c r="D5" s="27" t="s">
        <v>48</v>
      </c>
      <c r="E5" s="27" t="s">
        <v>49</v>
      </c>
      <c r="F5" s="27" t="s">
        <v>50</v>
      </c>
      <c r="G5" s="23"/>
      <c r="H5" s="23"/>
      <c r="I5" s="23"/>
      <c r="J5" s="25"/>
    </row>
    <row r="6" spans="1:12" ht="18.75" customHeight="1" x14ac:dyDescent="0.4">
      <c r="A6" s="28">
        <v>1910</v>
      </c>
      <c r="B6" s="28" t="s">
        <v>51</v>
      </c>
      <c r="C6" s="29">
        <v>3334</v>
      </c>
      <c r="D6" s="30">
        <f t="shared" ref="D6:D13" si="0">SUM(E6:F6)</f>
        <v>20985</v>
      </c>
      <c r="E6" s="30">
        <v>9843</v>
      </c>
      <c r="F6" s="30">
        <v>11142</v>
      </c>
      <c r="G6" s="30" t="s">
        <v>52</v>
      </c>
      <c r="H6" s="31">
        <f t="shared" ref="H6:H69" si="1">D6/C6</f>
        <v>6.2942411517696462</v>
      </c>
      <c r="I6" s="32" t="s">
        <v>53</v>
      </c>
      <c r="J6" s="33"/>
    </row>
    <row r="7" spans="1:12" ht="18.75" customHeight="1" x14ac:dyDescent="0.4">
      <c r="A7" s="34">
        <v>1920</v>
      </c>
      <c r="B7" s="34" t="s">
        <v>54</v>
      </c>
      <c r="C7" s="35">
        <v>4822</v>
      </c>
      <c r="D7" s="36">
        <f t="shared" si="0"/>
        <v>26218</v>
      </c>
      <c r="E7" s="36">
        <v>12346</v>
      </c>
      <c r="F7" s="36">
        <v>13872</v>
      </c>
      <c r="G7" s="36" t="s">
        <v>52</v>
      </c>
      <c r="H7" s="37">
        <f t="shared" si="1"/>
        <v>5.4371630029033593</v>
      </c>
      <c r="I7" s="38" t="s">
        <v>55</v>
      </c>
      <c r="J7" s="33"/>
    </row>
    <row r="8" spans="1:12" ht="18.75" customHeight="1" x14ac:dyDescent="0.4">
      <c r="A8" s="28">
        <v>1921</v>
      </c>
      <c r="B8" s="28" t="s">
        <v>56</v>
      </c>
      <c r="C8" s="29">
        <v>5047</v>
      </c>
      <c r="D8" s="30">
        <f t="shared" si="0"/>
        <v>28141</v>
      </c>
      <c r="E8" s="30">
        <v>13264</v>
      </c>
      <c r="F8" s="30">
        <v>14877</v>
      </c>
      <c r="G8" s="30" t="s">
        <v>52</v>
      </c>
      <c r="H8" s="31">
        <f t="shared" si="1"/>
        <v>5.5757875965920345</v>
      </c>
      <c r="I8" s="32" t="s">
        <v>53</v>
      </c>
      <c r="J8" s="33"/>
    </row>
    <row r="9" spans="1:12" ht="18.75" customHeight="1" x14ac:dyDescent="0.4">
      <c r="A9" s="28">
        <v>1922</v>
      </c>
      <c r="B9" s="28" t="s">
        <v>57</v>
      </c>
      <c r="C9" s="29">
        <v>5847</v>
      </c>
      <c r="D9" s="30">
        <f t="shared" si="0"/>
        <v>30944</v>
      </c>
      <c r="E9" s="30">
        <v>14453</v>
      </c>
      <c r="F9" s="30">
        <v>16491</v>
      </c>
      <c r="G9" s="30" t="s">
        <v>52</v>
      </c>
      <c r="H9" s="31">
        <f t="shared" si="1"/>
        <v>5.2922866427227637</v>
      </c>
      <c r="I9" s="32" t="s">
        <v>53</v>
      </c>
      <c r="J9" s="33"/>
    </row>
    <row r="10" spans="1:12" ht="18.75" customHeight="1" x14ac:dyDescent="0.4">
      <c r="A10" s="28">
        <v>1923</v>
      </c>
      <c r="B10" s="28" t="s">
        <v>58</v>
      </c>
      <c r="C10" s="29">
        <v>6342</v>
      </c>
      <c r="D10" s="30">
        <f t="shared" si="0"/>
        <v>31994</v>
      </c>
      <c r="E10" s="30">
        <v>15118</v>
      </c>
      <c r="F10" s="30">
        <v>16876</v>
      </c>
      <c r="G10" s="30" t="s">
        <v>52</v>
      </c>
      <c r="H10" s="31">
        <f t="shared" si="1"/>
        <v>5.0447808262377798</v>
      </c>
      <c r="I10" s="32" t="s">
        <v>53</v>
      </c>
      <c r="J10" s="33"/>
    </row>
    <row r="11" spans="1:12" ht="18.75" customHeight="1" x14ac:dyDescent="0.4">
      <c r="A11" s="28">
        <v>1924</v>
      </c>
      <c r="B11" s="28" t="s">
        <v>59</v>
      </c>
      <c r="C11" s="29">
        <v>7163</v>
      </c>
      <c r="D11" s="30">
        <f t="shared" si="0"/>
        <v>39003</v>
      </c>
      <c r="E11" s="30">
        <v>18502</v>
      </c>
      <c r="F11" s="30">
        <v>20501</v>
      </c>
      <c r="G11" s="30">
        <f>D11/$D$11*100</f>
        <v>100</v>
      </c>
      <c r="H11" s="31">
        <f t="shared" si="1"/>
        <v>5.4450649169342453</v>
      </c>
      <c r="I11" s="32" t="s">
        <v>53</v>
      </c>
      <c r="J11" s="39" t="s">
        <v>60</v>
      </c>
    </row>
    <row r="12" spans="1:12" ht="18.75" customHeight="1" x14ac:dyDescent="0.4">
      <c r="A12" s="34">
        <v>1925</v>
      </c>
      <c r="B12" s="34" t="s">
        <v>61</v>
      </c>
      <c r="C12" s="35">
        <v>8091</v>
      </c>
      <c r="D12" s="36">
        <f t="shared" si="0"/>
        <v>42984</v>
      </c>
      <c r="E12" s="36">
        <v>20256</v>
      </c>
      <c r="F12" s="36">
        <v>22728</v>
      </c>
      <c r="G12" s="36">
        <f>D12/$D$11*100</f>
        <v>110.20690716098763</v>
      </c>
      <c r="H12" s="37">
        <f t="shared" si="1"/>
        <v>5.3125695216907678</v>
      </c>
      <c r="I12" s="38" t="s">
        <v>62</v>
      </c>
      <c r="J12" s="39" t="s">
        <v>63</v>
      </c>
    </row>
    <row r="13" spans="1:12" ht="18.75" customHeight="1" x14ac:dyDescent="0.4">
      <c r="A13" s="28">
        <v>1926</v>
      </c>
      <c r="B13" s="28" t="s">
        <v>64</v>
      </c>
      <c r="C13" s="29">
        <v>8434</v>
      </c>
      <c r="D13" s="30">
        <f t="shared" si="0"/>
        <v>45047</v>
      </c>
      <c r="E13" s="30">
        <v>21668</v>
      </c>
      <c r="F13" s="30">
        <v>23379</v>
      </c>
      <c r="G13" s="30">
        <f>D13/$D$11*100</f>
        <v>115.49624387867601</v>
      </c>
      <c r="H13" s="31">
        <f t="shared" si="1"/>
        <v>5.341119279108371</v>
      </c>
      <c r="I13" s="32" t="s">
        <v>53</v>
      </c>
      <c r="J13" s="33"/>
    </row>
    <row r="14" spans="1:12" ht="18.75" customHeight="1" x14ac:dyDescent="0.4">
      <c r="A14" s="28">
        <v>1927</v>
      </c>
      <c r="B14" s="28" t="s">
        <v>65</v>
      </c>
      <c r="C14" s="29">
        <v>8645</v>
      </c>
      <c r="D14" s="30">
        <f t="shared" ref="D14:D77" si="2">SUM(E14:F14)</f>
        <v>45947</v>
      </c>
      <c r="E14" s="30">
        <v>22002</v>
      </c>
      <c r="F14" s="30">
        <v>23945</v>
      </c>
      <c r="G14" s="30">
        <f t="shared" ref="G14:G106" si="3">D14/$D$11*100</f>
        <v>117.80375868522934</v>
      </c>
      <c r="H14" s="31">
        <f t="shared" si="1"/>
        <v>5.3148640832851362</v>
      </c>
      <c r="I14" s="32" t="s">
        <v>53</v>
      </c>
      <c r="J14" s="33"/>
    </row>
    <row r="15" spans="1:12" ht="18.75" customHeight="1" x14ac:dyDescent="0.4">
      <c r="A15" s="28">
        <v>1928</v>
      </c>
      <c r="B15" s="28" t="s">
        <v>66</v>
      </c>
      <c r="C15" s="29">
        <v>9054</v>
      </c>
      <c r="D15" s="30">
        <f t="shared" si="2"/>
        <v>47457</v>
      </c>
      <c r="E15" s="30">
        <v>22793</v>
      </c>
      <c r="F15" s="30">
        <v>24664</v>
      </c>
      <c r="G15" s="30">
        <f t="shared" si="3"/>
        <v>121.67525574955773</v>
      </c>
      <c r="H15" s="31">
        <f t="shared" si="1"/>
        <v>5.2415506958250493</v>
      </c>
      <c r="I15" s="32" t="s">
        <v>53</v>
      </c>
      <c r="J15" s="33"/>
    </row>
    <row r="16" spans="1:12" ht="18.75" customHeight="1" x14ac:dyDescent="0.4">
      <c r="A16" s="28">
        <v>1929</v>
      </c>
      <c r="B16" s="28" t="s">
        <v>67</v>
      </c>
      <c r="C16" s="29">
        <v>9453</v>
      </c>
      <c r="D16" s="30">
        <f t="shared" si="2"/>
        <v>49752</v>
      </c>
      <c r="E16" s="30">
        <v>23913</v>
      </c>
      <c r="F16" s="30">
        <v>25839</v>
      </c>
      <c r="G16" s="30">
        <f t="shared" si="3"/>
        <v>127.55941850626876</v>
      </c>
      <c r="H16" s="31">
        <f t="shared" si="1"/>
        <v>5.2630910821961283</v>
      </c>
      <c r="I16" s="32" t="s">
        <v>53</v>
      </c>
      <c r="J16" s="33"/>
    </row>
    <row r="17" spans="1:10" ht="18.75" customHeight="1" x14ac:dyDescent="0.4">
      <c r="A17" s="34">
        <v>1930</v>
      </c>
      <c r="B17" s="34" t="s">
        <v>68</v>
      </c>
      <c r="C17" s="35">
        <v>9393</v>
      </c>
      <c r="D17" s="36">
        <f t="shared" si="2"/>
        <v>51367</v>
      </c>
      <c r="E17" s="36">
        <v>24357</v>
      </c>
      <c r="F17" s="36">
        <v>27010</v>
      </c>
      <c r="G17" s="36">
        <f t="shared" si="3"/>
        <v>131.70012563136169</v>
      </c>
      <c r="H17" s="37">
        <f t="shared" si="1"/>
        <v>5.4686468646864688</v>
      </c>
      <c r="I17" s="38" t="s">
        <v>69</v>
      </c>
      <c r="J17" s="33"/>
    </row>
    <row r="18" spans="1:10" ht="18.75" customHeight="1" x14ac:dyDescent="0.4">
      <c r="A18" s="28">
        <v>1931</v>
      </c>
      <c r="B18" s="28" t="s">
        <v>70</v>
      </c>
      <c r="C18" s="29">
        <v>9583</v>
      </c>
      <c r="D18" s="30">
        <f t="shared" si="2"/>
        <v>52164</v>
      </c>
      <c r="E18" s="30">
        <v>24688</v>
      </c>
      <c r="F18" s="30">
        <v>27476</v>
      </c>
      <c r="G18" s="30">
        <f t="shared" si="3"/>
        <v>133.7435581878317</v>
      </c>
      <c r="H18" s="31">
        <f t="shared" si="1"/>
        <v>5.4433893352812275</v>
      </c>
      <c r="I18" s="32" t="s">
        <v>53</v>
      </c>
      <c r="J18" s="33"/>
    </row>
    <row r="19" spans="1:10" ht="18.75" customHeight="1" x14ac:dyDescent="0.4">
      <c r="A19" s="28">
        <v>1932</v>
      </c>
      <c r="B19" s="28" t="s">
        <v>71</v>
      </c>
      <c r="C19" s="29">
        <v>9718</v>
      </c>
      <c r="D19" s="30">
        <f t="shared" si="2"/>
        <v>53108</v>
      </c>
      <c r="E19" s="30">
        <v>25154</v>
      </c>
      <c r="F19" s="30">
        <v>27954</v>
      </c>
      <c r="G19" s="30">
        <f t="shared" si="3"/>
        <v>136.16388482937211</v>
      </c>
      <c r="H19" s="31">
        <f t="shared" si="1"/>
        <v>5.4649104754064624</v>
      </c>
      <c r="I19" s="32" t="s">
        <v>53</v>
      </c>
      <c r="J19" s="33"/>
    </row>
    <row r="20" spans="1:10" ht="18.75" customHeight="1" x14ac:dyDescent="0.4">
      <c r="A20" s="28">
        <v>1933</v>
      </c>
      <c r="B20" s="28" t="s">
        <v>72</v>
      </c>
      <c r="C20" s="29">
        <v>9876</v>
      </c>
      <c r="D20" s="30">
        <f t="shared" si="2"/>
        <v>53789</v>
      </c>
      <c r="E20" s="30">
        <v>25518</v>
      </c>
      <c r="F20" s="30">
        <v>28271</v>
      </c>
      <c r="G20" s="30">
        <f t="shared" si="3"/>
        <v>137.90990436633081</v>
      </c>
      <c r="H20" s="31">
        <f t="shared" si="1"/>
        <v>5.4464358039692184</v>
      </c>
      <c r="I20" s="32" t="s">
        <v>53</v>
      </c>
      <c r="J20" s="33"/>
    </row>
    <row r="21" spans="1:10" ht="18.75" customHeight="1" x14ac:dyDescent="0.4">
      <c r="A21" s="28">
        <v>1934</v>
      </c>
      <c r="B21" s="28" t="s">
        <v>73</v>
      </c>
      <c r="C21" s="29">
        <v>10061</v>
      </c>
      <c r="D21" s="30">
        <f t="shared" si="2"/>
        <v>54500</v>
      </c>
      <c r="E21" s="30">
        <v>25825</v>
      </c>
      <c r="F21" s="30">
        <v>28675</v>
      </c>
      <c r="G21" s="30">
        <f t="shared" si="3"/>
        <v>139.73284106350795</v>
      </c>
      <c r="H21" s="31">
        <f t="shared" si="1"/>
        <v>5.4169565649537823</v>
      </c>
      <c r="I21" s="32" t="s">
        <v>53</v>
      </c>
      <c r="J21" s="33"/>
    </row>
    <row r="22" spans="1:10" ht="18.75" customHeight="1" x14ac:dyDescent="0.4">
      <c r="A22" s="34">
        <v>1935</v>
      </c>
      <c r="B22" s="34" t="s">
        <v>74</v>
      </c>
      <c r="C22" s="35">
        <v>10178</v>
      </c>
      <c r="D22" s="36">
        <f t="shared" si="2"/>
        <v>54709</v>
      </c>
      <c r="E22" s="36">
        <v>25825</v>
      </c>
      <c r="F22" s="36">
        <v>28884</v>
      </c>
      <c r="G22" s="36">
        <f t="shared" si="3"/>
        <v>140.26869727969645</v>
      </c>
      <c r="H22" s="37">
        <f t="shared" si="1"/>
        <v>5.3752210650422478</v>
      </c>
      <c r="I22" s="38" t="s">
        <v>75</v>
      </c>
      <c r="J22" s="33"/>
    </row>
    <row r="23" spans="1:10" ht="18.75" customHeight="1" x14ac:dyDescent="0.4">
      <c r="A23" s="28">
        <v>1936</v>
      </c>
      <c r="B23" s="28" t="s">
        <v>76</v>
      </c>
      <c r="C23" s="29">
        <v>10208</v>
      </c>
      <c r="D23" s="30">
        <f t="shared" si="2"/>
        <v>54756</v>
      </c>
      <c r="E23" s="30">
        <v>25889</v>
      </c>
      <c r="F23" s="30">
        <v>28867</v>
      </c>
      <c r="G23" s="30">
        <f t="shared" si="3"/>
        <v>140.38920083070533</v>
      </c>
      <c r="H23" s="31">
        <f t="shared" si="1"/>
        <v>5.3640282131661445</v>
      </c>
      <c r="I23" s="32" t="s">
        <v>53</v>
      </c>
      <c r="J23" s="33"/>
    </row>
    <row r="24" spans="1:10" ht="18.75" customHeight="1" x14ac:dyDescent="0.4">
      <c r="A24" s="28">
        <v>1937</v>
      </c>
      <c r="B24" s="28" t="s">
        <v>77</v>
      </c>
      <c r="C24" s="29">
        <v>10280</v>
      </c>
      <c r="D24" s="30">
        <f t="shared" si="2"/>
        <v>56236</v>
      </c>
      <c r="E24" s="30">
        <v>26200</v>
      </c>
      <c r="F24" s="30">
        <v>30036</v>
      </c>
      <c r="G24" s="30">
        <f t="shared" si="3"/>
        <v>144.18378073481529</v>
      </c>
      <c r="H24" s="31">
        <f t="shared" si="1"/>
        <v>5.4704280155642024</v>
      </c>
      <c r="I24" s="32" t="s">
        <v>53</v>
      </c>
      <c r="J24" s="33"/>
    </row>
    <row r="25" spans="1:10" ht="18.75" customHeight="1" x14ac:dyDescent="0.4">
      <c r="A25" s="28">
        <v>1938</v>
      </c>
      <c r="B25" s="28" t="s">
        <v>78</v>
      </c>
      <c r="C25" s="29">
        <v>10307</v>
      </c>
      <c r="D25" s="30">
        <f t="shared" si="2"/>
        <v>56832</v>
      </c>
      <c r="E25" s="30">
        <v>26549</v>
      </c>
      <c r="F25" s="30">
        <v>30283</v>
      </c>
      <c r="G25" s="30">
        <f t="shared" si="3"/>
        <v>145.71186831782171</v>
      </c>
      <c r="H25" s="31">
        <f t="shared" si="1"/>
        <v>5.5139225768894926</v>
      </c>
      <c r="I25" s="32" t="s">
        <v>53</v>
      </c>
      <c r="J25" s="33"/>
    </row>
    <row r="26" spans="1:10" ht="18.75" customHeight="1" x14ac:dyDescent="0.4">
      <c r="A26" s="28">
        <v>1939</v>
      </c>
      <c r="B26" s="28" t="s">
        <v>79</v>
      </c>
      <c r="C26" s="29">
        <v>10320</v>
      </c>
      <c r="D26" s="30">
        <f t="shared" si="2"/>
        <v>56862</v>
      </c>
      <c r="E26" s="30">
        <v>26583</v>
      </c>
      <c r="F26" s="30">
        <v>30279</v>
      </c>
      <c r="G26" s="30">
        <f t="shared" si="3"/>
        <v>145.78878547804015</v>
      </c>
      <c r="H26" s="31">
        <f t="shared" si="1"/>
        <v>5.5098837209302323</v>
      </c>
      <c r="I26" s="32" t="s">
        <v>53</v>
      </c>
      <c r="J26" s="33"/>
    </row>
    <row r="27" spans="1:10" ht="18.75" customHeight="1" x14ac:dyDescent="0.4">
      <c r="A27" s="34">
        <v>1940</v>
      </c>
      <c r="B27" s="34" t="s">
        <v>80</v>
      </c>
      <c r="C27" s="35">
        <v>10478</v>
      </c>
      <c r="D27" s="36">
        <f t="shared" si="2"/>
        <v>57402</v>
      </c>
      <c r="E27" s="36">
        <v>26997</v>
      </c>
      <c r="F27" s="36">
        <v>30405</v>
      </c>
      <c r="G27" s="36">
        <f t="shared" si="3"/>
        <v>147.17329436197215</v>
      </c>
      <c r="H27" s="37">
        <f t="shared" si="1"/>
        <v>5.4783355602214163</v>
      </c>
      <c r="I27" s="38" t="s">
        <v>81</v>
      </c>
      <c r="J27" s="33"/>
    </row>
    <row r="28" spans="1:10" ht="18.75" customHeight="1" x14ac:dyDescent="0.4">
      <c r="A28" s="28">
        <v>1941</v>
      </c>
      <c r="B28" s="28" t="s">
        <v>82</v>
      </c>
      <c r="C28" s="29">
        <v>10658</v>
      </c>
      <c r="D28" s="30">
        <f t="shared" si="2"/>
        <v>57986</v>
      </c>
      <c r="E28" s="30">
        <v>26962</v>
      </c>
      <c r="F28" s="30">
        <v>31024</v>
      </c>
      <c r="G28" s="30">
        <f t="shared" si="3"/>
        <v>148.67061508089122</v>
      </c>
      <c r="H28" s="31">
        <f t="shared" si="1"/>
        <v>5.4406079939951209</v>
      </c>
      <c r="I28" s="32" t="s">
        <v>53</v>
      </c>
      <c r="J28" s="33"/>
    </row>
    <row r="29" spans="1:10" ht="18.75" customHeight="1" x14ac:dyDescent="0.4">
      <c r="A29" s="28">
        <v>1942</v>
      </c>
      <c r="B29" s="28" t="s">
        <v>83</v>
      </c>
      <c r="C29" s="29">
        <v>10697</v>
      </c>
      <c r="D29" s="30">
        <f t="shared" si="2"/>
        <v>58394</v>
      </c>
      <c r="E29" s="30">
        <v>27070</v>
      </c>
      <c r="F29" s="30">
        <v>31324</v>
      </c>
      <c r="G29" s="30">
        <f t="shared" si="3"/>
        <v>149.71668845986207</v>
      </c>
      <c r="H29" s="31">
        <f t="shared" si="1"/>
        <v>5.4589137141254556</v>
      </c>
      <c r="I29" s="32" t="s">
        <v>53</v>
      </c>
      <c r="J29" s="33"/>
    </row>
    <row r="30" spans="1:10" ht="18.75" customHeight="1" x14ac:dyDescent="0.4">
      <c r="A30" s="28">
        <v>1943</v>
      </c>
      <c r="B30" s="28" t="s">
        <v>84</v>
      </c>
      <c r="C30" s="29">
        <v>10822</v>
      </c>
      <c r="D30" s="30">
        <f t="shared" si="2"/>
        <v>58612</v>
      </c>
      <c r="E30" s="30">
        <v>27123</v>
      </c>
      <c r="F30" s="30">
        <v>31489</v>
      </c>
      <c r="G30" s="30">
        <f t="shared" si="3"/>
        <v>150.27561982411609</v>
      </c>
      <c r="H30" s="31">
        <f t="shared" si="1"/>
        <v>5.4160044354093513</v>
      </c>
      <c r="I30" s="32" t="s">
        <v>53</v>
      </c>
      <c r="J30" s="33"/>
    </row>
    <row r="31" spans="1:10" ht="18.75" customHeight="1" x14ac:dyDescent="0.4">
      <c r="A31" s="28">
        <v>1944</v>
      </c>
      <c r="B31" s="28" t="s">
        <v>85</v>
      </c>
      <c r="C31" s="29">
        <v>11663</v>
      </c>
      <c r="D31" s="30">
        <f t="shared" si="2"/>
        <v>58662</v>
      </c>
      <c r="E31" s="30">
        <v>26713</v>
      </c>
      <c r="F31" s="30">
        <v>31949</v>
      </c>
      <c r="G31" s="30">
        <f t="shared" si="3"/>
        <v>150.40381509114684</v>
      </c>
      <c r="H31" s="31">
        <f t="shared" si="1"/>
        <v>5.0297522078367489</v>
      </c>
      <c r="I31" s="32" t="s">
        <v>53</v>
      </c>
      <c r="J31" s="33"/>
    </row>
    <row r="32" spans="1:10" ht="18.75" customHeight="1" x14ac:dyDescent="0.4">
      <c r="A32" s="28">
        <v>1945</v>
      </c>
      <c r="B32" s="28" t="s">
        <v>86</v>
      </c>
      <c r="C32" s="29">
        <v>10995</v>
      </c>
      <c r="D32" s="30">
        <f t="shared" si="2"/>
        <v>54688</v>
      </c>
      <c r="E32" s="30">
        <v>25510</v>
      </c>
      <c r="F32" s="30">
        <v>29178</v>
      </c>
      <c r="G32" s="30">
        <f t="shared" si="3"/>
        <v>140.21485526754353</v>
      </c>
      <c r="H32" s="31">
        <f t="shared" si="1"/>
        <v>4.9738972260118235</v>
      </c>
      <c r="I32" s="32" t="s">
        <v>53</v>
      </c>
      <c r="J32" s="33"/>
    </row>
    <row r="33" spans="1:10" ht="18.75" customHeight="1" x14ac:dyDescent="0.4">
      <c r="A33" s="28">
        <v>1946</v>
      </c>
      <c r="B33" s="28" t="s">
        <v>87</v>
      </c>
      <c r="C33" s="29">
        <v>12691</v>
      </c>
      <c r="D33" s="30">
        <f t="shared" si="2"/>
        <v>62680</v>
      </c>
      <c r="E33" s="30">
        <v>30058</v>
      </c>
      <c r="F33" s="30">
        <v>32622</v>
      </c>
      <c r="G33" s="30">
        <f t="shared" si="3"/>
        <v>160.70558674973719</v>
      </c>
      <c r="H33" s="31">
        <f t="shared" si="1"/>
        <v>4.9389331021984084</v>
      </c>
      <c r="I33" s="32" t="s">
        <v>53</v>
      </c>
      <c r="J33" s="33"/>
    </row>
    <row r="34" spans="1:10" ht="18.75" customHeight="1" x14ac:dyDescent="0.4">
      <c r="A34" s="34">
        <v>1947</v>
      </c>
      <c r="B34" s="34" t="s">
        <v>88</v>
      </c>
      <c r="C34" s="35">
        <v>13110</v>
      </c>
      <c r="D34" s="36">
        <f t="shared" si="2"/>
        <v>64741</v>
      </c>
      <c r="E34" s="36">
        <v>30565</v>
      </c>
      <c r="F34" s="36">
        <v>34176</v>
      </c>
      <c r="G34" s="36">
        <f t="shared" si="3"/>
        <v>165.98979565674435</v>
      </c>
      <c r="H34" s="37">
        <f t="shared" si="1"/>
        <v>4.9382913806254765</v>
      </c>
      <c r="I34" s="38" t="s">
        <v>89</v>
      </c>
      <c r="J34" s="33"/>
    </row>
    <row r="35" spans="1:10" ht="18.75" customHeight="1" x14ac:dyDescent="0.4">
      <c r="A35" s="28">
        <v>1948</v>
      </c>
      <c r="B35" s="28" t="s">
        <v>90</v>
      </c>
      <c r="C35" s="29">
        <v>13246</v>
      </c>
      <c r="D35" s="30">
        <f t="shared" si="2"/>
        <v>66263</v>
      </c>
      <c r="E35" s="30">
        <v>31578</v>
      </c>
      <c r="F35" s="30">
        <v>34685</v>
      </c>
      <c r="G35" s="30">
        <f t="shared" si="3"/>
        <v>169.89205958516013</v>
      </c>
      <c r="H35" s="31">
        <f t="shared" si="1"/>
        <v>5.0024913181337762</v>
      </c>
      <c r="I35" s="32" t="s">
        <v>53</v>
      </c>
      <c r="J35" s="33"/>
    </row>
    <row r="36" spans="1:10" ht="18.75" customHeight="1" x14ac:dyDescent="0.4">
      <c r="A36" s="28">
        <v>1949</v>
      </c>
      <c r="B36" s="28" t="s">
        <v>91</v>
      </c>
      <c r="C36" s="29">
        <v>13673</v>
      </c>
      <c r="D36" s="30">
        <f t="shared" si="2"/>
        <v>67958</v>
      </c>
      <c r="E36" s="30">
        <v>32398</v>
      </c>
      <c r="F36" s="30">
        <v>35560</v>
      </c>
      <c r="G36" s="30">
        <f t="shared" si="3"/>
        <v>174.23787913750223</v>
      </c>
      <c r="H36" s="31">
        <f t="shared" si="1"/>
        <v>4.9702333065164925</v>
      </c>
      <c r="I36" s="32" t="s">
        <v>53</v>
      </c>
      <c r="J36" s="33"/>
    </row>
    <row r="37" spans="1:10" ht="18.75" customHeight="1" x14ac:dyDescent="0.4">
      <c r="A37" s="34">
        <v>1950</v>
      </c>
      <c r="B37" s="34" t="s">
        <v>92</v>
      </c>
      <c r="C37" s="35">
        <v>14079</v>
      </c>
      <c r="D37" s="36">
        <f t="shared" si="2"/>
        <v>70866</v>
      </c>
      <c r="E37" s="36">
        <v>33894</v>
      </c>
      <c r="F37" s="36">
        <v>36972</v>
      </c>
      <c r="G37" s="36">
        <f t="shared" si="3"/>
        <v>181.69371586801014</v>
      </c>
      <c r="H37" s="37">
        <f t="shared" si="1"/>
        <v>5.0334540805454937</v>
      </c>
      <c r="I37" s="38" t="s">
        <v>93</v>
      </c>
      <c r="J37" s="33"/>
    </row>
    <row r="38" spans="1:10" ht="18.75" customHeight="1" x14ac:dyDescent="0.4">
      <c r="A38" s="28">
        <v>1951</v>
      </c>
      <c r="B38" s="28" t="s">
        <v>94</v>
      </c>
      <c r="C38" s="29">
        <v>14406</v>
      </c>
      <c r="D38" s="30">
        <f t="shared" si="2"/>
        <v>72514</v>
      </c>
      <c r="E38" s="30">
        <v>34683</v>
      </c>
      <c r="F38" s="30">
        <v>37831</v>
      </c>
      <c r="G38" s="30">
        <f t="shared" si="3"/>
        <v>185.91903186934337</v>
      </c>
      <c r="H38" s="31">
        <f t="shared" si="1"/>
        <v>5.0335971123143137</v>
      </c>
      <c r="I38" s="32" t="s">
        <v>53</v>
      </c>
      <c r="J38" s="33"/>
    </row>
    <row r="39" spans="1:10" ht="18.75" customHeight="1" x14ac:dyDescent="0.4">
      <c r="A39" s="28">
        <v>1952</v>
      </c>
      <c r="B39" s="28" t="s">
        <v>95</v>
      </c>
      <c r="C39" s="29">
        <v>14508</v>
      </c>
      <c r="D39" s="30">
        <f t="shared" si="2"/>
        <v>73006</v>
      </c>
      <c r="E39" s="30">
        <v>34899</v>
      </c>
      <c r="F39" s="30">
        <v>38107</v>
      </c>
      <c r="G39" s="30">
        <f t="shared" si="3"/>
        <v>187.1804732969259</v>
      </c>
      <c r="H39" s="31">
        <f t="shared" si="1"/>
        <v>5.0321202095395643</v>
      </c>
      <c r="I39" s="32" t="s">
        <v>53</v>
      </c>
      <c r="J39" s="33"/>
    </row>
    <row r="40" spans="1:10" ht="18.75" customHeight="1" x14ac:dyDescent="0.4">
      <c r="A40" s="28">
        <v>1953</v>
      </c>
      <c r="B40" s="28" t="s">
        <v>96</v>
      </c>
      <c r="C40" s="29">
        <v>14766</v>
      </c>
      <c r="D40" s="30">
        <f t="shared" si="2"/>
        <v>74305</v>
      </c>
      <c r="E40" s="30">
        <v>35571</v>
      </c>
      <c r="F40" s="30">
        <v>38734</v>
      </c>
      <c r="G40" s="30">
        <f t="shared" si="3"/>
        <v>190.51098633438451</v>
      </c>
      <c r="H40" s="31">
        <f t="shared" si="1"/>
        <v>5.0321684951916561</v>
      </c>
      <c r="I40" s="32" t="s">
        <v>53</v>
      </c>
      <c r="J40" s="33"/>
    </row>
    <row r="41" spans="1:10" ht="18.75" customHeight="1" x14ac:dyDescent="0.4">
      <c r="A41" s="28">
        <v>1954</v>
      </c>
      <c r="B41" s="28" t="s">
        <v>97</v>
      </c>
      <c r="C41" s="29">
        <v>15080</v>
      </c>
      <c r="D41" s="30">
        <f t="shared" si="2"/>
        <v>76034</v>
      </c>
      <c r="E41" s="30">
        <v>36672</v>
      </c>
      <c r="F41" s="30">
        <v>39362</v>
      </c>
      <c r="G41" s="30">
        <f t="shared" si="3"/>
        <v>194.94397866830758</v>
      </c>
      <c r="H41" s="31">
        <f t="shared" si="1"/>
        <v>5.0420424403183022</v>
      </c>
      <c r="I41" s="32" t="s">
        <v>53</v>
      </c>
      <c r="J41" s="40" t="s">
        <v>98</v>
      </c>
    </row>
    <row r="42" spans="1:10" ht="18.75" customHeight="1" x14ac:dyDescent="0.4">
      <c r="A42" s="34">
        <v>1955</v>
      </c>
      <c r="B42" s="34" t="s">
        <v>99</v>
      </c>
      <c r="C42" s="35">
        <v>17792</v>
      </c>
      <c r="D42" s="36">
        <f t="shared" si="2"/>
        <v>91119</v>
      </c>
      <c r="E42" s="36">
        <v>44913</v>
      </c>
      <c r="F42" s="36">
        <v>46206</v>
      </c>
      <c r="G42" s="36">
        <f t="shared" si="3"/>
        <v>233.62049073148219</v>
      </c>
      <c r="H42" s="37">
        <f t="shared" si="1"/>
        <v>5.1213466726618702</v>
      </c>
      <c r="I42" s="38" t="s">
        <v>100</v>
      </c>
      <c r="J42" s="41"/>
    </row>
    <row r="43" spans="1:10" ht="18.75" customHeight="1" x14ac:dyDescent="0.4">
      <c r="A43" s="28">
        <v>1956</v>
      </c>
      <c r="B43" s="28" t="s">
        <v>101</v>
      </c>
      <c r="C43" s="29">
        <v>18579</v>
      </c>
      <c r="D43" s="30">
        <f t="shared" si="2"/>
        <v>95901</v>
      </c>
      <c r="E43" s="30">
        <v>47282</v>
      </c>
      <c r="F43" s="30">
        <v>48619</v>
      </c>
      <c r="G43" s="30">
        <f t="shared" si="3"/>
        <v>245.88108607030227</v>
      </c>
      <c r="H43" s="31">
        <f t="shared" si="1"/>
        <v>5.1617955756499274</v>
      </c>
      <c r="I43" s="32" t="s">
        <v>53</v>
      </c>
      <c r="J43" s="41"/>
    </row>
    <row r="44" spans="1:10" ht="18.75" customHeight="1" x14ac:dyDescent="0.4">
      <c r="A44" s="28">
        <v>1957</v>
      </c>
      <c r="B44" s="28" t="s">
        <v>102</v>
      </c>
      <c r="C44" s="29">
        <v>18767</v>
      </c>
      <c r="D44" s="30">
        <f t="shared" si="2"/>
        <v>96754</v>
      </c>
      <c r="E44" s="30">
        <v>47592</v>
      </c>
      <c r="F44" s="30">
        <v>49162</v>
      </c>
      <c r="G44" s="30">
        <f t="shared" si="3"/>
        <v>248.06809732584671</v>
      </c>
      <c r="H44" s="31">
        <f t="shared" si="1"/>
        <v>5.1555389779932863</v>
      </c>
      <c r="I44" s="32" t="s">
        <v>53</v>
      </c>
      <c r="J44" s="41"/>
    </row>
    <row r="45" spans="1:10" ht="18.75" customHeight="1" x14ac:dyDescent="0.4">
      <c r="A45" s="28">
        <v>1958</v>
      </c>
      <c r="B45" s="28" t="s">
        <v>103</v>
      </c>
      <c r="C45" s="29">
        <v>19093</v>
      </c>
      <c r="D45" s="30">
        <f t="shared" si="2"/>
        <v>98201</v>
      </c>
      <c r="E45" s="30">
        <v>48217</v>
      </c>
      <c r="F45" s="30">
        <v>49984</v>
      </c>
      <c r="G45" s="30">
        <f t="shared" si="3"/>
        <v>251.77806835371638</v>
      </c>
      <c r="H45" s="31">
        <f t="shared" si="1"/>
        <v>5.1432985911066886</v>
      </c>
      <c r="I45" s="32" t="s">
        <v>53</v>
      </c>
      <c r="J45" s="33"/>
    </row>
    <row r="46" spans="1:10" ht="18.75" customHeight="1" x14ac:dyDescent="0.4">
      <c r="A46" s="28">
        <v>1959</v>
      </c>
      <c r="B46" s="28" t="s">
        <v>104</v>
      </c>
      <c r="C46" s="29">
        <v>19694</v>
      </c>
      <c r="D46" s="30">
        <f t="shared" si="2"/>
        <v>100517</v>
      </c>
      <c r="E46" s="30">
        <v>49583</v>
      </c>
      <c r="F46" s="30">
        <v>50934</v>
      </c>
      <c r="G46" s="30">
        <f t="shared" si="3"/>
        <v>257.71607312258033</v>
      </c>
      <c r="H46" s="31">
        <f t="shared" si="1"/>
        <v>5.103940286381639</v>
      </c>
      <c r="I46" s="32" t="s">
        <v>53</v>
      </c>
      <c r="J46" s="33"/>
    </row>
    <row r="47" spans="1:10" ht="18.75" customHeight="1" x14ac:dyDescent="0.4">
      <c r="A47" s="34">
        <v>1960</v>
      </c>
      <c r="B47" s="34" t="s">
        <v>105</v>
      </c>
      <c r="C47" s="35">
        <v>23325</v>
      </c>
      <c r="D47" s="36">
        <f t="shared" si="2"/>
        <v>102636</v>
      </c>
      <c r="E47" s="36">
        <v>50571</v>
      </c>
      <c r="F47" s="36">
        <v>52065</v>
      </c>
      <c r="G47" s="36">
        <f t="shared" si="3"/>
        <v>263.14898853934312</v>
      </c>
      <c r="H47" s="37">
        <f t="shared" si="1"/>
        <v>4.4002572347266877</v>
      </c>
      <c r="I47" s="38" t="s">
        <v>106</v>
      </c>
      <c r="J47" s="33"/>
    </row>
    <row r="48" spans="1:10" ht="18.75" customHeight="1" x14ac:dyDescent="0.4">
      <c r="A48" s="28">
        <v>1961</v>
      </c>
      <c r="B48" s="28" t="s">
        <v>107</v>
      </c>
      <c r="C48" s="29">
        <v>24588</v>
      </c>
      <c r="D48" s="30">
        <f t="shared" si="2"/>
        <v>104551</v>
      </c>
      <c r="E48" s="30">
        <v>51557</v>
      </c>
      <c r="F48" s="30">
        <v>52994</v>
      </c>
      <c r="G48" s="30">
        <f t="shared" si="3"/>
        <v>268.0588672666205</v>
      </c>
      <c r="H48" s="31">
        <f t="shared" si="1"/>
        <v>4.2521148527737109</v>
      </c>
      <c r="I48" s="32" t="s">
        <v>53</v>
      </c>
      <c r="J48" s="33"/>
    </row>
    <row r="49" spans="1:10" ht="18.75" customHeight="1" x14ac:dyDescent="0.4">
      <c r="A49" s="28">
        <v>1962</v>
      </c>
      <c r="B49" s="28" t="s">
        <v>108</v>
      </c>
      <c r="C49" s="29">
        <v>25825</v>
      </c>
      <c r="D49" s="30">
        <f t="shared" si="2"/>
        <v>105739</v>
      </c>
      <c r="E49" s="30">
        <v>51995</v>
      </c>
      <c r="F49" s="30">
        <v>53744</v>
      </c>
      <c r="G49" s="30">
        <f t="shared" si="3"/>
        <v>271.10478681127097</v>
      </c>
      <c r="H49" s="31">
        <f t="shared" si="1"/>
        <v>4.0944433688286548</v>
      </c>
      <c r="I49" s="32" t="s">
        <v>53</v>
      </c>
      <c r="J49" s="33"/>
    </row>
    <row r="50" spans="1:10" ht="18.75" customHeight="1" x14ac:dyDescent="0.4">
      <c r="A50" s="28">
        <v>1963</v>
      </c>
      <c r="B50" s="28" t="s">
        <v>109</v>
      </c>
      <c r="C50" s="29">
        <v>27172</v>
      </c>
      <c r="D50" s="30">
        <f t="shared" si="2"/>
        <v>109529</v>
      </c>
      <c r="E50" s="30">
        <v>54028</v>
      </c>
      <c r="F50" s="30">
        <v>55501</v>
      </c>
      <c r="G50" s="30">
        <f t="shared" si="3"/>
        <v>280.82198805220111</v>
      </c>
      <c r="H50" s="31">
        <f t="shared" si="1"/>
        <v>4.0309509789489182</v>
      </c>
      <c r="I50" s="32" t="s">
        <v>53</v>
      </c>
      <c r="J50" s="33"/>
    </row>
    <row r="51" spans="1:10" ht="18.75" customHeight="1" x14ac:dyDescent="0.4">
      <c r="A51" s="28">
        <v>1964</v>
      </c>
      <c r="B51" s="28" t="s">
        <v>110</v>
      </c>
      <c r="C51" s="29">
        <v>28913</v>
      </c>
      <c r="D51" s="30">
        <f t="shared" si="2"/>
        <v>112315</v>
      </c>
      <c r="E51" s="30">
        <v>55403</v>
      </c>
      <c r="F51" s="30">
        <v>56912</v>
      </c>
      <c r="G51" s="30">
        <f t="shared" si="3"/>
        <v>287.96502833115403</v>
      </c>
      <c r="H51" s="31">
        <f t="shared" si="1"/>
        <v>3.8845847888493066</v>
      </c>
      <c r="I51" s="32" t="s">
        <v>53</v>
      </c>
      <c r="J51" s="33"/>
    </row>
    <row r="52" spans="1:10" ht="18.75" customHeight="1" x14ac:dyDescent="0.4">
      <c r="A52" s="34">
        <v>1965</v>
      </c>
      <c r="B52" s="34" t="s">
        <v>111</v>
      </c>
      <c r="C52" s="35">
        <v>50391</v>
      </c>
      <c r="D52" s="36">
        <f t="shared" si="2"/>
        <v>223183</v>
      </c>
      <c r="E52" s="36">
        <v>108920</v>
      </c>
      <c r="F52" s="36">
        <v>114263</v>
      </c>
      <c r="G52" s="36">
        <f t="shared" si="3"/>
        <v>572.22008563443842</v>
      </c>
      <c r="H52" s="37">
        <f t="shared" si="1"/>
        <v>4.4290250243098965</v>
      </c>
      <c r="I52" s="38" t="s">
        <v>112</v>
      </c>
      <c r="J52" s="40" t="s">
        <v>113</v>
      </c>
    </row>
    <row r="53" spans="1:10" ht="18.75" customHeight="1" x14ac:dyDescent="0.4">
      <c r="A53" s="28">
        <v>1966</v>
      </c>
      <c r="B53" s="28" t="s">
        <v>114</v>
      </c>
      <c r="C53" s="29">
        <v>51986</v>
      </c>
      <c r="D53" s="30">
        <f t="shared" si="2"/>
        <v>226107</v>
      </c>
      <c r="E53" s="30">
        <v>110649</v>
      </c>
      <c r="F53" s="30">
        <v>115458</v>
      </c>
      <c r="G53" s="30">
        <f t="shared" si="3"/>
        <v>579.71694485039609</v>
      </c>
      <c r="H53" s="31">
        <f t="shared" si="1"/>
        <v>4.3493825260647094</v>
      </c>
      <c r="I53" s="32" t="s">
        <v>115</v>
      </c>
      <c r="J53" s="40"/>
    </row>
    <row r="54" spans="1:10" ht="18.75" customHeight="1" x14ac:dyDescent="0.4">
      <c r="A54" s="28">
        <v>1967</v>
      </c>
      <c r="B54" s="28" t="s">
        <v>116</v>
      </c>
      <c r="C54" s="29">
        <v>53008</v>
      </c>
      <c r="D54" s="30">
        <f t="shared" si="2"/>
        <v>230136</v>
      </c>
      <c r="E54" s="30">
        <v>112760</v>
      </c>
      <c r="F54" s="30">
        <v>117376</v>
      </c>
      <c r="G54" s="30">
        <f t="shared" si="3"/>
        <v>590.04691946773323</v>
      </c>
      <c r="H54" s="31">
        <f t="shared" si="1"/>
        <v>4.3415333534560823</v>
      </c>
      <c r="I54" s="32" t="s">
        <v>115</v>
      </c>
      <c r="J54" s="40"/>
    </row>
    <row r="55" spans="1:10" ht="18.75" customHeight="1" x14ac:dyDescent="0.4">
      <c r="A55" s="28">
        <v>1968</v>
      </c>
      <c r="B55" s="28" t="s">
        <v>117</v>
      </c>
      <c r="C55" s="29">
        <v>55674</v>
      </c>
      <c r="D55" s="30">
        <f t="shared" si="2"/>
        <v>235043</v>
      </c>
      <c r="E55" s="30">
        <v>115072</v>
      </c>
      <c r="F55" s="30">
        <v>119971</v>
      </c>
      <c r="G55" s="30">
        <f t="shared" si="3"/>
        <v>602.62800297413014</v>
      </c>
      <c r="H55" s="31">
        <f t="shared" si="1"/>
        <v>4.2217731795811329</v>
      </c>
      <c r="I55" s="32" t="s">
        <v>115</v>
      </c>
      <c r="J55" s="40"/>
    </row>
    <row r="56" spans="1:10" ht="18.75" customHeight="1" x14ac:dyDescent="0.4">
      <c r="A56" s="28">
        <v>1969</v>
      </c>
      <c r="B56" s="28" t="s">
        <v>118</v>
      </c>
      <c r="C56" s="29">
        <v>57856</v>
      </c>
      <c r="D56" s="30">
        <f t="shared" si="2"/>
        <v>240824</v>
      </c>
      <c r="E56" s="30">
        <v>118143</v>
      </c>
      <c r="F56" s="30">
        <v>122681</v>
      </c>
      <c r="G56" s="30">
        <f t="shared" si="3"/>
        <v>617.44993974822455</v>
      </c>
      <c r="H56" s="31">
        <f t="shared" si="1"/>
        <v>4.162472345132743</v>
      </c>
      <c r="I56" s="32" t="s">
        <v>115</v>
      </c>
      <c r="J56" s="40"/>
    </row>
    <row r="57" spans="1:10" ht="18.75" customHeight="1" x14ac:dyDescent="0.4">
      <c r="A57" s="34">
        <v>1970</v>
      </c>
      <c r="B57" s="34" t="s">
        <v>119</v>
      </c>
      <c r="C57" s="35">
        <v>61119</v>
      </c>
      <c r="D57" s="36">
        <f t="shared" si="2"/>
        <v>241726</v>
      </c>
      <c r="E57" s="36">
        <v>118462</v>
      </c>
      <c r="F57" s="36">
        <v>123264</v>
      </c>
      <c r="G57" s="36">
        <f t="shared" si="3"/>
        <v>619.76258236545902</v>
      </c>
      <c r="H57" s="37">
        <f t="shared" si="1"/>
        <v>3.955005808341105</v>
      </c>
      <c r="I57" s="38" t="s">
        <v>120</v>
      </c>
      <c r="J57" s="40" t="s">
        <v>121</v>
      </c>
    </row>
    <row r="58" spans="1:10" ht="18.75" customHeight="1" x14ac:dyDescent="0.4">
      <c r="A58" s="28">
        <v>1971</v>
      </c>
      <c r="B58" s="28" t="s">
        <v>122</v>
      </c>
      <c r="C58" s="29">
        <v>63517</v>
      </c>
      <c r="D58" s="30">
        <f t="shared" si="2"/>
        <v>246069</v>
      </c>
      <c r="E58" s="30">
        <v>120660</v>
      </c>
      <c r="F58" s="30">
        <v>125409</v>
      </c>
      <c r="G58" s="30">
        <f t="shared" si="3"/>
        <v>630.89762325974925</v>
      </c>
      <c r="H58" s="31">
        <f t="shared" si="1"/>
        <v>3.8740652108884235</v>
      </c>
      <c r="I58" s="32" t="s">
        <v>115</v>
      </c>
      <c r="J58" s="40"/>
    </row>
    <row r="59" spans="1:10" ht="18.75" customHeight="1" x14ac:dyDescent="0.4">
      <c r="A59" s="28">
        <v>1972</v>
      </c>
      <c r="B59" s="28" t="s">
        <v>123</v>
      </c>
      <c r="C59" s="29">
        <v>65913</v>
      </c>
      <c r="D59" s="30">
        <f t="shared" si="2"/>
        <v>249217</v>
      </c>
      <c r="E59" s="30">
        <v>122281</v>
      </c>
      <c r="F59" s="30">
        <v>126936</v>
      </c>
      <c r="G59" s="30">
        <f t="shared" si="3"/>
        <v>638.96879727200474</v>
      </c>
      <c r="H59" s="31">
        <f t="shared" si="1"/>
        <v>3.78099919590976</v>
      </c>
      <c r="I59" s="32" t="s">
        <v>115</v>
      </c>
      <c r="J59" s="40"/>
    </row>
    <row r="60" spans="1:10" ht="18.75" customHeight="1" x14ac:dyDescent="0.4">
      <c r="A60" s="28">
        <v>1973</v>
      </c>
      <c r="B60" s="28" t="s">
        <v>124</v>
      </c>
      <c r="C60" s="29">
        <v>69009</v>
      </c>
      <c r="D60" s="30">
        <f t="shared" si="2"/>
        <v>253392</v>
      </c>
      <c r="E60" s="30">
        <v>124548</v>
      </c>
      <c r="F60" s="30">
        <v>128844</v>
      </c>
      <c r="G60" s="30">
        <f t="shared" si="3"/>
        <v>649.67310206907166</v>
      </c>
      <c r="H60" s="31">
        <f t="shared" si="1"/>
        <v>3.6718688866669567</v>
      </c>
      <c r="I60" s="32" t="s">
        <v>115</v>
      </c>
      <c r="J60" s="33"/>
    </row>
    <row r="61" spans="1:10" ht="18.75" customHeight="1" x14ac:dyDescent="0.4">
      <c r="A61" s="28">
        <v>1974</v>
      </c>
      <c r="B61" s="28" t="s">
        <v>125</v>
      </c>
      <c r="C61" s="29">
        <v>71543</v>
      </c>
      <c r="D61" s="30">
        <f t="shared" si="2"/>
        <v>257696</v>
      </c>
      <c r="E61" s="30">
        <v>126677</v>
      </c>
      <c r="F61" s="30">
        <v>131019</v>
      </c>
      <c r="G61" s="30">
        <f t="shared" si="3"/>
        <v>660.70815065507782</v>
      </c>
      <c r="H61" s="31">
        <f t="shared" si="1"/>
        <v>3.601973638231553</v>
      </c>
      <c r="I61" s="32" t="s">
        <v>115</v>
      </c>
      <c r="J61" s="33"/>
    </row>
    <row r="62" spans="1:10" ht="18.75" customHeight="1" x14ac:dyDescent="0.4">
      <c r="A62" s="34">
        <v>1975</v>
      </c>
      <c r="B62" s="34" t="s">
        <v>126</v>
      </c>
      <c r="C62" s="35">
        <v>73054</v>
      </c>
      <c r="D62" s="36">
        <f t="shared" si="2"/>
        <v>264628</v>
      </c>
      <c r="E62" s="36">
        <v>130731</v>
      </c>
      <c r="F62" s="36">
        <v>133897</v>
      </c>
      <c r="G62" s="36">
        <f t="shared" si="3"/>
        <v>678.4811424762197</v>
      </c>
      <c r="H62" s="37">
        <f t="shared" si="1"/>
        <v>3.6223615407780545</v>
      </c>
      <c r="I62" s="38" t="s">
        <v>127</v>
      </c>
      <c r="J62" s="33"/>
    </row>
    <row r="63" spans="1:10" ht="18.75" customHeight="1" x14ac:dyDescent="0.4">
      <c r="A63" s="28">
        <v>1976</v>
      </c>
      <c r="B63" s="28" t="s">
        <v>128</v>
      </c>
      <c r="C63" s="29">
        <v>74772</v>
      </c>
      <c r="D63" s="30">
        <f t="shared" si="2"/>
        <v>269082</v>
      </c>
      <c r="E63" s="30">
        <v>133178</v>
      </c>
      <c r="F63" s="30">
        <v>135904</v>
      </c>
      <c r="G63" s="30">
        <f t="shared" si="3"/>
        <v>689.90077686331824</v>
      </c>
      <c r="H63" s="31">
        <f t="shared" si="1"/>
        <v>3.5987000481463651</v>
      </c>
      <c r="I63" s="32" t="s">
        <v>115</v>
      </c>
      <c r="J63" s="33"/>
    </row>
    <row r="64" spans="1:10" ht="18.75" customHeight="1" x14ac:dyDescent="0.4">
      <c r="A64" s="28">
        <v>1977</v>
      </c>
      <c r="B64" s="28" t="s">
        <v>129</v>
      </c>
      <c r="C64" s="29">
        <v>76357</v>
      </c>
      <c r="D64" s="30">
        <f t="shared" si="2"/>
        <v>273293</v>
      </c>
      <c r="E64" s="30">
        <v>135483</v>
      </c>
      <c r="F64" s="30">
        <v>137810</v>
      </c>
      <c r="G64" s="30">
        <f t="shared" si="3"/>
        <v>700.69738225264723</v>
      </c>
      <c r="H64" s="31">
        <f t="shared" si="1"/>
        <v>3.5791479497623007</v>
      </c>
      <c r="I64" s="32" t="s">
        <v>115</v>
      </c>
      <c r="J64" s="33"/>
    </row>
    <row r="65" spans="1:10" ht="18.75" customHeight="1" x14ac:dyDescent="0.4">
      <c r="A65" s="28">
        <v>1978</v>
      </c>
      <c r="B65" s="28" t="s">
        <v>130</v>
      </c>
      <c r="C65" s="29">
        <v>78050</v>
      </c>
      <c r="D65" s="30">
        <f t="shared" si="2"/>
        <v>277616</v>
      </c>
      <c r="E65" s="30">
        <v>137631</v>
      </c>
      <c r="F65" s="30">
        <v>139985</v>
      </c>
      <c r="G65" s="30">
        <f t="shared" si="3"/>
        <v>711.78114504012512</v>
      </c>
      <c r="H65" s="31">
        <f t="shared" si="1"/>
        <v>3.5568994234465086</v>
      </c>
      <c r="I65" s="32" t="s">
        <v>115</v>
      </c>
      <c r="J65" s="33"/>
    </row>
    <row r="66" spans="1:10" ht="18.75" customHeight="1" x14ac:dyDescent="0.4">
      <c r="A66" s="28">
        <v>1979</v>
      </c>
      <c r="B66" s="28" t="s">
        <v>131</v>
      </c>
      <c r="C66" s="29">
        <v>80120</v>
      </c>
      <c r="D66" s="30">
        <f t="shared" si="2"/>
        <v>282161</v>
      </c>
      <c r="E66" s="30">
        <v>140094</v>
      </c>
      <c r="F66" s="30">
        <v>142067</v>
      </c>
      <c r="G66" s="30">
        <f t="shared" si="3"/>
        <v>723.43409481321942</v>
      </c>
      <c r="H66" s="31">
        <f t="shared" si="1"/>
        <v>3.5217299051422866</v>
      </c>
      <c r="I66" s="32" t="s">
        <v>115</v>
      </c>
      <c r="J66" s="33"/>
    </row>
    <row r="67" spans="1:10" ht="18.75" customHeight="1" x14ac:dyDescent="0.4">
      <c r="A67" s="34">
        <v>1980</v>
      </c>
      <c r="B67" s="34" t="s">
        <v>132</v>
      </c>
      <c r="C67" s="35">
        <v>85116</v>
      </c>
      <c r="D67" s="36">
        <f t="shared" si="2"/>
        <v>286451</v>
      </c>
      <c r="E67" s="36">
        <v>142005</v>
      </c>
      <c r="F67" s="36">
        <v>144446</v>
      </c>
      <c r="G67" s="36">
        <f t="shared" si="3"/>
        <v>734.43324872445703</v>
      </c>
      <c r="H67" s="37">
        <f t="shared" si="1"/>
        <v>3.3654189576577846</v>
      </c>
      <c r="I67" s="38" t="s">
        <v>133</v>
      </c>
      <c r="J67" s="33"/>
    </row>
    <row r="68" spans="1:10" ht="18.75" customHeight="1" x14ac:dyDescent="0.4">
      <c r="A68" s="28">
        <v>1981</v>
      </c>
      <c r="B68" s="28" t="s">
        <v>134</v>
      </c>
      <c r="C68" s="29">
        <v>86347</v>
      </c>
      <c r="D68" s="30">
        <f t="shared" si="2"/>
        <v>289770</v>
      </c>
      <c r="E68" s="30">
        <v>143565</v>
      </c>
      <c r="F68" s="30">
        <v>146205</v>
      </c>
      <c r="G68" s="30">
        <f t="shared" si="3"/>
        <v>742.94285054995771</v>
      </c>
      <c r="H68" s="31">
        <f t="shared" si="1"/>
        <v>3.35587802703047</v>
      </c>
      <c r="I68" s="32" t="s">
        <v>115</v>
      </c>
      <c r="J68" s="33"/>
    </row>
    <row r="69" spans="1:10" ht="18.75" customHeight="1" x14ac:dyDescent="0.4">
      <c r="A69" s="28">
        <v>1982</v>
      </c>
      <c r="B69" s="28" t="s">
        <v>135</v>
      </c>
      <c r="C69" s="29">
        <v>87934</v>
      </c>
      <c r="D69" s="30">
        <f t="shared" si="2"/>
        <v>292639</v>
      </c>
      <c r="E69" s="30">
        <v>144948</v>
      </c>
      <c r="F69" s="30">
        <v>147691</v>
      </c>
      <c r="G69" s="30">
        <f t="shared" si="3"/>
        <v>750.29869497218169</v>
      </c>
      <c r="H69" s="31">
        <f t="shared" si="1"/>
        <v>3.3279391361703095</v>
      </c>
      <c r="I69" s="32" t="s">
        <v>115</v>
      </c>
      <c r="J69" s="33"/>
    </row>
    <row r="70" spans="1:10" ht="18.75" customHeight="1" x14ac:dyDescent="0.4">
      <c r="A70" s="28">
        <v>1983</v>
      </c>
      <c r="B70" s="28" t="s">
        <v>136</v>
      </c>
      <c r="C70" s="29">
        <v>89634</v>
      </c>
      <c r="D70" s="30">
        <f t="shared" si="2"/>
        <v>295846</v>
      </c>
      <c r="E70" s="30">
        <v>146585</v>
      </c>
      <c r="F70" s="30">
        <v>149261</v>
      </c>
      <c r="G70" s="30">
        <f t="shared" si="3"/>
        <v>758.52113939953335</v>
      </c>
      <c r="H70" s="31">
        <f t="shared" ref="H70:H110" si="4">D70/C70</f>
        <v>3.3006002186670238</v>
      </c>
      <c r="I70" s="32" t="s">
        <v>115</v>
      </c>
      <c r="J70" s="33"/>
    </row>
    <row r="71" spans="1:10" ht="18.75" customHeight="1" x14ac:dyDescent="0.4">
      <c r="A71" s="28">
        <v>1984</v>
      </c>
      <c r="B71" s="28" t="s">
        <v>137</v>
      </c>
      <c r="C71" s="29">
        <v>90940</v>
      </c>
      <c r="D71" s="30">
        <f t="shared" si="2"/>
        <v>299126</v>
      </c>
      <c r="E71" s="30">
        <v>148038</v>
      </c>
      <c r="F71" s="30">
        <v>151088</v>
      </c>
      <c r="G71" s="30">
        <f t="shared" si="3"/>
        <v>766.93074891674996</v>
      </c>
      <c r="H71" s="31">
        <f t="shared" si="4"/>
        <v>3.2892676489993402</v>
      </c>
      <c r="I71" s="32" t="s">
        <v>115</v>
      </c>
      <c r="J71" s="33"/>
    </row>
    <row r="72" spans="1:10" ht="18.75" customHeight="1" x14ac:dyDescent="0.4">
      <c r="A72" s="34">
        <v>1985</v>
      </c>
      <c r="B72" s="34" t="s">
        <v>138</v>
      </c>
      <c r="C72" s="35">
        <v>91658</v>
      </c>
      <c r="D72" s="36">
        <f t="shared" si="2"/>
        <v>301673</v>
      </c>
      <c r="E72" s="36">
        <v>149192</v>
      </c>
      <c r="F72" s="36">
        <v>152481</v>
      </c>
      <c r="G72" s="36">
        <f t="shared" si="3"/>
        <v>773.46101581929588</v>
      </c>
      <c r="H72" s="37">
        <f t="shared" si="4"/>
        <v>3.2912893582665999</v>
      </c>
      <c r="I72" s="38" t="s">
        <v>139</v>
      </c>
      <c r="J72" s="33"/>
    </row>
    <row r="73" spans="1:10" ht="18.75" customHeight="1" x14ac:dyDescent="0.4">
      <c r="A73" s="28">
        <v>1986</v>
      </c>
      <c r="B73" s="28" t="s">
        <v>140</v>
      </c>
      <c r="C73" s="29">
        <v>92907</v>
      </c>
      <c r="D73" s="30">
        <f t="shared" si="2"/>
        <v>304435</v>
      </c>
      <c r="E73" s="30">
        <v>150579</v>
      </c>
      <c r="F73" s="30">
        <v>153856</v>
      </c>
      <c r="G73" s="30">
        <f t="shared" si="3"/>
        <v>780.54252237007415</v>
      </c>
      <c r="H73" s="31">
        <f t="shared" si="4"/>
        <v>3.2767713950509649</v>
      </c>
      <c r="I73" s="32" t="s">
        <v>115</v>
      </c>
      <c r="J73" s="33"/>
    </row>
    <row r="74" spans="1:10" ht="18.75" customHeight="1" x14ac:dyDescent="0.4">
      <c r="A74" s="28">
        <v>1987</v>
      </c>
      <c r="B74" s="28" t="s">
        <v>141</v>
      </c>
      <c r="C74" s="29">
        <v>94368</v>
      </c>
      <c r="D74" s="30">
        <f t="shared" si="2"/>
        <v>307023</v>
      </c>
      <c r="E74" s="30">
        <v>151872</v>
      </c>
      <c r="F74" s="30">
        <v>155151</v>
      </c>
      <c r="G74" s="30">
        <f t="shared" si="3"/>
        <v>787.17790939158533</v>
      </c>
      <c r="H74" s="31">
        <f t="shared" si="4"/>
        <v>3.2534651576805698</v>
      </c>
      <c r="I74" s="32" t="s">
        <v>115</v>
      </c>
      <c r="J74" s="33"/>
    </row>
    <row r="75" spans="1:10" ht="18.75" customHeight="1" x14ac:dyDescent="0.4">
      <c r="A75" s="28">
        <v>1988</v>
      </c>
      <c r="B75" s="28" t="s">
        <v>142</v>
      </c>
      <c r="C75" s="29">
        <v>95541</v>
      </c>
      <c r="D75" s="30">
        <f t="shared" si="2"/>
        <v>308807</v>
      </c>
      <c r="E75" s="30">
        <v>152519</v>
      </c>
      <c r="F75" s="30">
        <v>156288</v>
      </c>
      <c r="G75" s="30">
        <f t="shared" si="3"/>
        <v>791.75191651924206</v>
      </c>
      <c r="H75" s="31">
        <f t="shared" si="4"/>
        <v>3.2321935085460693</v>
      </c>
      <c r="I75" s="32" t="s">
        <v>115</v>
      </c>
      <c r="J75" s="33"/>
    </row>
    <row r="76" spans="1:10" ht="18.75" customHeight="1" x14ac:dyDescent="0.4">
      <c r="A76" s="28">
        <v>1989</v>
      </c>
      <c r="B76" s="28" t="s">
        <v>143</v>
      </c>
      <c r="C76" s="29">
        <v>97018</v>
      </c>
      <c r="D76" s="30">
        <f t="shared" si="2"/>
        <v>311449</v>
      </c>
      <c r="E76" s="30">
        <v>153528</v>
      </c>
      <c r="F76" s="30">
        <v>157921</v>
      </c>
      <c r="G76" s="30">
        <f t="shared" si="3"/>
        <v>798.52575442914656</v>
      </c>
      <c r="H76" s="31">
        <f t="shared" si="4"/>
        <v>3.2102187222989547</v>
      </c>
      <c r="I76" s="32" t="s">
        <v>115</v>
      </c>
      <c r="J76" s="33"/>
    </row>
    <row r="77" spans="1:10" ht="18.75" customHeight="1" x14ac:dyDescent="0.4">
      <c r="A77" s="34">
        <v>1990</v>
      </c>
      <c r="B77" s="34" t="s">
        <v>144</v>
      </c>
      <c r="C77" s="35">
        <v>99931</v>
      </c>
      <c r="D77" s="36">
        <f t="shared" si="2"/>
        <v>314642</v>
      </c>
      <c r="E77" s="36">
        <v>155645</v>
      </c>
      <c r="F77" s="36">
        <v>158997</v>
      </c>
      <c r="G77" s="36">
        <f t="shared" si="3"/>
        <v>806.71230418172968</v>
      </c>
      <c r="H77" s="37">
        <f t="shared" si="4"/>
        <v>3.1485925288449028</v>
      </c>
      <c r="I77" s="38" t="s">
        <v>145</v>
      </c>
      <c r="J77" s="33"/>
    </row>
    <row r="78" spans="1:10" ht="18.75" customHeight="1" x14ac:dyDescent="0.4">
      <c r="A78" s="28">
        <v>1991</v>
      </c>
      <c r="B78" s="28" t="s">
        <v>146</v>
      </c>
      <c r="C78" s="29">
        <v>102034</v>
      </c>
      <c r="D78" s="30">
        <f t="shared" ref="D78:D105" si="5">SUM(E78:F78)</f>
        <v>316833</v>
      </c>
      <c r="E78" s="30">
        <v>156664</v>
      </c>
      <c r="F78" s="30">
        <v>160169</v>
      </c>
      <c r="G78" s="30">
        <f t="shared" si="3"/>
        <v>812.32982078301677</v>
      </c>
      <c r="H78" s="31">
        <f t="shared" si="4"/>
        <v>3.1051708254111374</v>
      </c>
      <c r="I78" s="32" t="s">
        <v>115</v>
      </c>
      <c r="J78" s="33"/>
    </row>
    <row r="79" spans="1:10" ht="18.75" customHeight="1" x14ac:dyDescent="0.4">
      <c r="A79" s="28">
        <v>1992</v>
      </c>
      <c r="B79" s="28" t="s">
        <v>147</v>
      </c>
      <c r="C79" s="29">
        <v>104800</v>
      </c>
      <c r="D79" s="30">
        <f t="shared" si="5"/>
        <v>320209</v>
      </c>
      <c r="E79" s="30">
        <v>158398</v>
      </c>
      <c r="F79" s="30">
        <v>161811</v>
      </c>
      <c r="G79" s="30">
        <f t="shared" si="3"/>
        <v>820.98556521293244</v>
      </c>
      <c r="H79" s="31">
        <f t="shared" si="4"/>
        <v>3.0554293893129771</v>
      </c>
      <c r="I79" s="32" t="s">
        <v>115</v>
      </c>
      <c r="J79" s="33"/>
    </row>
    <row r="80" spans="1:10" ht="18.75" customHeight="1" x14ac:dyDescent="0.4">
      <c r="A80" s="28">
        <v>1993</v>
      </c>
      <c r="B80" s="28" t="s">
        <v>148</v>
      </c>
      <c r="C80" s="29">
        <v>106453</v>
      </c>
      <c r="D80" s="30">
        <f t="shared" si="5"/>
        <v>322255</v>
      </c>
      <c r="E80" s="30">
        <v>159531</v>
      </c>
      <c r="F80" s="30">
        <v>162724</v>
      </c>
      <c r="G80" s="30">
        <f>D80/$D$11*100</f>
        <v>826.23131553983035</v>
      </c>
      <c r="H80" s="31">
        <f t="shared" si="4"/>
        <v>3.0272044940020479</v>
      </c>
      <c r="I80" s="32" t="s">
        <v>115</v>
      </c>
      <c r="J80" s="33"/>
    </row>
    <row r="81" spans="1:10" ht="18.75" customHeight="1" x14ac:dyDescent="0.4">
      <c r="A81" s="28">
        <v>1994</v>
      </c>
      <c r="B81" s="28" t="s">
        <v>149</v>
      </c>
      <c r="C81" s="29">
        <v>108242</v>
      </c>
      <c r="D81" s="30">
        <f t="shared" si="5"/>
        <v>324321</v>
      </c>
      <c r="E81" s="30">
        <v>160528</v>
      </c>
      <c r="F81" s="30">
        <v>163793</v>
      </c>
      <c r="G81" s="30">
        <f t="shared" si="3"/>
        <v>831.52834397354047</v>
      </c>
      <c r="H81" s="31">
        <f t="shared" si="4"/>
        <v>2.9962583839914267</v>
      </c>
      <c r="I81" s="32" t="s">
        <v>115</v>
      </c>
      <c r="J81" s="33"/>
    </row>
    <row r="82" spans="1:10" ht="18.75" customHeight="1" x14ac:dyDescent="0.4">
      <c r="A82" s="34">
        <v>1995</v>
      </c>
      <c r="B82" s="34" t="s">
        <v>150</v>
      </c>
      <c r="C82" s="35">
        <v>110964</v>
      </c>
      <c r="D82" s="36">
        <f t="shared" si="5"/>
        <v>326833</v>
      </c>
      <c r="E82" s="36">
        <v>162007</v>
      </c>
      <c r="F82" s="36">
        <v>164826</v>
      </c>
      <c r="G82" s="36">
        <f t="shared" si="3"/>
        <v>837.96887418916504</v>
      </c>
      <c r="H82" s="37">
        <f t="shared" si="4"/>
        <v>2.9453967052377346</v>
      </c>
      <c r="I82" s="38" t="s">
        <v>151</v>
      </c>
      <c r="J82" s="33"/>
    </row>
    <row r="83" spans="1:10" ht="18.75" customHeight="1" x14ac:dyDescent="0.4">
      <c r="A83" s="28">
        <v>1996</v>
      </c>
      <c r="B83" s="28" t="s">
        <v>152</v>
      </c>
      <c r="C83" s="29">
        <v>112647</v>
      </c>
      <c r="D83" s="30">
        <f t="shared" si="5"/>
        <v>328667</v>
      </c>
      <c r="E83" s="30">
        <v>163008</v>
      </c>
      <c r="F83" s="30">
        <v>165659</v>
      </c>
      <c r="G83" s="30">
        <f t="shared" si="3"/>
        <v>842.67107658385248</v>
      </c>
      <c r="H83" s="31">
        <f t="shared" si="4"/>
        <v>2.9176720196720729</v>
      </c>
      <c r="I83" s="32" t="s">
        <v>115</v>
      </c>
      <c r="J83" s="33"/>
    </row>
    <row r="84" spans="1:10" ht="18.75" customHeight="1" x14ac:dyDescent="0.4">
      <c r="A84" s="28">
        <v>1997</v>
      </c>
      <c r="B84" s="28" t="s">
        <v>153</v>
      </c>
      <c r="C84" s="29">
        <v>114534</v>
      </c>
      <c r="D84" s="30">
        <f t="shared" si="5"/>
        <v>330321</v>
      </c>
      <c r="E84" s="30">
        <v>163833</v>
      </c>
      <c r="F84" s="30">
        <v>166488</v>
      </c>
      <c r="G84" s="30">
        <f>D84/$D$11*100</f>
        <v>846.91177601722939</v>
      </c>
      <c r="H84" s="31">
        <f t="shared" si="4"/>
        <v>2.8840431662213839</v>
      </c>
      <c r="I84" s="32" t="s">
        <v>115</v>
      </c>
      <c r="J84" s="33"/>
    </row>
    <row r="85" spans="1:10" ht="18.75" customHeight="1" x14ac:dyDescent="0.4">
      <c r="A85" s="28">
        <v>1998</v>
      </c>
      <c r="B85" s="28" t="s">
        <v>154</v>
      </c>
      <c r="C85" s="29">
        <v>115964</v>
      </c>
      <c r="D85" s="30">
        <f t="shared" si="5"/>
        <v>331552</v>
      </c>
      <c r="E85" s="30">
        <v>164439</v>
      </c>
      <c r="F85" s="30">
        <v>167113</v>
      </c>
      <c r="G85" s="30">
        <f t="shared" si="3"/>
        <v>850.06794349152631</v>
      </c>
      <c r="H85" s="31">
        <f t="shared" si="4"/>
        <v>2.8590942016487877</v>
      </c>
      <c r="I85" s="32" t="s">
        <v>115</v>
      </c>
      <c r="J85" s="33"/>
    </row>
    <row r="86" spans="1:10" ht="18.75" customHeight="1" x14ac:dyDescent="0.4">
      <c r="A86" s="28">
        <v>1999</v>
      </c>
      <c r="B86" s="28" t="s">
        <v>155</v>
      </c>
      <c r="C86" s="29">
        <v>117721</v>
      </c>
      <c r="D86" s="30">
        <f t="shared" si="5"/>
        <v>333206</v>
      </c>
      <c r="E86" s="30">
        <v>165235</v>
      </c>
      <c r="F86" s="30">
        <v>167971</v>
      </c>
      <c r="G86" s="30">
        <f>D86/$D$11*100</f>
        <v>854.30864292490321</v>
      </c>
      <c r="H86" s="31">
        <f t="shared" si="4"/>
        <v>2.8304720483176324</v>
      </c>
      <c r="I86" s="32" t="s">
        <v>115</v>
      </c>
      <c r="J86" s="33"/>
    </row>
    <row r="87" spans="1:10" ht="18.75" customHeight="1" x14ac:dyDescent="0.4">
      <c r="A87" s="34">
        <v>2000</v>
      </c>
      <c r="B87" s="34" t="s">
        <v>156</v>
      </c>
      <c r="C87" s="35">
        <v>120229</v>
      </c>
      <c r="D87" s="36">
        <f t="shared" si="5"/>
        <v>334824</v>
      </c>
      <c r="E87" s="36">
        <v>165988</v>
      </c>
      <c r="F87" s="36">
        <v>168836</v>
      </c>
      <c r="G87" s="36">
        <f t="shared" si="3"/>
        <v>858.45704176601794</v>
      </c>
      <c r="H87" s="37">
        <f t="shared" si="4"/>
        <v>2.7848855101514611</v>
      </c>
      <c r="I87" s="38" t="s">
        <v>157</v>
      </c>
      <c r="J87" s="33"/>
    </row>
    <row r="88" spans="1:10" ht="18.75" customHeight="1" x14ac:dyDescent="0.4">
      <c r="A88" s="28">
        <v>2001</v>
      </c>
      <c r="B88" s="28" t="s">
        <v>158</v>
      </c>
      <c r="C88" s="29">
        <v>121842</v>
      </c>
      <c r="D88" s="30">
        <f t="shared" si="5"/>
        <v>336031</v>
      </c>
      <c r="E88" s="30">
        <v>166491</v>
      </c>
      <c r="F88" s="30">
        <v>169540</v>
      </c>
      <c r="G88" s="30">
        <f t="shared" si="3"/>
        <v>861.55167551214015</v>
      </c>
      <c r="H88" s="31">
        <f t="shared" si="4"/>
        <v>2.7579241969107531</v>
      </c>
      <c r="I88" s="32" t="s">
        <v>115</v>
      </c>
      <c r="J88" s="33"/>
    </row>
    <row r="89" spans="1:10" ht="18.75" customHeight="1" x14ac:dyDescent="0.4">
      <c r="A89" s="28">
        <v>2002</v>
      </c>
      <c r="B89" s="28" t="s">
        <v>159</v>
      </c>
      <c r="C89" s="29">
        <v>123404</v>
      </c>
      <c r="D89" s="30">
        <f t="shared" si="5"/>
        <v>337675</v>
      </c>
      <c r="E89" s="30">
        <v>167399</v>
      </c>
      <c r="F89" s="30">
        <v>170276</v>
      </c>
      <c r="G89" s="30">
        <f>D89/$D$11*100</f>
        <v>865.76673589211077</v>
      </c>
      <c r="H89" s="31">
        <f t="shared" si="4"/>
        <v>2.7363375579397751</v>
      </c>
      <c r="I89" s="32" t="s">
        <v>115</v>
      </c>
      <c r="J89" s="33"/>
    </row>
    <row r="90" spans="1:10" ht="18.75" customHeight="1" x14ac:dyDescent="0.4">
      <c r="A90" s="28">
        <v>2003</v>
      </c>
      <c r="B90" s="28" t="s">
        <v>160</v>
      </c>
      <c r="C90" s="29">
        <v>124758</v>
      </c>
      <c r="D90" s="30">
        <f t="shared" si="5"/>
        <v>338272</v>
      </c>
      <c r="E90" s="30">
        <v>167520</v>
      </c>
      <c r="F90" s="30">
        <v>170752</v>
      </c>
      <c r="G90" s="30">
        <f t="shared" si="3"/>
        <v>867.29738738045796</v>
      </c>
      <c r="H90" s="31">
        <f t="shared" si="4"/>
        <v>2.7114253194183942</v>
      </c>
      <c r="I90" s="32" t="s">
        <v>115</v>
      </c>
      <c r="J90" s="33"/>
    </row>
    <row r="91" spans="1:10" ht="18.75" customHeight="1" x14ac:dyDescent="0.4">
      <c r="A91" s="28">
        <v>2004</v>
      </c>
      <c r="B91" s="28" t="s">
        <v>161</v>
      </c>
      <c r="C91" s="29">
        <v>126173</v>
      </c>
      <c r="D91" s="30">
        <f t="shared" si="5"/>
        <v>339181</v>
      </c>
      <c r="E91" s="30">
        <v>167665</v>
      </c>
      <c r="F91" s="30">
        <v>171516</v>
      </c>
      <c r="G91" s="30">
        <f>D91/$D$11*100</f>
        <v>869.62797733507671</v>
      </c>
      <c r="H91" s="31">
        <f t="shared" si="4"/>
        <v>2.6882217273109146</v>
      </c>
      <c r="I91" s="32" t="s">
        <v>115</v>
      </c>
      <c r="J91" s="33"/>
    </row>
    <row r="92" spans="1:10" ht="18.75" customHeight="1" x14ac:dyDescent="0.4">
      <c r="A92" s="34">
        <v>2005</v>
      </c>
      <c r="B92" s="34" t="s">
        <v>162</v>
      </c>
      <c r="C92" s="35">
        <v>126382</v>
      </c>
      <c r="D92" s="36">
        <f t="shared" si="5"/>
        <v>338834</v>
      </c>
      <c r="E92" s="36">
        <v>167071</v>
      </c>
      <c r="F92" s="36">
        <v>171763</v>
      </c>
      <c r="G92" s="36">
        <f t="shared" si="3"/>
        <v>868.73830218188357</v>
      </c>
      <c r="H92" s="37">
        <f t="shared" si="4"/>
        <v>2.6810305264990268</v>
      </c>
      <c r="I92" s="38" t="s">
        <v>163</v>
      </c>
      <c r="J92" s="33"/>
    </row>
    <row r="93" spans="1:10" ht="18.75" customHeight="1" x14ac:dyDescent="0.4">
      <c r="A93" s="28">
        <v>2006</v>
      </c>
      <c r="B93" s="28" t="s">
        <v>164</v>
      </c>
      <c r="C93" s="29">
        <v>127704</v>
      </c>
      <c r="D93" s="30">
        <f t="shared" si="5"/>
        <v>338999</v>
      </c>
      <c r="E93" s="30">
        <v>167047</v>
      </c>
      <c r="F93" s="30">
        <v>171952</v>
      </c>
      <c r="G93" s="30">
        <f t="shared" si="3"/>
        <v>869.16134656308498</v>
      </c>
      <c r="H93" s="31">
        <f t="shared" si="4"/>
        <v>2.6545683768715156</v>
      </c>
      <c r="I93" s="32" t="s">
        <v>115</v>
      </c>
      <c r="J93" s="33"/>
    </row>
    <row r="94" spans="1:10" ht="18.75" customHeight="1" x14ac:dyDescent="0.4">
      <c r="A94" s="28">
        <v>2007</v>
      </c>
      <c r="B94" s="28" t="s">
        <v>165</v>
      </c>
      <c r="C94" s="29">
        <v>129184</v>
      </c>
      <c r="D94" s="30">
        <f t="shared" si="5"/>
        <v>339079</v>
      </c>
      <c r="E94" s="30">
        <v>166860</v>
      </c>
      <c r="F94" s="30">
        <v>172219</v>
      </c>
      <c r="G94" s="30">
        <f>D94/$D$11*100</f>
        <v>869.36645899033408</v>
      </c>
      <c r="H94" s="31">
        <f t="shared" si="4"/>
        <v>2.6247755139955413</v>
      </c>
      <c r="I94" s="32" t="s">
        <v>115</v>
      </c>
      <c r="J94" s="33"/>
    </row>
    <row r="95" spans="1:10" ht="18.75" customHeight="1" x14ac:dyDescent="0.4">
      <c r="A95" s="28">
        <v>2008</v>
      </c>
      <c r="B95" s="28" t="s">
        <v>166</v>
      </c>
      <c r="C95" s="29">
        <v>130785</v>
      </c>
      <c r="D95" s="30">
        <f t="shared" si="5"/>
        <v>339108</v>
      </c>
      <c r="E95" s="30">
        <v>166777</v>
      </c>
      <c r="F95" s="30">
        <v>172331</v>
      </c>
      <c r="G95" s="30">
        <f t="shared" si="3"/>
        <v>869.44081224521187</v>
      </c>
      <c r="H95" s="31">
        <f t="shared" si="4"/>
        <v>2.5928661543755016</v>
      </c>
      <c r="I95" s="32" t="s">
        <v>115</v>
      </c>
      <c r="J95" s="33"/>
    </row>
    <row r="96" spans="1:10" ht="18.75" customHeight="1" x14ac:dyDescent="0.4">
      <c r="A96" s="28">
        <v>2009</v>
      </c>
      <c r="B96" s="28" t="s">
        <v>167</v>
      </c>
      <c r="C96" s="29">
        <v>131726</v>
      </c>
      <c r="D96" s="30">
        <f t="shared" si="5"/>
        <v>338731</v>
      </c>
      <c r="E96" s="30">
        <v>166450</v>
      </c>
      <c r="F96" s="30">
        <v>172281</v>
      </c>
      <c r="G96" s="30">
        <f>D96/$D$11*100</f>
        <v>868.47421993180023</v>
      </c>
      <c r="H96" s="31">
        <f t="shared" si="4"/>
        <v>2.5714817120386257</v>
      </c>
      <c r="I96" s="32" t="s">
        <v>115</v>
      </c>
      <c r="J96" s="33"/>
    </row>
    <row r="97" spans="1:10" ht="18.75" customHeight="1" x14ac:dyDescent="0.4">
      <c r="A97" s="34">
        <v>2010</v>
      </c>
      <c r="B97" s="34" t="s">
        <v>168</v>
      </c>
      <c r="C97" s="35">
        <v>131740</v>
      </c>
      <c r="D97" s="36">
        <f t="shared" si="5"/>
        <v>338712</v>
      </c>
      <c r="E97" s="36">
        <v>166336</v>
      </c>
      <c r="F97" s="36">
        <v>172376</v>
      </c>
      <c r="G97" s="36">
        <f t="shared" si="3"/>
        <v>868.42550573032838</v>
      </c>
      <c r="H97" s="37">
        <f t="shared" si="4"/>
        <v>2.5710642173979048</v>
      </c>
      <c r="I97" s="38" t="s">
        <v>169</v>
      </c>
      <c r="J97" s="33"/>
    </row>
    <row r="98" spans="1:10" ht="18.75" customHeight="1" x14ac:dyDescent="0.4">
      <c r="A98" s="28">
        <v>2011</v>
      </c>
      <c r="B98" s="28" t="s">
        <v>170</v>
      </c>
      <c r="C98" s="29">
        <v>131214</v>
      </c>
      <c r="D98" s="30">
        <f t="shared" si="5"/>
        <v>332482</v>
      </c>
      <c r="E98" s="30">
        <v>163675</v>
      </c>
      <c r="F98" s="30">
        <v>168807</v>
      </c>
      <c r="G98" s="30">
        <f t="shared" si="3"/>
        <v>852.45237545829809</v>
      </c>
      <c r="H98" s="31">
        <f t="shared" si="4"/>
        <v>2.5338912006340788</v>
      </c>
      <c r="I98" s="32" t="s">
        <v>115</v>
      </c>
      <c r="J98" s="42"/>
    </row>
    <row r="99" spans="1:10" ht="18.75" customHeight="1" x14ac:dyDescent="0.4">
      <c r="A99" s="28">
        <v>2012</v>
      </c>
      <c r="B99" s="28" t="s">
        <v>171</v>
      </c>
      <c r="C99" s="29">
        <v>131674</v>
      </c>
      <c r="D99" s="30">
        <f t="shared" si="5"/>
        <v>328188</v>
      </c>
      <c r="E99" s="30">
        <v>161718</v>
      </c>
      <c r="F99" s="30">
        <v>166470</v>
      </c>
      <c r="G99" s="30">
        <f>D99/$D$11*100</f>
        <v>841.44296592569799</v>
      </c>
      <c r="H99" s="31">
        <f t="shared" si="4"/>
        <v>2.4924282698178835</v>
      </c>
      <c r="I99" s="32" t="s">
        <v>115</v>
      </c>
      <c r="J99" s="42"/>
    </row>
    <row r="100" spans="1:10" ht="18.75" customHeight="1" x14ac:dyDescent="0.4">
      <c r="A100" s="28">
        <v>2013</v>
      </c>
      <c r="B100" s="28" t="s">
        <v>172</v>
      </c>
      <c r="C100" s="29">
        <v>133307</v>
      </c>
      <c r="D100" s="30">
        <f t="shared" si="5"/>
        <v>328236</v>
      </c>
      <c r="E100" s="30">
        <v>161866</v>
      </c>
      <c r="F100" s="30">
        <v>166370</v>
      </c>
      <c r="G100" s="30">
        <f t="shared" si="3"/>
        <v>841.56603338204764</v>
      </c>
      <c r="H100" s="31">
        <f t="shared" si="4"/>
        <v>2.4622562956183844</v>
      </c>
      <c r="I100" s="32" t="s">
        <v>115</v>
      </c>
      <c r="J100" s="33"/>
    </row>
    <row r="101" spans="1:10" ht="18.75" customHeight="1" x14ac:dyDescent="0.4">
      <c r="A101" s="28">
        <v>2014</v>
      </c>
      <c r="B101" s="28" t="s">
        <v>173</v>
      </c>
      <c r="C101" s="29">
        <v>135025</v>
      </c>
      <c r="D101" s="30">
        <f t="shared" si="5"/>
        <v>329102</v>
      </c>
      <c r="E101" s="30">
        <v>162592</v>
      </c>
      <c r="F101" s="30">
        <v>166510</v>
      </c>
      <c r="G101" s="30">
        <f>D101/$D$11*100</f>
        <v>843.78637540702005</v>
      </c>
      <c r="H101" s="31">
        <f t="shared" si="4"/>
        <v>2.4373412331049806</v>
      </c>
      <c r="I101" s="32" t="s">
        <v>115</v>
      </c>
      <c r="J101" s="33"/>
    </row>
    <row r="102" spans="1:10" ht="18.75" customHeight="1" x14ac:dyDescent="0.4">
      <c r="A102" s="34">
        <v>2015</v>
      </c>
      <c r="B102" s="34" t="s">
        <v>174</v>
      </c>
      <c r="C102" s="35">
        <v>138310</v>
      </c>
      <c r="D102" s="36">
        <f t="shared" si="5"/>
        <v>335444</v>
      </c>
      <c r="E102" s="36">
        <v>167096</v>
      </c>
      <c r="F102" s="36">
        <v>168348</v>
      </c>
      <c r="G102" s="36">
        <f t="shared" si="3"/>
        <v>860.04666307719924</v>
      </c>
      <c r="H102" s="37">
        <f t="shared" si="4"/>
        <v>2.4253054732123491</v>
      </c>
      <c r="I102" s="38" t="s">
        <v>175</v>
      </c>
      <c r="J102" s="43"/>
    </row>
    <row r="103" spans="1:10" ht="18.75" customHeight="1" x14ac:dyDescent="0.4">
      <c r="A103" s="28">
        <v>2016</v>
      </c>
      <c r="B103" s="28" t="s">
        <v>176</v>
      </c>
      <c r="C103" s="29">
        <v>140053</v>
      </c>
      <c r="D103" s="30">
        <f t="shared" si="5"/>
        <v>335603</v>
      </c>
      <c r="E103" s="30">
        <v>167239</v>
      </c>
      <c r="F103" s="30">
        <v>168364</v>
      </c>
      <c r="G103" s="30">
        <f>D103/$D$11*100</f>
        <v>860.45432402635686</v>
      </c>
      <c r="H103" s="31">
        <f t="shared" si="4"/>
        <v>2.3962571312288921</v>
      </c>
      <c r="I103" s="32" t="s">
        <v>115</v>
      </c>
      <c r="J103" s="43"/>
    </row>
    <row r="104" spans="1:10" ht="18.75" customHeight="1" x14ac:dyDescent="0.4">
      <c r="A104" s="28">
        <v>2017</v>
      </c>
      <c r="B104" s="28" t="s">
        <v>177</v>
      </c>
      <c r="C104" s="29">
        <v>141030</v>
      </c>
      <c r="D104" s="30">
        <f t="shared" si="5"/>
        <v>334753</v>
      </c>
      <c r="E104" s="30">
        <v>166823</v>
      </c>
      <c r="F104" s="30">
        <v>167930</v>
      </c>
      <c r="G104" s="30">
        <f t="shared" si="3"/>
        <v>858.27500448683429</v>
      </c>
      <c r="H104" s="31">
        <f t="shared" si="4"/>
        <v>2.373629724172162</v>
      </c>
      <c r="I104" s="32" t="s">
        <v>115</v>
      </c>
      <c r="J104" s="43"/>
    </row>
    <row r="105" spans="1:10" ht="18.75" customHeight="1" x14ac:dyDescent="0.4">
      <c r="A105" s="28">
        <v>2018</v>
      </c>
      <c r="B105" s="28" t="s">
        <v>178</v>
      </c>
      <c r="C105" s="29">
        <v>141606</v>
      </c>
      <c r="D105" s="30">
        <f t="shared" si="5"/>
        <v>333003</v>
      </c>
      <c r="E105" s="30">
        <v>165764</v>
      </c>
      <c r="F105" s="30">
        <v>167239</v>
      </c>
      <c r="G105" s="30">
        <f>D105/$D$11*100</f>
        <v>853.78817014075833</v>
      </c>
      <c r="H105" s="31">
        <f t="shared" si="4"/>
        <v>2.3516164569297913</v>
      </c>
      <c r="I105" s="32" t="s">
        <v>115</v>
      </c>
      <c r="J105" s="43"/>
    </row>
    <row r="106" spans="1:10" ht="18.75" customHeight="1" x14ac:dyDescent="0.4">
      <c r="A106" s="28">
        <v>2019</v>
      </c>
      <c r="B106" s="28" t="s">
        <v>179</v>
      </c>
      <c r="C106" s="29">
        <v>142824</v>
      </c>
      <c r="D106" s="30">
        <v>332028</v>
      </c>
      <c r="E106" s="30">
        <v>165170</v>
      </c>
      <c r="F106" s="30">
        <v>166858</v>
      </c>
      <c r="G106" s="30">
        <f t="shared" si="3"/>
        <v>851.28836243365902</v>
      </c>
      <c r="H106" s="31">
        <f t="shared" si="4"/>
        <v>2.324735338598555</v>
      </c>
      <c r="I106" s="32" t="s">
        <v>115</v>
      </c>
      <c r="J106" s="43"/>
    </row>
    <row r="107" spans="1:10" ht="18.75" customHeight="1" x14ac:dyDescent="0.4">
      <c r="A107" s="34">
        <v>2020</v>
      </c>
      <c r="B107" s="34" t="s">
        <v>180</v>
      </c>
      <c r="C107" s="35">
        <v>140441</v>
      </c>
      <c r="D107" s="36">
        <v>327692</v>
      </c>
      <c r="E107" s="36">
        <v>161830</v>
      </c>
      <c r="F107" s="36">
        <v>165862</v>
      </c>
      <c r="G107" s="36">
        <f t="shared" ref="G107:G112" si="6">D107/$D$11*100</f>
        <v>840.17126887675295</v>
      </c>
      <c r="H107" s="37">
        <f t="shared" si="4"/>
        <v>2.3333072250980837</v>
      </c>
      <c r="I107" s="38" t="s">
        <v>181</v>
      </c>
      <c r="J107" s="43"/>
    </row>
    <row r="108" spans="1:10" ht="18.75" customHeight="1" x14ac:dyDescent="0.4">
      <c r="A108" s="28">
        <v>2021</v>
      </c>
      <c r="B108" s="28" t="s">
        <v>182</v>
      </c>
      <c r="C108" s="44">
        <v>141527</v>
      </c>
      <c r="D108" s="45">
        <v>326149</v>
      </c>
      <c r="E108" s="45">
        <v>161101</v>
      </c>
      <c r="F108" s="45">
        <v>165048</v>
      </c>
      <c r="G108" s="45">
        <f t="shared" si="6"/>
        <v>836.21516293618436</v>
      </c>
      <c r="H108" s="46">
        <f t="shared" si="4"/>
        <v>2.3045002013750024</v>
      </c>
      <c r="I108" s="32" t="s">
        <v>115</v>
      </c>
      <c r="J108" s="43"/>
    </row>
    <row r="109" spans="1:10" ht="18.75" customHeight="1" x14ac:dyDescent="0.4">
      <c r="A109" s="47">
        <v>2022</v>
      </c>
      <c r="B109" s="47" t="s">
        <v>183</v>
      </c>
      <c r="C109" s="44">
        <v>142396</v>
      </c>
      <c r="D109" s="45">
        <f>SUM(E109:F109)</f>
        <v>324095</v>
      </c>
      <c r="E109" s="45">
        <v>160009</v>
      </c>
      <c r="F109" s="45">
        <v>164086</v>
      </c>
      <c r="G109" s="45">
        <f t="shared" si="6"/>
        <v>830.94890136656159</v>
      </c>
      <c r="H109" s="46">
        <f>D109/C109</f>
        <v>2.2760119666282761</v>
      </c>
      <c r="I109" s="32" t="s">
        <v>115</v>
      </c>
      <c r="J109" s="43"/>
    </row>
    <row r="110" spans="1:10" ht="18.75" customHeight="1" x14ac:dyDescent="0.4">
      <c r="A110" s="47">
        <v>2023</v>
      </c>
      <c r="B110" s="47" t="s">
        <v>184</v>
      </c>
      <c r="C110" s="44">
        <v>143043</v>
      </c>
      <c r="D110" s="45">
        <f>SUM(E110:F110)</f>
        <v>321739</v>
      </c>
      <c r="E110" s="45">
        <v>158864</v>
      </c>
      <c r="F110" s="45">
        <v>162875</v>
      </c>
      <c r="G110" s="45">
        <f t="shared" si="6"/>
        <v>824.90834038407309</v>
      </c>
      <c r="H110" s="46">
        <f t="shared" si="4"/>
        <v>2.2492467300042644</v>
      </c>
      <c r="I110" s="32" t="s">
        <v>115</v>
      </c>
      <c r="J110" s="43"/>
    </row>
    <row r="111" spans="1:10" s="48" customFormat="1" ht="18.75" customHeight="1" x14ac:dyDescent="0.4">
      <c r="A111" s="47">
        <v>2024</v>
      </c>
      <c r="B111" s="47" t="s">
        <v>185</v>
      </c>
      <c r="C111" s="44">
        <v>143917</v>
      </c>
      <c r="D111" s="45">
        <f>SUM(E111:F111)</f>
        <v>319230</v>
      </c>
      <c r="E111" s="45">
        <v>157519</v>
      </c>
      <c r="F111" s="45">
        <v>161711</v>
      </c>
      <c r="G111" s="45">
        <f t="shared" si="6"/>
        <v>818.47550188447042</v>
      </c>
      <c r="H111" s="46">
        <f>D111/C111</f>
        <v>2.2181535190422257</v>
      </c>
      <c r="I111" s="32" t="s">
        <v>115</v>
      </c>
      <c r="J111" s="43"/>
    </row>
    <row r="112" spans="1:10" ht="13.5" x14ac:dyDescent="0.4">
      <c r="A112" s="49">
        <v>2025</v>
      </c>
      <c r="B112" s="50" t="s">
        <v>186</v>
      </c>
      <c r="C112" s="51">
        <v>143917</v>
      </c>
      <c r="D112" s="52">
        <f>SUM(E112:F112)</f>
        <v>319230</v>
      </c>
      <c r="E112" s="52">
        <v>157519</v>
      </c>
      <c r="F112" s="52">
        <v>161711</v>
      </c>
      <c r="G112" s="52">
        <f t="shared" si="6"/>
        <v>818.47550188447042</v>
      </c>
      <c r="H112" s="53">
        <f>D112/C112</f>
        <v>2.2181535190422257</v>
      </c>
      <c r="I112" s="54" t="s">
        <v>53</v>
      </c>
      <c r="J112" s="55"/>
    </row>
  </sheetData>
  <mergeCells count="9">
    <mergeCell ref="I4:I5"/>
    <mergeCell ref="J4:J5"/>
    <mergeCell ref="J98:J99"/>
    <mergeCell ref="A4:A5"/>
    <mergeCell ref="B4:B5"/>
    <mergeCell ref="C4:C5"/>
    <mergeCell ref="D4:F4"/>
    <mergeCell ref="G4:G5"/>
    <mergeCell ref="H4:H5"/>
  </mergeCells>
  <phoneticPr fontId="3"/>
  <hyperlinks>
    <hyperlink ref="L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K34"/>
  <sheetViews>
    <sheetView zoomScale="85" zoomScaleNormal="85" zoomScaleSheetLayoutView="85" workbookViewId="0"/>
  </sheetViews>
  <sheetFormatPr defaultColWidth="2.5" defaultRowHeight="15" customHeight="1" x14ac:dyDescent="0.4"/>
  <cols>
    <col min="1" max="2" width="12.875" style="26" customWidth="1"/>
    <col min="3" max="24" width="7" style="26" customWidth="1"/>
    <col min="25" max="25" width="9.625" style="26" customWidth="1"/>
    <col min="26" max="26" width="2.5" style="26" customWidth="1"/>
    <col min="27" max="27" width="10.625" style="26" bestFit="1" customWidth="1"/>
    <col min="28" max="30" width="2.5" style="26"/>
    <col min="31" max="39" width="2.5" style="26" customWidth="1"/>
    <col min="40" max="16384" width="2.5" style="26"/>
  </cols>
  <sheetData>
    <row r="1" spans="1:37" ht="22.5" customHeight="1" x14ac:dyDescent="0.4">
      <c r="Y1" s="56" t="s">
        <v>36</v>
      </c>
      <c r="AA1" s="18" t="s">
        <v>37</v>
      </c>
    </row>
    <row r="2" spans="1:37" s="58" customFormat="1" ht="22.5" customHeight="1" x14ac:dyDescent="0.4">
      <c r="A2" s="57" t="s">
        <v>187</v>
      </c>
      <c r="B2" s="57"/>
      <c r="C2" s="57"/>
    </row>
    <row r="3" spans="1:37" ht="20.100000000000001" customHeight="1" x14ac:dyDescent="0.4">
      <c r="A3" s="22" t="s">
        <v>188</v>
      </c>
      <c r="B3" s="22" t="s">
        <v>189</v>
      </c>
      <c r="C3" s="23" t="s">
        <v>190</v>
      </c>
      <c r="D3" s="23"/>
      <c r="E3" s="23"/>
      <c r="F3" s="23"/>
      <c r="G3" s="23"/>
      <c r="H3" s="23"/>
      <c r="I3" s="23"/>
      <c r="J3" s="23"/>
      <c r="K3" s="23"/>
      <c r="L3" s="23" t="s">
        <v>191</v>
      </c>
      <c r="M3" s="24" t="s">
        <v>192</v>
      </c>
      <c r="N3" s="59" t="s">
        <v>193</v>
      </c>
      <c r="O3" s="25" t="s">
        <v>194</v>
      </c>
      <c r="P3" s="21"/>
      <c r="Q3" s="21"/>
      <c r="R3" s="21"/>
      <c r="S3" s="21"/>
      <c r="T3" s="21"/>
      <c r="U3" s="21"/>
      <c r="V3" s="21"/>
      <c r="W3" s="21"/>
      <c r="X3" s="21"/>
      <c r="Y3" s="60" t="s">
        <v>195</v>
      </c>
    </row>
    <row r="4" spans="1:37" ht="20.100000000000001" customHeight="1" x14ac:dyDescent="0.4">
      <c r="A4" s="21"/>
      <c r="B4" s="21"/>
      <c r="C4" s="23" t="s">
        <v>196</v>
      </c>
      <c r="D4" s="23"/>
      <c r="E4" s="23"/>
      <c r="F4" s="23" t="s">
        <v>197</v>
      </c>
      <c r="G4" s="23"/>
      <c r="H4" s="23"/>
      <c r="I4" s="23" t="s">
        <v>198</v>
      </c>
      <c r="J4" s="23"/>
      <c r="K4" s="23"/>
      <c r="L4" s="23"/>
      <c r="M4" s="23"/>
      <c r="N4" s="61"/>
      <c r="O4" s="23" t="s">
        <v>199</v>
      </c>
      <c r="P4" s="23"/>
      <c r="Q4" s="23"/>
      <c r="R4" s="25" t="s">
        <v>200</v>
      </c>
      <c r="S4" s="21"/>
      <c r="T4" s="21"/>
      <c r="U4" s="23" t="s">
        <v>201</v>
      </c>
      <c r="V4" s="23"/>
      <c r="W4" s="23"/>
      <c r="X4" s="60" t="s">
        <v>202</v>
      </c>
      <c r="Y4" s="62"/>
    </row>
    <row r="5" spans="1:37" ht="20.100000000000001" customHeight="1" x14ac:dyDescent="0.4">
      <c r="A5" s="21"/>
      <c r="B5" s="21"/>
      <c r="C5" s="27" t="s">
        <v>203</v>
      </c>
      <c r="D5" s="27" t="s">
        <v>49</v>
      </c>
      <c r="E5" s="27" t="s">
        <v>50</v>
      </c>
      <c r="F5" s="27" t="s">
        <v>203</v>
      </c>
      <c r="G5" s="27" t="s">
        <v>49</v>
      </c>
      <c r="H5" s="27" t="s">
        <v>50</v>
      </c>
      <c r="I5" s="27" t="s">
        <v>203</v>
      </c>
      <c r="J5" s="27" t="s">
        <v>49</v>
      </c>
      <c r="K5" s="27" t="s">
        <v>50</v>
      </c>
      <c r="L5" s="23"/>
      <c r="M5" s="23"/>
      <c r="N5" s="61"/>
      <c r="O5" s="63" t="s">
        <v>203</v>
      </c>
      <c r="P5" s="63" t="s">
        <v>204</v>
      </c>
      <c r="Q5" s="63" t="s">
        <v>205</v>
      </c>
      <c r="R5" s="63" t="s">
        <v>203</v>
      </c>
      <c r="S5" s="63" t="s">
        <v>204</v>
      </c>
      <c r="T5" s="63" t="s">
        <v>205</v>
      </c>
      <c r="U5" s="63" t="s">
        <v>206</v>
      </c>
      <c r="V5" s="63" t="s">
        <v>207</v>
      </c>
      <c r="W5" s="64" t="s">
        <v>208</v>
      </c>
      <c r="X5" s="65"/>
      <c r="Y5" s="65"/>
    </row>
    <row r="6" spans="1:37" ht="32.25" customHeight="1" x14ac:dyDescent="0.4">
      <c r="A6" s="66">
        <v>2010</v>
      </c>
      <c r="B6" s="67" t="s">
        <v>209</v>
      </c>
      <c r="C6" s="68">
        <f t="shared" ref="C6:C18" si="0">SUM(D6:E6)</f>
        <v>3079</v>
      </c>
      <c r="D6" s="69">
        <v>1622</v>
      </c>
      <c r="E6" s="69">
        <v>1457</v>
      </c>
      <c r="F6" s="69">
        <f t="shared" ref="F6:F18" si="1">SUM(G6:H6)</f>
        <v>2921</v>
      </c>
      <c r="G6" s="69">
        <v>1574</v>
      </c>
      <c r="H6" s="69">
        <v>1347</v>
      </c>
      <c r="I6" s="69">
        <v>158</v>
      </c>
      <c r="J6" s="69">
        <v>48</v>
      </c>
      <c r="K6" s="69">
        <v>110</v>
      </c>
      <c r="L6" s="70">
        <v>111</v>
      </c>
      <c r="M6" s="71">
        <v>2054</v>
      </c>
      <c r="N6" s="71">
        <v>773</v>
      </c>
      <c r="O6" s="69">
        <f t="shared" ref="O6:O18" si="2">SUM(P6:Q6)</f>
        <v>11636</v>
      </c>
      <c r="P6" s="69">
        <v>6547</v>
      </c>
      <c r="Q6" s="69">
        <v>5089</v>
      </c>
      <c r="R6" s="72">
        <f>SUM(S6:T6)</f>
        <v>11934</v>
      </c>
      <c r="S6" s="69">
        <v>7699</v>
      </c>
      <c r="T6" s="69">
        <v>4235</v>
      </c>
      <c r="U6" s="69" t="s">
        <v>210</v>
      </c>
      <c r="V6" s="69" t="s">
        <v>210</v>
      </c>
      <c r="W6" s="69" t="s">
        <v>210</v>
      </c>
      <c r="X6" s="69">
        <f>+O6-R6</f>
        <v>-298</v>
      </c>
      <c r="Y6" s="69">
        <f t="shared" ref="Y6:Y10" si="3">I6+X6</f>
        <v>-140</v>
      </c>
    </row>
    <row r="7" spans="1:37" ht="32.25" customHeight="1" x14ac:dyDescent="0.4">
      <c r="A7" s="66">
        <v>2011</v>
      </c>
      <c r="B7" s="73" t="s">
        <v>211</v>
      </c>
      <c r="C7" s="68">
        <f t="shared" si="0"/>
        <v>2978</v>
      </c>
      <c r="D7" s="69">
        <v>1541</v>
      </c>
      <c r="E7" s="69">
        <v>1437</v>
      </c>
      <c r="F7" s="69">
        <f t="shared" si="1"/>
        <v>3033</v>
      </c>
      <c r="G7" s="69">
        <v>1587</v>
      </c>
      <c r="H7" s="69">
        <v>1446</v>
      </c>
      <c r="I7" s="69">
        <v>-55</v>
      </c>
      <c r="J7" s="69">
        <v>-46</v>
      </c>
      <c r="K7" s="69">
        <v>-9</v>
      </c>
      <c r="L7" s="70">
        <v>85</v>
      </c>
      <c r="M7" s="71">
        <v>1802</v>
      </c>
      <c r="N7" s="71">
        <v>614</v>
      </c>
      <c r="O7" s="69">
        <f t="shared" si="2"/>
        <v>10171</v>
      </c>
      <c r="P7" s="69">
        <v>5140</v>
      </c>
      <c r="Q7" s="69">
        <v>5031</v>
      </c>
      <c r="R7" s="72">
        <f t="shared" ref="R7:R18" si="4">SUM(S7:T7)</f>
        <v>17636</v>
      </c>
      <c r="S7" s="69">
        <v>13161</v>
      </c>
      <c r="T7" s="69">
        <v>4475</v>
      </c>
      <c r="U7" s="69" t="s">
        <v>210</v>
      </c>
      <c r="V7" s="69" t="s">
        <v>210</v>
      </c>
      <c r="W7" s="69" t="s">
        <v>210</v>
      </c>
      <c r="X7" s="69">
        <f t="shared" ref="X7:X10" si="5">+O7-R7</f>
        <v>-7465</v>
      </c>
      <c r="Y7" s="69">
        <f t="shared" si="3"/>
        <v>-7520</v>
      </c>
    </row>
    <row r="8" spans="1:37" ht="32.25" customHeight="1" x14ac:dyDescent="0.4">
      <c r="A8" s="66">
        <v>2012</v>
      </c>
      <c r="B8" s="67" t="s">
        <v>212</v>
      </c>
      <c r="C8" s="68">
        <f t="shared" si="0"/>
        <v>2575</v>
      </c>
      <c r="D8" s="69">
        <v>1317</v>
      </c>
      <c r="E8" s="69">
        <v>1258</v>
      </c>
      <c r="F8" s="69">
        <f t="shared" si="1"/>
        <v>3057</v>
      </c>
      <c r="G8" s="69">
        <v>1609</v>
      </c>
      <c r="H8" s="69">
        <v>1448</v>
      </c>
      <c r="I8" s="69">
        <v>-482</v>
      </c>
      <c r="J8" s="69">
        <v>-292</v>
      </c>
      <c r="K8" s="69">
        <v>-190</v>
      </c>
      <c r="L8" s="70">
        <v>87</v>
      </c>
      <c r="M8" s="71">
        <v>1903</v>
      </c>
      <c r="N8" s="71">
        <v>604</v>
      </c>
      <c r="O8" s="69">
        <f t="shared" si="2"/>
        <v>10124</v>
      </c>
      <c r="P8" s="69">
        <v>5498</v>
      </c>
      <c r="Q8" s="69">
        <v>4626</v>
      </c>
      <c r="R8" s="72">
        <f t="shared" si="4"/>
        <v>12860</v>
      </c>
      <c r="S8" s="69">
        <v>9230</v>
      </c>
      <c r="T8" s="69">
        <v>3630</v>
      </c>
      <c r="U8" s="69">
        <v>7747</v>
      </c>
      <c r="V8" s="69">
        <v>7747</v>
      </c>
      <c r="W8" s="69" t="s">
        <v>210</v>
      </c>
      <c r="X8" s="69">
        <f t="shared" si="5"/>
        <v>-2736</v>
      </c>
      <c r="Y8" s="69">
        <f t="shared" si="3"/>
        <v>-3218</v>
      </c>
    </row>
    <row r="9" spans="1:37" ht="32.25" customHeight="1" x14ac:dyDescent="0.4">
      <c r="A9" s="66">
        <v>2013</v>
      </c>
      <c r="B9" s="73" t="s">
        <v>213</v>
      </c>
      <c r="C9" s="68">
        <f t="shared" si="0"/>
        <v>2656</v>
      </c>
      <c r="D9" s="69">
        <v>1385</v>
      </c>
      <c r="E9" s="69">
        <v>1271</v>
      </c>
      <c r="F9" s="69">
        <f t="shared" si="1"/>
        <v>2991</v>
      </c>
      <c r="G9" s="69">
        <v>1573</v>
      </c>
      <c r="H9" s="69">
        <v>1418</v>
      </c>
      <c r="I9" s="69">
        <v>-335</v>
      </c>
      <c r="J9" s="69">
        <v>-188</v>
      </c>
      <c r="K9" s="69">
        <v>-147</v>
      </c>
      <c r="L9" s="70">
        <v>81</v>
      </c>
      <c r="M9" s="71">
        <v>1885</v>
      </c>
      <c r="N9" s="71">
        <v>607</v>
      </c>
      <c r="O9" s="69">
        <f t="shared" si="2"/>
        <v>11362</v>
      </c>
      <c r="P9" s="69">
        <v>6498</v>
      </c>
      <c r="Q9" s="69">
        <v>4864</v>
      </c>
      <c r="R9" s="72">
        <f t="shared" si="4"/>
        <v>10749</v>
      </c>
      <c r="S9" s="69">
        <v>7100</v>
      </c>
      <c r="T9" s="69">
        <v>3649</v>
      </c>
      <c r="U9" s="69">
        <v>7229</v>
      </c>
      <c r="V9" s="69">
        <v>7229</v>
      </c>
      <c r="W9" s="69" t="s">
        <v>210</v>
      </c>
      <c r="X9" s="69">
        <f t="shared" si="5"/>
        <v>613</v>
      </c>
      <c r="Y9" s="69">
        <f t="shared" si="3"/>
        <v>278</v>
      </c>
    </row>
    <row r="10" spans="1:37" ht="32.25" customHeight="1" x14ac:dyDescent="0.4">
      <c r="A10" s="66">
        <v>2014</v>
      </c>
      <c r="B10" s="67" t="s">
        <v>214</v>
      </c>
      <c r="C10" s="68">
        <f t="shared" si="0"/>
        <v>2694</v>
      </c>
      <c r="D10" s="69">
        <v>1387</v>
      </c>
      <c r="E10" s="69">
        <v>1307</v>
      </c>
      <c r="F10" s="69">
        <f t="shared" si="1"/>
        <v>3039</v>
      </c>
      <c r="G10" s="69">
        <v>1554</v>
      </c>
      <c r="H10" s="69">
        <v>1485</v>
      </c>
      <c r="I10" s="69">
        <v>-345</v>
      </c>
      <c r="J10" s="69">
        <v>-167</v>
      </c>
      <c r="K10" s="69">
        <v>-178</v>
      </c>
      <c r="L10" s="70">
        <v>82</v>
      </c>
      <c r="M10" s="71">
        <v>1797</v>
      </c>
      <c r="N10" s="71">
        <v>602</v>
      </c>
      <c r="O10" s="69">
        <f t="shared" si="2"/>
        <v>11956</v>
      </c>
      <c r="P10" s="69">
        <v>6914</v>
      </c>
      <c r="Q10" s="69">
        <v>5042</v>
      </c>
      <c r="R10" s="72">
        <f t="shared" si="4"/>
        <v>10780</v>
      </c>
      <c r="S10" s="69">
        <v>6936</v>
      </c>
      <c r="T10" s="69">
        <v>3844</v>
      </c>
      <c r="U10" s="69">
        <v>7477</v>
      </c>
      <c r="V10" s="69">
        <v>7477</v>
      </c>
      <c r="W10" s="69" t="s">
        <v>210</v>
      </c>
      <c r="X10" s="69">
        <f t="shared" si="5"/>
        <v>1176</v>
      </c>
      <c r="Y10" s="69">
        <f t="shared" si="3"/>
        <v>831</v>
      </c>
    </row>
    <row r="11" spans="1:37" ht="32.25" customHeight="1" x14ac:dyDescent="0.4">
      <c r="A11" s="66">
        <v>2015</v>
      </c>
      <c r="B11" s="73" t="s">
        <v>215</v>
      </c>
      <c r="C11" s="68">
        <f t="shared" si="0"/>
        <v>2748</v>
      </c>
      <c r="D11" s="69">
        <v>1379</v>
      </c>
      <c r="E11" s="69">
        <v>1369</v>
      </c>
      <c r="F11" s="69">
        <f t="shared" si="1"/>
        <v>3263</v>
      </c>
      <c r="G11" s="69">
        <v>1648</v>
      </c>
      <c r="H11" s="69">
        <v>1615</v>
      </c>
      <c r="I11" s="69">
        <f t="shared" ref="I11:I18" si="6">SUM(J11:K11)</f>
        <v>-515</v>
      </c>
      <c r="J11" s="69">
        <v>-269</v>
      </c>
      <c r="K11" s="69">
        <v>-246</v>
      </c>
      <c r="L11" s="70">
        <v>73</v>
      </c>
      <c r="M11" s="71">
        <v>1833</v>
      </c>
      <c r="N11" s="71">
        <v>683</v>
      </c>
      <c r="O11" s="69">
        <f t="shared" si="2"/>
        <v>12417</v>
      </c>
      <c r="P11" s="69">
        <v>7337</v>
      </c>
      <c r="Q11" s="69">
        <v>5080</v>
      </c>
      <c r="R11" s="72">
        <f t="shared" si="4"/>
        <v>11291</v>
      </c>
      <c r="S11" s="69">
        <v>7238</v>
      </c>
      <c r="T11" s="69">
        <v>4053</v>
      </c>
      <c r="U11" s="69">
        <v>7595</v>
      </c>
      <c r="V11" s="69">
        <v>7595</v>
      </c>
      <c r="W11" s="69" t="s">
        <v>210</v>
      </c>
      <c r="X11" s="69">
        <v>1126</v>
      </c>
      <c r="Y11" s="69">
        <f>I11+X11</f>
        <v>611</v>
      </c>
    </row>
    <row r="12" spans="1:37" ht="32.25" customHeight="1" x14ac:dyDescent="0.4">
      <c r="A12" s="66">
        <v>2016</v>
      </c>
      <c r="B12" s="67" t="s">
        <v>216</v>
      </c>
      <c r="C12" s="68">
        <f t="shared" si="0"/>
        <v>2699</v>
      </c>
      <c r="D12" s="69">
        <v>1378</v>
      </c>
      <c r="E12" s="69">
        <v>1321</v>
      </c>
      <c r="F12" s="69">
        <f t="shared" si="1"/>
        <v>3239</v>
      </c>
      <c r="G12" s="69">
        <v>1703</v>
      </c>
      <c r="H12" s="69">
        <v>1536</v>
      </c>
      <c r="I12" s="69">
        <f t="shared" si="6"/>
        <v>-540</v>
      </c>
      <c r="J12" s="69">
        <v>-325</v>
      </c>
      <c r="K12" s="69">
        <v>-215</v>
      </c>
      <c r="L12" s="70">
        <v>70</v>
      </c>
      <c r="M12" s="71">
        <v>1912</v>
      </c>
      <c r="N12" s="71">
        <v>650</v>
      </c>
      <c r="O12" s="69">
        <f t="shared" si="2"/>
        <v>11713</v>
      </c>
      <c r="P12" s="69">
        <v>6703</v>
      </c>
      <c r="Q12" s="69">
        <v>5010</v>
      </c>
      <c r="R12" s="72">
        <f t="shared" si="4"/>
        <v>11494</v>
      </c>
      <c r="S12" s="69">
        <v>7286</v>
      </c>
      <c r="T12" s="69">
        <v>4208</v>
      </c>
      <c r="U12" s="69">
        <v>7866</v>
      </c>
      <c r="V12" s="69">
        <v>7866</v>
      </c>
      <c r="W12" s="69" t="s">
        <v>210</v>
      </c>
      <c r="X12" s="69">
        <v>219</v>
      </c>
      <c r="Y12" s="69">
        <f t="shared" ref="Y12:Y18" si="7">I12+X12</f>
        <v>-321</v>
      </c>
      <c r="AD12" s="74"/>
      <c r="AE12" s="74"/>
      <c r="AF12" s="74"/>
      <c r="AG12" s="74"/>
      <c r="AH12" s="74"/>
      <c r="AI12" s="74"/>
      <c r="AJ12" s="74"/>
      <c r="AK12" s="74"/>
    </row>
    <row r="13" spans="1:37" ht="32.25" customHeight="1" x14ac:dyDescent="0.4">
      <c r="A13" s="66">
        <v>2017</v>
      </c>
      <c r="B13" s="67" t="s">
        <v>217</v>
      </c>
      <c r="C13" s="68">
        <f t="shared" si="0"/>
        <v>2625</v>
      </c>
      <c r="D13" s="69">
        <v>1367</v>
      </c>
      <c r="E13" s="69">
        <v>1258</v>
      </c>
      <c r="F13" s="69">
        <f t="shared" si="1"/>
        <v>3370</v>
      </c>
      <c r="G13" s="69">
        <v>1710</v>
      </c>
      <c r="H13" s="69">
        <v>1660</v>
      </c>
      <c r="I13" s="69">
        <f t="shared" si="6"/>
        <v>-745</v>
      </c>
      <c r="J13" s="69">
        <v>-343</v>
      </c>
      <c r="K13" s="69">
        <v>-402</v>
      </c>
      <c r="L13" s="70">
        <v>61</v>
      </c>
      <c r="M13" s="71">
        <v>1738</v>
      </c>
      <c r="N13" s="71">
        <v>644</v>
      </c>
      <c r="O13" s="69">
        <f t="shared" si="2"/>
        <v>11453</v>
      </c>
      <c r="P13" s="69">
        <v>6446</v>
      </c>
      <c r="Q13" s="69">
        <v>5007</v>
      </c>
      <c r="R13" s="72">
        <f t="shared" si="4"/>
        <v>11812</v>
      </c>
      <c r="S13" s="69">
        <v>7589</v>
      </c>
      <c r="T13" s="69">
        <v>4223</v>
      </c>
      <c r="U13" s="69">
        <v>7957</v>
      </c>
      <c r="V13" s="69">
        <v>7957</v>
      </c>
      <c r="W13" s="69" t="s">
        <v>210</v>
      </c>
      <c r="X13" s="69">
        <v>-359</v>
      </c>
      <c r="Y13" s="69">
        <f t="shared" si="7"/>
        <v>-1104</v>
      </c>
    </row>
    <row r="14" spans="1:37" ht="32.25" customHeight="1" x14ac:dyDescent="0.4">
      <c r="A14" s="66">
        <v>2018</v>
      </c>
      <c r="B14" s="67" t="s">
        <v>218</v>
      </c>
      <c r="C14" s="68">
        <f t="shared" si="0"/>
        <v>2510</v>
      </c>
      <c r="D14" s="69">
        <v>1273</v>
      </c>
      <c r="E14" s="69">
        <v>1237</v>
      </c>
      <c r="F14" s="69">
        <f t="shared" si="1"/>
        <v>3350</v>
      </c>
      <c r="G14" s="69">
        <v>1692</v>
      </c>
      <c r="H14" s="69">
        <v>1658</v>
      </c>
      <c r="I14" s="69">
        <f t="shared" si="6"/>
        <v>-840</v>
      </c>
      <c r="J14" s="69">
        <v>-419</v>
      </c>
      <c r="K14" s="69">
        <v>-421</v>
      </c>
      <c r="L14" s="70">
        <v>62</v>
      </c>
      <c r="M14" s="71">
        <v>1628</v>
      </c>
      <c r="N14" s="71">
        <v>645</v>
      </c>
      <c r="O14" s="69">
        <f t="shared" si="2"/>
        <v>10979</v>
      </c>
      <c r="P14" s="69">
        <v>6323</v>
      </c>
      <c r="Q14" s="69">
        <v>4656</v>
      </c>
      <c r="R14" s="72">
        <f t="shared" si="4"/>
        <v>11630</v>
      </c>
      <c r="S14" s="69">
        <v>7488</v>
      </c>
      <c r="T14" s="69">
        <v>4142</v>
      </c>
      <c r="U14" s="69">
        <v>7643</v>
      </c>
      <c r="V14" s="69">
        <v>7643</v>
      </c>
      <c r="W14" s="69" t="s">
        <v>219</v>
      </c>
      <c r="X14" s="69">
        <f t="shared" ref="X14:X18" si="8">O14-R14</f>
        <v>-651</v>
      </c>
      <c r="Y14" s="69">
        <f t="shared" si="7"/>
        <v>-1491</v>
      </c>
    </row>
    <row r="15" spans="1:37" ht="32.25" customHeight="1" x14ac:dyDescent="0.4">
      <c r="A15" s="75">
        <v>2019</v>
      </c>
      <c r="B15" s="67" t="s">
        <v>220</v>
      </c>
      <c r="C15" s="68">
        <f t="shared" si="0"/>
        <v>2311</v>
      </c>
      <c r="D15" s="69">
        <v>1140</v>
      </c>
      <c r="E15" s="69">
        <v>1171</v>
      </c>
      <c r="F15" s="69">
        <f t="shared" si="1"/>
        <v>3361</v>
      </c>
      <c r="G15" s="69">
        <v>1721</v>
      </c>
      <c r="H15" s="69">
        <v>1640</v>
      </c>
      <c r="I15" s="69">
        <f t="shared" si="6"/>
        <v>-1050</v>
      </c>
      <c r="J15" s="69">
        <v>-581</v>
      </c>
      <c r="K15" s="69">
        <v>-469</v>
      </c>
      <c r="L15" s="70">
        <v>55</v>
      </c>
      <c r="M15" s="70">
        <v>1700</v>
      </c>
      <c r="N15" s="70">
        <v>604</v>
      </c>
      <c r="O15" s="69">
        <f t="shared" si="2"/>
        <v>11394</v>
      </c>
      <c r="P15" s="69">
        <v>6601</v>
      </c>
      <c r="Q15" s="69">
        <v>4793</v>
      </c>
      <c r="R15" s="72">
        <f t="shared" si="4"/>
        <v>11364</v>
      </c>
      <c r="S15" s="69">
        <v>7299</v>
      </c>
      <c r="T15" s="69">
        <v>4065</v>
      </c>
      <c r="U15" s="69">
        <v>8440</v>
      </c>
      <c r="V15" s="69">
        <v>8440</v>
      </c>
      <c r="W15" s="69" t="s">
        <v>210</v>
      </c>
      <c r="X15" s="69">
        <f t="shared" si="8"/>
        <v>30</v>
      </c>
      <c r="Y15" s="69">
        <f t="shared" si="7"/>
        <v>-1020</v>
      </c>
    </row>
    <row r="16" spans="1:37" ht="32.25" customHeight="1" x14ac:dyDescent="0.4">
      <c r="A16" s="75">
        <v>2020</v>
      </c>
      <c r="B16" s="67" t="s">
        <v>221</v>
      </c>
      <c r="C16" s="68">
        <f t="shared" si="0"/>
        <v>2306</v>
      </c>
      <c r="D16" s="69">
        <v>1181</v>
      </c>
      <c r="E16" s="69">
        <v>1125</v>
      </c>
      <c r="F16" s="69">
        <f t="shared" si="1"/>
        <v>3473</v>
      </c>
      <c r="G16" s="69">
        <v>1721</v>
      </c>
      <c r="H16" s="69">
        <v>1752</v>
      </c>
      <c r="I16" s="69">
        <f t="shared" si="6"/>
        <v>-1167</v>
      </c>
      <c r="J16" s="69">
        <v>-540</v>
      </c>
      <c r="K16" s="69">
        <v>-627</v>
      </c>
      <c r="L16" s="69">
        <v>58</v>
      </c>
      <c r="M16" s="69">
        <v>1476</v>
      </c>
      <c r="N16" s="69">
        <v>593</v>
      </c>
      <c r="O16" s="69">
        <f t="shared" si="2"/>
        <v>10728</v>
      </c>
      <c r="P16" s="69">
        <v>6079</v>
      </c>
      <c r="Q16" s="69">
        <v>4649</v>
      </c>
      <c r="R16" s="72">
        <f t="shared" si="4"/>
        <v>11032</v>
      </c>
      <c r="S16" s="69">
        <v>7081</v>
      </c>
      <c r="T16" s="69">
        <v>3951</v>
      </c>
      <c r="U16" s="69">
        <v>7666</v>
      </c>
      <c r="V16" s="69">
        <v>7666</v>
      </c>
      <c r="W16" s="69" t="s">
        <v>210</v>
      </c>
      <c r="X16" s="69">
        <f t="shared" si="8"/>
        <v>-304</v>
      </c>
      <c r="Y16" s="69">
        <f t="shared" si="7"/>
        <v>-1471</v>
      </c>
    </row>
    <row r="17" spans="1:35" ht="32.25" customHeight="1" x14ac:dyDescent="0.4">
      <c r="A17" s="75">
        <v>2021</v>
      </c>
      <c r="B17" s="67" t="s">
        <v>222</v>
      </c>
      <c r="C17" s="68">
        <f>SUM(D17:E17)</f>
        <v>2233</v>
      </c>
      <c r="D17" s="69">
        <v>1163</v>
      </c>
      <c r="E17" s="69">
        <v>1070</v>
      </c>
      <c r="F17" s="69">
        <f>SUM(G17:H17)</f>
        <v>3524</v>
      </c>
      <c r="G17" s="69">
        <v>1856</v>
      </c>
      <c r="H17" s="69">
        <v>1668</v>
      </c>
      <c r="I17" s="69">
        <f>SUM(J17:K17)</f>
        <v>-1291</v>
      </c>
      <c r="J17" s="69">
        <v>-693</v>
      </c>
      <c r="K17" s="69">
        <v>-598</v>
      </c>
      <c r="L17" s="69">
        <v>56</v>
      </c>
      <c r="M17" s="69">
        <v>1457</v>
      </c>
      <c r="N17" s="69">
        <v>527</v>
      </c>
      <c r="O17" s="69">
        <f t="shared" si="2"/>
        <v>10596</v>
      </c>
      <c r="P17" s="69">
        <v>5893</v>
      </c>
      <c r="Q17" s="69">
        <v>4703</v>
      </c>
      <c r="R17" s="72">
        <f>SUM(S17:T17)</f>
        <v>10927</v>
      </c>
      <c r="S17" s="69">
        <v>6966</v>
      </c>
      <c r="T17" s="69">
        <v>3961</v>
      </c>
      <c r="U17" s="69">
        <v>7534</v>
      </c>
      <c r="V17" s="69">
        <v>7534</v>
      </c>
      <c r="W17" s="69" t="s">
        <v>210</v>
      </c>
      <c r="X17" s="69">
        <f>O17-R17</f>
        <v>-331</v>
      </c>
      <c r="Y17" s="69">
        <f>I17+X17</f>
        <v>-1622</v>
      </c>
    </row>
    <row r="18" spans="1:35" ht="32.25" customHeight="1" x14ac:dyDescent="0.4">
      <c r="A18" s="75">
        <v>2022</v>
      </c>
      <c r="B18" s="67" t="s">
        <v>223</v>
      </c>
      <c r="C18" s="68">
        <f t="shared" si="0"/>
        <v>1978</v>
      </c>
      <c r="D18" s="69">
        <v>1023</v>
      </c>
      <c r="E18" s="69">
        <v>955</v>
      </c>
      <c r="F18" s="69">
        <f t="shared" si="1"/>
        <v>3708</v>
      </c>
      <c r="G18" s="69">
        <v>1866</v>
      </c>
      <c r="H18" s="69">
        <v>1842</v>
      </c>
      <c r="I18" s="69">
        <f t="shared" si="6"/>
        <v>-1730</v>
      </c>
      <c r="J18" s="69">
        <v>-843</v>
      </c>
      <c r="K18" s="69">
        <v>-887</v>
      </c>
      <c r="L18" s="69">
        <v>38</v>
      </c>
      <c r="M18" s="69">
        <v>1355</v>
      </c>
      <c r="N18" s="69">
        <v>541</v>
      </c>
      <c r="O18" s="69">
        <f t="shared" si="2"/>
        <v>10747</v>
      </c>
      <c r="P18" s="69">
        <v>6317</v>
      </c>
      <c r="Q18" s="69">
        <v>4430</v>
      </c>
      <c r="R18" s="72">
        <f t="shared" si="4"/>
        <v>11164</v>
      </c>
      <c r="S18" s="69">
        <v>7179</v>
      </c>
      <c r="T18" s="69">
        <v>3985</v>
      </c>
      <c r="U18" s="69">
        <v>6875</v>
      </c>
      <c r="V18" s="69">
        <v>6875</v>
      </c>
      <c r="W18" s="69" t="s">
        <v>210</v>
      </c>
      <c r="X18" s="69">
        <f t="shared" si="8"/>
        <v>-417</v>
      </c>
      <c r="Y18" s="69">
        <f t="shared" si="7"/>
        <v>-2147</v>
      </c>
    </row>
    <row r="19" spans="1:35" ht="32.25" customHeight="1" x14ac:dyDescent="0.4">
      <c r="A19" s="75">
        <v>2023</v>
      </c>
      <c r="B19" s="67" t="s">
        <v>224</v>
      </c>
      <c r="C19" s="68">
        <f>SUM(D19:E19)</f>
        <v>1907</v>
      </c>
      <c r="D19" s="69">
        <v>991</v>
      </c>
      <c r="E19" s="69">
        <v>916</v>
      </c>
      <c r="F19" s="69">
        <f>SUM(G19:H19)</f>
        <v>3880</v>
      </c>
      <c r="G19" s="69">
        <v>1965</v>
      </c>
      <c r="H19" s="69">
        <v>1915</v>
      </c>
      <c r="I19" s="69">
        <f>SUM(J19:K19)</f>
        <v>-1973</v>
      </c>
      <c r="J19" s="69">
        <v>-974</v>
      </c>
      <c r="K19" s="69">
        <v>-999</v>
      </c>
      <c r="L19" s="69">
        <v>37</v>
      </c>
      <c r="M19" s="69">
        <v>1274</v>
      </c>
      <c r="N19" s="69">
        <v>528</v>
      </c>
      <c r="O19" s="69">
        <f>SUM(P19:Q19)</f>
        <v>10343</v>
      </c>
      <c r="P19" s="69">
        <v>6151</v>
      </c>
      <c r="Q19" s="69">
        <v>4192</v>
      </c>
      <c r="R19" s="72">
        <f>SUM(S19:T19)</f>
        <v>10636</v>
      </c>
      <c r="S19" s="69">
        <v>7000</v>
      </c>
      <c r="T19" s="69">
        <v>3636</v>
      </c>
      <c r="U19" s="69">
        <v>6413</v>
      </c>
      <c r="V19" s="69">
        <v>6413</v>
      </c>
      <c r="W19" s="69" t="s">
        <v>210</v>
      </c>
      <c r="X19" s="69">
        <f>O19-R19</f>
        <v>-293</v>
      </c>
      <c r="Y19" s="69">
        <f>I19+X19</f>
        <v>-2266</v>
      </c>
      <c r="AE19" s="76"/>
      <c r="AI19" s="76"/>
    </row>
    <row r="20" spans="1:35" ht="32.25" customHeight="1" x14ac:dyDescent="0.4">
      <c r="A20" s="77">
        <v>2024</v>
      </c>
      <c r="B20" s="78" t="s">
        <v>185</v>
      </c>
      <c r="C20" s="79">
        <f>SUM(D20:E20)</f>
        <v>1697</v>
      </c>
      <c r="D20" s="80">
        <f>SUM(D21:D32)</f>
        <v>861</v>
      </c>
      <c r="E20" s="80">
        <f>SUM(E21:E32)</f>
        <v>836</v>
      </c>
      <c r="F20" s="80">
        <f>SUM(G20:H20)</f>
        <v>3970</v>
      </c>
      <c r="G20" s="80">
        <f>SUM(G21:G32)</f>
        <v>2002</v>
      </c>
      <c r="H20" s="80">
        <f>SUM(H21:H32)</f>
        <v>1968</v>
      </c>
      <c r="I20" s="80">
        <f>SUM(J20:K20)</f>
        <v>-2273</v>
      </c>
      <c r="J20" s="80">
        <f>SUM(J21:J32)</f>
        <v>-1141</v>
      </c>
      <c r="K20" s="80">
        <f>SUM(K21:K32)</f>
        <v>-1132</v>
      </c>
      <c r="L20" s="80">
        <f>SUM(L21:L32)</f>
        <v>48</v>
      </c>
      <c r="M20" s="80">
        <f>SUM(M21:M32)</f>
        <v>1302</v>
      </c>
      <c r="N20" s="80">
        <f>SUM(N21:N32)</f>
        <v>542</v>
      </c>
      <c r="O20" s="80">
        <f>SUM(P20:Q20)</f>
        <v>10132</v>
      </c>
      <c r="P20" s="80">
        <f>SUM(P21:P32)</f>
        <v>5942</v>
      </c>
      <c r="Q20" s="80">
        <f>SUM(Q21:Q32)</f>
        <v>4190</v>
      </c>
      <c r="R20" s="81">
        <f>SUM(S20:T20)</f>
        <v>10477</v>
      </c>
      <c r="S20" s="80">
        <f>SUM(S21:S32)</f>
        <v>7004</v>
      </c>
      <c r="T20" s="80">
        <f>SUM(T21:T32)</f>
        <v>3473</v>
      </c>
      <c r="U20" s="80">
        <f>SUM(U21:U32)</f>
        <v>6404</v>
      </c>
      <c r="V20" s="80">
        <f>SUM(V21:V32)</f>
        <v>6404</v>
      </c>
      <c r="W20" s="80"/>
      <c r="X20" s="80">
        <f>O20-R20</f>
        <v>-345</v>
      </c>
      <c r="Y20" s="80">
        <f>I20+X20</f>
        <v>-2618</v>
      </c>
      <c r="AE20" s="76"/>
      <c r="AI20" s="76"/>
    </row>
    <row r="21" spans="1:35" ht="32.25" customHeight="1" x14ac:dyDescent="0.4">
      <c r="A21" s="82">
        <v>1</v>
      </c>
      <c r="B21" s="82">
        <v>1</v>
      </c>
      <c r="C21" s="68">
        <f>SUM(D21:E21)</f>
        <v>165</v>
      </c>
      <c r="D21" s="69">
        <v>89</v>
      </c>
      <c r="E21" s="69">
        <v>76</v>
      </c>
      <c r="F21" s="69">
        <f>SUM(G21:H21)</f>
        <v>409</v>
      </c>
      <c r="G21" s="69">
        <v>221</v>
      </c>
      <c r="H21" s="69">
        <v>188</v>
      </c>
      <c r="I21" s="69">
        <f>SUM(J21:K21)</f>
        <v>-244</v>
      </c>
      <c r="J21" s="69">
        <f>D21-G21</f>
        <v>-132</v>
      </c>
      <c r="K21" s="69">
        <f>E21-H21</f>
        <v>-112</v>
      </c>
      <c r="L21" s="70">
        <v>4</v>
      </c>
      <c r="M21" s="70">
        <v>116</v>
      </c>
      <c r="N21" s="70">
        <v>40</v>
      </c>
      <c r="O21" s="69">
        <f t="shared" ref="O21:O32" si="9">SUM(P21:Q21)</f>
        <v>602</v>
      </c>
      <c r="P21" s="69">
        <v>337</v>
      </c>
      <c r="Q21" s="69">
        <v>265</v>
      </c>
      <c r="R21" s="72">
        <f t="shared" ref="R21:R32" si="10">SUM(S21:T21)</f>
        <v>579</v>
      </c>
      <c r="S21" s="69">
        <v>381</v>
      </c>
      <c r="T21" s="69">
        <v>198</v>
      </c>
      <c r="U21" s="69">
        <v>477</v>
      </c>
      <c r="V21" s="69">
        <v>477</v>
      </c>
      <c r="W21" s="69" t="s">
        <v>219</v>
      </c>
      <c r="X21" s="69">
        <f t="shared" ref="X21:X32" si="11">O21-R21</f>
        <v>23</v>
      </c>
      <c r="Y21" s="69">
        <f t="shared" ref="Y21:Y32" si="12">I21+X21</f>
        <v>-221</v>
      </c>
      <c r="AE21" s="76"/>
    </row>
    <row r="22" spans="1:35" ht="32.25" customHeight="1" x14ac:dyDescent="0.4">
      <c r="A22" s="82">
        <v>2</v>
      </c>
      <c r="B22" s="82">
        <v>2</v>
      </c>
      <c r="C22" s="68">
        <f t="shared" ref="C22:C32" si="13">SUM(D22:E22)</f>
        <v>147</v>
      </c>
      <c r="D22" s="69">
        <v>73</v>
      </c>
      <c r="E22" s="69">
        <v>74</v>
      </c>
      <c r="F22" s="69">
        <f t="shared" ref="F22:F32" si="14">SUM(G22:H22)</f>
        <v>395</v>
      </c>
      <c r="G22" s="69">
        <v>185</v>
      </c>
      <c r="H22" s="69">
        <v>210</v>
      </c>
      <c r="I22" s="69">
        <f t="shared" ref="I22:I32" si="15">SUM(J22:K22)</f>
        <v>-248</v>
      </c>
      <c r="J22" s="69">
        <f t="shared" ref="J22:K31" si="16">D22-G22</f>
        <v>-112</v>
      </c>
      <c r="K22" s="69">
        <f t="shared" si="16"/>
        <v>-136</v>
      </c>
      <c r="L22" s="70">
        <v>3</v>
      </c>
      <c r="M22" s="70">
        <v>84</v>
      </c>
      <c r="N22" s="70">
        <v>38</v>
      </c>
      <c r="O22" s="69">
        <f t="shared" si="9"/>
        <v>586</v>
      </c>
      <c r="P22" s="69">
        <v>318</v>
      </c>
      <c r="Q22" s="69">
        <v>268</v>
      </c>
      <c r="R22" s="72">
        <f t="shared" si="10"/>
        <v>627</v>
      </c>
      <c r="S22" s="69">
        <v>439</v>
      </c>
      <c r="T22" s="69">
        <v>188</v>
      </c>
      <c r="U22" s="69">
        <v>491</v>
      </c>
      <c r="V22" s="69">
        <v>491</v>
      </c>
      <c r="W22" s="69" t="s">
        <v>210</v>
      </c>
      <c r="X22" s="69">
        <f t="shared" si="11"/>
        <v>-41</v>
      </c>
      <c r="Y22" s="69">
        <f t="shared" si="12"/>
        <v>-289</v>
      </c>
    </row>
    <row r="23" spans="1:35" ht="32.25" customHeight="1" x14ac:dyDescent="0.4">
      <c r="A23" s="82">
        <v>3</v>
      </c>
      <c r="B23" s="82">
        <v>3</v>
      </c>
      <c r="C23" s="68">
        <f t="shared" si="13"/>
        <v>135</v>
      </c>
      <c r="D23" s="69">
        <v>75</v>
      </c>
      <c r="E23" s="69">
        <v>60</v>
      </c>
      <c r="F23" s="69">
        <f t="shared" si="14"/>
        <v>384</v>
      </c>
      <c r="G23" s="69">
        <v>186</v>
      </c>
      <c r="H23" s="69">
        <v>198</v>
      </c>
      <c r="I23" s="69">
        <f t="shared" si="15"/>
        <v>-249</v>
      </c>
      <c r="J23" s="69">
        <f t="shared" si="16"/>
        <v>-111</v>
      </c>
      <c r="K23" s="69">
        <f t="shared" si="16"/>
        <v>-138</v>
      </c>
      <c r="L23" s="70">
        <v>0</v>
      </c>
      <c r="M23" s="70">
        <v>150</v>
      </c>
      <c r="N23" s="70">
        <v>57</v>
      </c>
      <c r="O23" s="69">
        <f t="shared" si="9"/>
        <v>2032</v>
      </c>
      <c r="P23" s="69">
        <v>1124</v>
      </c>
      <c r="Q23" s="69">
        <v>908</v>
      </c>
      <c r="R23" s="72">
        <f t="shared" si="10"/>
        <v>2922</v>
      </c>
      <c r="S23" s="69">
        <v>2076</v>
      </c>
      <c r="T23" s="69">
        <v>846</v>
      </c>
      <c r="U23" s="69">
        <v>764</v>
      </c>
      <c r="V23" s="69">
        <v>764</v>
      </c>
      <c r="W23" s="69" t="s">
        <v>219</v>
      </c>
      <c r="X23" s="69">
        <f t="shared" si="11"/>
        <v>-890</v>
      </c>
      <c r="Y23" s="69">
        <f t="shared" si="12"/>
        <v>-1139</v>
      </c>
    </row>
    <row r="24" spans="1:35" ht="32.25" customHeight="1" x14ac:dyDescent="0.4">
      <c r="A24" s="82">
        <v>4</v>
      </c>
      <c r="B24" s="82">
        <v>4</v>
      </c>
      <c r="C24" s="68">
        <f t="shared" si="13"/>
        <v>137</v>
      </c>
      <c r="D24" s="69">
        <v>71</v>
      </c>
      <c r="E24" s="69">
        <v>66</v>
      </c>
      <c r="F24" s="69">
        <f t="shared" si="14"/>
        <v>334</v>
      </c>
      <c r="G24" s="69">
        <v>154</v>
      </c>
      <c r="H24" s="69">
        <v>180</v>
      </c>
      <c r="I24" s="69">
        <f t="shared" si="15"/>
        <v>-197</v>
      </c>
      <c r="J24" s="69">
        <f t="shared" si="16"/>
        <v>-83</v>
      </c>
      <c r="K24" s="69">
        <f t="shared" si="16"/>
        <v>-114</v>
      </c>
      <c r="L24" s="70">
        <v>1</v>
      </c>
      <c r="M24" s="70">
        <v>64</v>
      </c>
      <c r="N24" s="70">
        <v>54</v>
      </c>
      <c r="O24" s="69">
        <f t="shared" si="9"/>
        <v>1796</v>
      </c>
      <c r="P24" s="69">
        <v>1150</v>
      </c>
      <c r="Q24" s="69">
        <v>646</v>
      </c>
      <c r="R24" s="72">
        <f t="shared" si="10"/>
        <v>1334</v>
      </c>
      <c r="S24" s="69">
        <v>887</v>
      </c>
      <c r="T24" s="69">
        <v>447</v>
      </c>
      <c r="U24" s="69">
        <v>571</v>
      </c>
      <c r="V24" s="69">
        <v>571</v>
      </c>
      <c r="W24" s="69" t="s">
        <v>210</v>
      </c>
      <c r="X24" s="69">
        <f t="shared" si="11"/>
        <v>462</v>
      </c>
      <c r="Y24" s="69">
        <f t="shared" si="12"/>
        <v>265</v>
      </c>
    </row>
    <row r="25" spans="1:35" ht="32.25" customHeight="1" x14ac:dyDescent="0.4">
      <c r="A25" s="82">
        <v>5</v>
      </c>
      <c r="B25" s="82">
        <v>5</v>
      </c>
      <c r="C25" s="68">
        <f t="shared" si="13"/>
        <v>152</v>
      </c>
      <c r="D25" s="69">
        <v>74</v>
      </c>
      <c r="E25" s="69">
        <v>78</v>
      </c>
      <c r="F25" s="69">
        <f t="shared" si="14"/>
        <v>323</v>
      </c>
      <c r="G25" s="69">
        <v>151</v>
      </c>
      <c r="H25" s="69">
        <v>172</v>
      </c>
      <c r="I25" s="69">
        <f t="shared" si="15"/>
        <v>-171</v>
      </c>
      <c r="J25" s="69">
        <f t="shared" si="16"/>
        <v>-77</v>
      </c>
      <c r="K25" s="69">
        <f t="shared" si="16"/>
        <v>-94</v>
      </c>
      <c r="L25" s="70">
        <v>6</v>
      </c>
      <c r="M25" s="70">
        <v>95</v>
      </c>
      <c r="N25" s="70">
        <v>46</v>
      </c>
      <c r="O25" s="69">
        <f t="shared" si="9"/>
        <v>732</v>
      </c>
      <c r="P25" s="69">
        <v>458</v>
      </c>
      <c r="Q25" s="69">
        <v>274</v>
      </c>
      <c r="R25" s="72">
        <f t="shared" si="10"/>
        <v>661</v>
      </c>
      <c r="S25" s="69">
        <v>421</v>
      </c>
      <c r="T25" s="69">
        <v>240</v>
      </c>
      <c r="U25" s="69">
        <v>510</v>
      </c>
      <c r="V25" s="69">
        <v>510</v>
      </c>
      <c r="W25" s="69" t="s">
        <v>219</v>
      </c>
      <c r="X25" s="69">
        <f t="shared" si="11"/>
        <v>71</v>
      </c>
      <c r="Y25" s="69">
        <f t="shared" si="12"/>
        <v>-100</v>
      </c>
    </row>
    <row r="26" spans="1:35" ht="32.25" customHeight="1" x14ac:dyDescent="0.4">
      <c r="A26" s="82">
        <v>6</v>
      </c>
      <c r="B26" s="82">
        <v>6</v>
      </c>
      <c r="C26" s="68">
        <f t="shared" si="13"/>
        <v>117</v>
      </c>
      <c r="D26" s="69">
        <v>65</v>
      </c>
      <c r="E26" s="69">
        <v>52</v>
      </c>
      <c r="F26" s="69">
        <f t="shared" si="14"/>
        <v>249</v>
      </c>
      <c r="G26" s="69">
        <v>143</v>
      </c>
      <c r="H26" s="69">
        <v>106</v>
      </c>
      <c r="I26" s="69">
        <f t="shared" si="15"/>
        <v>-132</v>
      </c>
      <c r="J26" s="69">
        <f t="shared" si="16"/>
        <v>-78</v>
      </c>
      <c r="K26" s="69">
        <f t="shared" si="16"/>
        <v>-54</v>
      </c>
      <c r="L26" s="70">
        <v>7</v>
      </c>
      <c r="M26" s="70">
        <v>86</v>
      </c>
      <c r="N26" s="70">
        <v>35</v>
      </c>
      <c r="O26" s="69">
        <f t="shared" si="9"/>
        <v>572</v>
      </c>
      <c r="P26" s="69">
        <v>355</v>
      </c>
      <c r="Q26" s="69">
        <v>217</v>
      </c>
      <c r="R26" s="72">
        <f t="shared" si="10"/>
        <v>640</v>
      </c>
      <c r="S26" s="69">
        <v>413</v>
      </c>
      <c r="T26" s="69">
        <v>227</v>
      </c>
      <c r="U26" s="69">
        <v>475</v>
      </c>
      <c r="V26" s="69">
        <v>475</v>
      </c>
      <c r="W26" s="69" t="s">
        <v>210</v>
      </c>
      <c r="X26" s="69">
        <f t="shared" si="11"/>
        <v>-68</v>
      </c>
      <c r="Y26" s="69">
        <f t="shared" si="12"/>
        <v>-200</v>
      </c>
    </row>
    <row r="27" spans="1:35" ht="32.25" customHeight="1" x14ac:dyDescent="0.4">
      <c r="A27" s="82">
        <v>7</v>
      </c>
      <c r="B27" s="82">
        <v>7</v>
      </c>
      <c r="C27" s="68">
        <f t="shared" si="13"/>
        <v>156</v>
      </c>
      <c r="D27" s="69">
        <v>72</v>
      </c>
      <c r="E27" s="69">
        <v>84</v>
      </c>
      <c r="F27" s="69">
        <f t="shared" si="14"/>
        <v>293</v>
      </c>
      <c r="G27" s="69">
        <v>144</v>
      </c>
      <c r="H27" s="69">
        <v>149</v>
      </c>
      <c r="I27" s="69">
        <f t="shared" si="15"/>
        <v>-137</v>
      </c>
      <c r="J27" s="69">
        <f t="shared" si="16"/>
        <v>-72</v>
      </c>
      <c r="K27" s="69">
        <f t="shared" si="16"/>
        <v>-65</v>
      </c>
      <c r="L27" s="70">
        <v>7</v>
      </c>
      <c r="M27" s="70">
        <v>108</v>
      </c>
      <c r="N27" s="70">
        <v>47</v>
      </c>
      <c r="O27" s="69">
        <f t="shared" si="9"/>
        <v>703</v>
      </c>
      <c r="P27" s="69">
        <v>418</v>
      </c>
      <c r="Q27" s="69">
        <v>285</v>
      </c>
      <c r="R27" s="72">
        <f t="shared" si="10"/>
        <v>744</v>
      </c>
      <c r="S27" s="69">
        <v>490</v>
      </c>
      <c r="T27" s="69">
        <v>254</v>
      </c>
      <c r="U27" s="69">
        <v>603</v>
      </c>
      <c r="V27" s="69">
        <v>603</v>
      </c>
      <c r="W27" s="69" t="s">
        <v>219</v>
      </c>
      <c r="X27" s="69">
        <f t="shared" si="11"/>
        <v>-41</v>
      </c>
      <c r="Y27" s="69">
        <f t="shared" si="12"/>
        <v>-178</v>
      </c>
    </row>
    <row r="28" spans="1:35" ht="32.25" customHeight="1" x14ac:dyDescent="0.4">
      <c r="A28" s="82">
        <v>8</v>
      </c>
      <c r="B28" s="82">
        <v>8</v>
      </c>
      <c r="C28" s="68">
        <f t="shared" si="13"/>
        <v>143</v>
      </c>
      <c r="D28" s="69">
        <v>74</v>
      </c>
      <c r="E28" s="69">
        <v>69</v>
      </c>
      <c r="F28" s="69">
        <f t="shared" si="14"/>
        <v>317</v>
      </c>
      <c r="G28" s="69">
        <v>163</v>
      </c>
      <c r="H28" s="69">
        <v>154</v>
      </c>
      <c r="I28" s="69">
        <f t="shared" si="15"/>
        <v>-174</v>
      </c>
      <c r="J28" s="69">
        <f t="shared" si="16"/>
        <v>-89</v>
      </c>
      <c r="K28" s="69">
        <f t="shared" si="16"/>
        <v>-85</v>
      </c>
      <c r="L28" s="70">
        <v>4</v>
      </c>
      <c r="M28" s="70">
        <v>99</v>
      </c>
      <c r="N28" s="70">
        <v>35</v>
      </c>
      <c r="O28" s="69">
        <f t="shared" si="9"/>
        <v>624</v>
      </c>
      <c r="P28" s="69">
        <v>350</v>
      </c>
      <c r="Q28" s="69">
        <v>274</v>
      </c>
      <c r="R28" s="72">
        <f t="shared" si="10"/>
        <v>615</v>
      </c>
      <c r="S28" s="69">
        <v>389</v>
      </c>
      <c r="T28" s="69">
        <v>226</v>
      </c>
      <c r="U28" s="69">
        <v>495</v>
      </c>
      <c r="V28" s="69">
        <v>495</v>
      </c>
      <c r="W28" s="69" t="s">
        <v>210</v>
      </c>
      <c r="X28" s="69">
        <f t="shared" si="11"/>
        <v>9</v>
      </c>
      <c r="Y28" s="69">
        <f t="shared" si="12"/>
        <v>-165</v>
      </c>
    </row>
    <row r="29" spans="1:35" ht="32.25" customHeight="1" x14ac:dyDescent="0.4">
      <c r="A29" s="82">
        <v>9</v>
      </c>
      <c r="B29" s="82">
        <v>9</v>
      </c>
      <c r="C29" s="68">
        <f t="shared" si="13"/>
        <v>153</v>
      </c>
      <c r="D29" s="69">
        <v>76</v>
      </c>
      <c r="E29" s="69">
        <v>77</v>
      </c>
      <c r="F29" s="69">
        <f t="shared" si="14"/>
        <v>289</v>
      </c>
      <c r="G29" s="69">
        <v>154</v>
      </c>
      <c r="H29" s="69">
        <v>135</v>
      </c>
      <c r="I29" s="69">
        <f t="shared" si="15"/>
        <v>-136</v>
      </c>
      <c r="J29" s="69">
        <f t="shared" si="16"/>
        <v>-78</v>
      </c>
      <c r="K29" s="69">
        <f t="shared" si="16"/>
        <v>-58</v>
      </c>
      <c r="L29" s="70">
        <v>3</v>
      </c>
      <c r="M29" s="70">
        <v>146</v>
      </c>
      <c r="N29" s="70">
        <v>81</v>
      </c>
      <c r="O29" s="69">
        <f t="shared" si="9"/>
        <v>690</v>
      </c>
      <c r="P29" s="69">
        <v>417</v>
      </c>
      <c r="Q29" s="69">
        <v>273</v>
      </c>
      <c r="R29" s="72">
        <f t="shared" si="10"/>
        <v>626</v>
      </c>
      <c r="S29" s="69">
        <v>403</v>
      </c>
      <c r="T29" s="69">
        <v>223</v>
      </c>
      <c r="U29" s="69">
        <v>461</v>
      </c>
      <c r="V29" s="69">
        <v>461</v>
      </c>
      <c r="W29" s="69" t="s">
        <v>219</v>
      </c>
      <c r="X29" s="69">
        <f t="shared" si="11"/>
        <v>64</v>
      </c>
      <c r="Y29" s="69">
        <f t="shared" si="12"/>
        <v>-72</v>
      </c>
    </row>
    <row r="30" spans="1:35" ht="32.25" customHeight="1" x14ac:dyDescent="0.4">
      <c r="A30" s="82">
        <v>10</v>
      </c>
      <c r="B30" s="82">
        <v>10</v>
      </c>
      <c r="C30" s="68">
        <f t="shared" si="13"/>
        <v>131</v>
      </c>
      <c r="D30" s="69">
        <v>69</v>
      </c>
      <c r="E30" s="69">
        <v>62</v>
      </c>
      <c r="F30" s="69">
        <f t="shared" si="14"/>
        <v>319</v>
      </c>
      <c r="G30" s="69">
        <v>155</v>
      </c>
      <c r="H30" s="69">
        <v>164</v>
      </c>
      <c r="I30" s="69">
        <f t="shared" si="15"/>
        <v>-188</v>
      </c>
      <c r="J30" s="69">
        <f t="shared" si="16"/>
        <v>-86</v>
      </c>
      <c r="K30" s="69">
        <f t="shared" si="16"/>
        <v>-102</v>
      </c>
      <c r="L30" s="70">
        <v>3</v>
      </c>
      <c r="M30" s="70">
        <v>73</v>
      </c>
      <c r="N30" s="70">
        <v>36</v>
      </c>
      <c r="O30" s="69">
        <f t="shared" si="9"/>
        <v>698</v>
      </c>
      <c r="P30" s="69">
        <v>412</v>
      </c>
      <c r="Q30" s="69">
        <v>286</v>
      </c>
      <c r="R30" s="72">
        <f t="shared" si="10"/>
        <v>662</v>
      </c>
      <c r="S30" s="69">
        <v>427</v>
      </c>
      <c r="T30" s="69">
        <v>235</v>
      </c>
      <c r="U30" s="69">
        <v>563</v>
      </c>
      <c r="V30" s="69">
        <v>563</v>
      </c>
      <c r="W30" s="69" t="s">
        <v>210</v>
      </c>
      <c r="X30" s="69">
        <f t="shared" si="11"/>
        <v>36</v>
      </c>
      <c r="Y30" s="69">
        <f t="shared" si="12"/>
        <v>-152</v>
      </c>
    </row>
    <row r="31" spans="1:35" ht="32.25" customHeight="1" x14ac:dyDescent="0.4">
      <c r="A31" s="82">
        <v>11</v>
      </c>
      <c r="B31" s="82">
        <v>11</v>
      </c>
      <c r="C31" s="68">
        <f t="shared" si="13"/>
        <v>118</v>
      </c>
      <c r="D31" s="69">
        <v>55</v>
      </c>
      <c r="E31" s="69">
        <v>63</v>
      </c>
      <c r="F31" s="69">
        <f t="shared" si="14"/>
        <v>305</v>
      </c>
      <c r="G31" s="69">
        <v>148</v>
      </c>
      <c r="H31" s="69">
        <v>157</v>
      </c>
      <c r="I31" s="69">
        <f t="shared" si="15"/>
        <v>-187</v>
      </c>
      <c r="J31" s="69">
        <f t="shared" si="16"/>
        <v>-93</v>
      </c>
      <c r="K31" s="69">
        <f t="shared" si="16"/>
        <v>-94</v>
      </c>
      <c r="L31" s="70">
        <v>5</v>
      </c>
      <c r="M31" s="70">
        <v>165</v>
      </c>
      <c r="N31" s="70">
        <v>33</v>
      </c>
      <c r="O31" s="69">
        <f t="shared" si="9"/>
        <v>507</v>
      </c>
      <c r="P31" s="69">
        <v>284</v>
      </c>
      <c r="Q31" s="69">
        <v>223</v>
      </c>
      <c r="R31" s="72">
        <f t="shared" si="10"/>
        <v>504</v>
      </c>
      <c r="S31" s="69">
        <v>318</v>
      </c>
      <c r="T31" s="69">
        <v>186</v>
      </c>
      <c r="U31" s="69">
        <v>466</v>
      </c>
      <c r="V31" s="69">
        <v>466</v>
      </c>
      <c r="W31" s="69" t="s">
        <v>219</v>
      </c>
      <c r="X31" s="69">
        <f t="shared" si="11"/>
        <v>3</v>
      </c>
      <c r="Y31" s="69">
        <f t="shared" si="12"/>
        <v>-184</v>
      </c>
    </row>
    <row r="32" spans="1:35" ht="32.25" customHeight="1" x14ac:dyDescent="0.4">
      <c r="A32" s="83">
        <v>12</v>
      </c>
      <c r="B32" s="83">
        <v>12</v>
      </c>
      <c r="C32" s="84">
        <f t="shared" si="13"/>
        <v>143</v>
      </c>
      <c r="D32" s="85">
        <v>68</v>
      </c>
      <c r="E32" s="85">
        <v>75</v>
      </c>
      <c r="F32" s="85">
        <f t="shared" si="14"/>
        <v>353</v>
      </c>
      <c r="G32" s="85">
        <v>198</v>
      </c>
      <c r="H32" s="85">
        <v>155</v>
      </c>
      <c r="I32" s="85">
        <f t="shared" si="15"/>
        <v>-210</v>
      </c>
      <c r="J32" s="85">
        <f>D32-G32</f>
        <v>-130</v>
      </c>
      <c r="K32" s="85">
        <f>E32-H32</f>
        <v>-80</v>
      </c>
      <c r="L32" s="86">
        <v>5</v>
      </c>
      <c r="M32" s="86">
        <v>116</v>
      </c>
      <c r="N32" s="86">
        <v>40</v>
      </c>
      <c r="O32" s="85">
        <f t="shared" si="9"/>
        <v>590</v>
      </c>
      <c r="P32" s="85">
        <v>319</v>
      </c>
      <c r="Q32" s="85">
        <v>271</v>
      </c>
      <c r="R32" s="87">
        <f t="shared" si="10"/>
        <v>563</v>
      </c>
      <c r="S32" s="85">
        <v>360</v>
      </c>
      <c r="T32" s="85">
        <v>203</v>
      </c>
      <c r="U32" s="85">
        <v>528</v>
      </c>
      <c r="V32" s="85">
        <v>528</v>
      </c>
      <c r="W32" s="85" t="s">
        <v>210</v>
      </c>
      <c r="X32" s="85">
        <f t="shared" si="11"/>
        <v>27</v>
      </c>
      <c r="Y32" s="85">
        <f t="shared" si="12"/>
        <v>-183</v>
      </c>
    </row>
    <row r="33" spans="1:26" ht="15" customHeight="1" x14ac:dyDescent="0.4">
      <c r="A33" s="26" t="s">
        <v>225</v>
      </c>
    </row>
    <row r="34" spans="1:26" s="89" customFormat="1" ht="15" customHeight="1" x14ac:dyDescent="0.4">
      <c r="A34" s="88" t="s">
        <v>226</v>
      </c>
      <c r="B34" s="88"/>
      <c r="C34" s="88"/>
      <c r="D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</sheetData>
  <mergeCells count="15">
    <mergeCell ref="O3:X3"/>
    <mergeCell ref="Y3:Y5"/>
    <mergeCell ref="C4:E4"/>
    <mergeCell ref="F4:H4"/>
    <mergeCell ref="I4:K4"/>
    <mergeCell ref="O4:Q4"/>
    <mergeCell ref="R4:T4"/>
    <mergeCell ref="U4:W4"/>
    <mergeCell ref="X4:X5"/>
    <mergeCell ref="A3:A5"/>
    <mergeCell ref="B3:B5"/>
    <mergeCell ref="C3:K3"/>
    <mergeCell ref="L3:L5"/>
    <mergeCell ref="M3:M5"/>
    <mergeCell ref="N3:N5"/>
  </mergeCells>
  <phoneticPr fontId="3"/>
  <hyperlinks>
    <hyperlink ref="AA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landscape" r:id="rId1"/>
  <colBreaks count="1" manualBreakCount="1">
    <brk id="26" min="1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27"/>
  <sheetViews>
    <sheetView zoomScaleNormal="100" zoomScaleSheetLayoutView="100" workbookViewId="0"/>
  </sheetViews>
  <sheetFormatPr defaultColWidth="2.5" defaultRowHeight="15" customHeight="1" x14ac:dyDescent="0.4"/>
  <cols>
    <col min="1" max="3" width="14.25" style="26" customWidth="1"/>
    <col min="4" max="9" width="11" style="26" customWidth="1"/>
    <col min="10" max="10" width="2.5" style="26" customWidth="1"/>
    <col min="11" max="11" width="11" style="26" bestFit="1" customWidth="1"/>
    <col min="12" max="16384" width="2.5" style="26"/>
  </cols>
  <sheetData>
    <row r="1" spans="1:11" ht="22.5" customHeight="1" x14ac:dyDescent="0.4">
      <c r="I1" s="56" t="s">
        <v>36</v>
      </c>
      <c r="K1" s="18" t="s">
        <v>37</v>
      </c>
    </row>
    <row r="2" spans="1:11" ht="22.5" customHeight="1" x14ac:dyDescent="0.4">
      <c r="A2" s="57" t="s">
        <v>227</v>
      </c>
      <c r="B2" s="57"/>
      <c r="C2" s="57"/>
    </row>
    <row r="3" spans="1:11" ht="22.5" customHeight="1" x14ac:dyDescent="0.15">
      <c r="A3" s="90" t="s">
        <v>228</v>
      </c>
      <c r="B3" s="90"/>
      <c r="C3" s="90"/>
    </row>
    <row r="4" spans="1:11" ht="27" x14ac:dyDescent="0.4">
      <c r="A4" s="91" t="s">
        <v>40</v>
      </c>
      <c r="B4" s="92" t="s">
        <v>41</v>
      </c>
      <c r="C4" s="93" t="s">
        <v>229</v>
      </c>
      <c r="D4" s="64" t="s">
        <v>230</v>
      </c>
      <c r="E4" s="64" t="s">
        <v>231</v>
      </c>
      <c r="F4" s="64" t="s">
        <v>232</v>
      </c>
      <c r="G4" s="64" t="s">
        <v>233</v>
      </c>
      <c r="H4" s="64" t="s">
        <v>234</v>
      </c>
      <c r="I4" s="94" t="s">
        <v>235</v>
      </c>
    </row>
    <row r="5" spans="1:11" ht="29.25" customHeight="1" x14ac:dyDescent="0.4">
      <c r="A5" s="66">
        <v>2010</v>
      </c>
      <c r="B5" s="66" t="s">
        <v>168</v>
      </c>
      <c r="C5" s="95">
        <v>8.3000000000000007</v>
      </c>
      <c r="D5" s="96">
        <v>7.9</v>
      </c>
      <c r="E5" s="96">
        <f t="shared" ref="E5:E15" si="0">C5-D5</f>
        <v>0.40000000000000036</v>
      </c>
      <c r="F5" s="96">
        <v>34.4</v>
      </c>
      <c r="G5" s="96">
        <v>35.200000000000003</v>
      </c>
      <c r="H5" s="96">
        <f t="shared" ref="H5:H17" si="1">F5-G5</f>
        <v>-0.80000000000000426</v>
      </c>
      <c r="I5" s="96">
        <f t="shared" ref="I5:I17" si="2">E5+H5</f>
        <v>-0.40000000000000391</v>
      </c>
    </row>
    <row r="6" spans="1:11" ht="29.25" customHeight="1" x14ac:dyDescent="0.4">
      <c r="A6" s="66">
        <v>2011</v>
      </c>
      <c r="B6" s="66" t="s">
        <v>170</v>
      </c>
      <c r="C6" s="95">
        <v>9.1</v>
      </c>
      <c r="D6" s="96">
        <v>9.1999999999999993</v>
      </c>
      <c r="E6" s="96">
        <f t="shared" si="0"/>
        <v>-9.9999999999999645E-2</v>
      </c>
      <c r="F6" s="96">
        <v>31</v>
      </c>
      <c r="G6" s="96">
        <v>53.7</v>
      </c>
      <c r="H6" s="96">
        <f t="shared" si="1"/>
        <v>-22.700000000000003</v>
      </c>
      <c r="I6" s="96">
        <f t="shared" si="2"/>
        <v>-22.800000000000004</v>
      </c>
    </row>
    <row r="7" spans="1:11" ht="29.25" customHeight="1" x14ac:dyDescent="0.4">
      <c r="A7" s="66">
        <v>2012</v>
      </c>
      <c r="B7" s="66" t="s">
        <v>171</v>
      </c>
      <c r="C7" s="95">
        <v>7.8</v>
      </c>
      <c r="D7" s="96">
        <v>9.3000000000000007</v>
      </c>
      <c r="E7" s="96">
        <f t="shared" si="0"/>
        <v>-1.5000000000000009</v>
      </c>
      <c r="F7" s="96">
        <v>30.8</v>
      </c>
      <c r="G7" s="96">
        <v>39.200000000000003</v>
      </c>
      <c r="H7" s="96">
        <f t="shared" si="1"/>
        <v>-8.4000000000000021</v>
      </c>
      <c r="I7" s="96">
        <f t="shared" si="2"/>
        <v>-9.9000000000000021</v>
      </c>
    </row>
    <row r="8" spans="1:11" ht="29.25" customHeight="1" x14ac:dyDescent="0.4">
      <c r="A8" s="66">
        <v>2013</v>
      </c>
      <c r="B8" s="66" t="s">
        <v>172</v>
      </c>
      <c r="C8" s="95">
        <v>8.1</v>
      </c>
      <c r="D8" s="96">
        <v>9.1</v>
      </c>
      <c r="E8" s="96">
        <f t="shared" si="0"/>
        <v>-1</v>
      </c>
      <c r="F8" s="96">
        <v>34.6</v>
      </c>
      <c r="G8" s="96">
        <v>32.700000000000003</v>
      </c>
      <c r="H8" s="96">
        <f t="shared" si="1"/>
        <v>1.8999999999999986</v>
      </c>
      <c r="I8" s="96">
        <f t="shared" si="2"/>
        <v>0.89999999999999858</v>
      </c>
    </row>
    <row r="9" spans="1:11" ht="29.25" customHeight="1" x14ac:dyDescent="0.4">
      <c r="A9" s="66">
        <v>2014</v>
      </c>
      <c r="B9" s="66" t="s">
        <v>173</v>
      </c>
      <c r="C9" s="95">
        <v>8.1999999999999993</v>
      </c>
      <c r="D9" s="96">
        <v>9.1999999999999993</v>
      </c>
      <c r="E9" s="96">
        <f t="shared" si="0"/>
        <v>-1</v>
      </c>
      <c r="F9" s="96">
        <v>36.299999999999997</v>
      </c>
      <c r="G9" s="96">
        <v>32.799999999999997</v>
      </c>
      <c r="H9" s="96">
        <f t="shared" si="1"/>
        <v>3.5</v>
      </c>
      <c r="I9" s="96">
        <f t="shared" si="2"/>
        <v>2.5</v>
      </c>
    </row>
    <row r="10" spans="1:11" ht="29.25" customHeight="1" x14ac:dyDescent="0.4">
      <c r="A10" s="66">
        <v>2015</v>
      </c>
      <c r="B10" s="66" t="s">
        <v>236</v>
      </c>
      <c r="C10" s="95">
        <v>8.1921274489929772</v>
      </c>
      <c r="D10" s="96">
        <v>9.7274060647977016</v>
      </c>
      <c r="E10" s="96">
        <f t="shared" si="0"/>
        <v>-1.5352786158047245</v>
      </c>
      <c r="F10" s="96">
        <v>37.016610820285948</v>
      </c>
      <c r="G10" s="96">
        <v>33.659865730196394</v>
      </c>
      <c r="H10" s="96">
        <f t="shared" si="1"/>
        <v>3.3567450900895537</v>
      </c>
      <c r="I10" s="96">
        <f t="shared" si="2"/>
        <v>1.8214664742848292</v>
      </c>
    </row>
    <row r="11" spans="1:11" ht="29.25" customHeight="1" x14ac:dyDescent="0.4">
      <c r="A11" s="66">
        <v>2016</v>
      </c>
      <c r="B11" s="66" t="s">
        <v>237</v>
      </c>
      <c r="C11" s="95">
        <v>8.0422403852170579</v>
      </c>
      <c r="D11" s="96">
        <v>9.6512844044898287</v>
      </c>
      <c r="E11" s="96">
        <f t="shared" si="0"/>
        <v>-1.6090440192727709</v>
      </c>
      <c r="F11" s="96">
        <v>34.877518973310728</v>
      </c>
      <c r="G11" s="96">
        <v>34.224962232161211</v>
      </c>
      <c r="H11" s="96">
        <f t="shared" si="1"/>
        <v>0.65255674114951745</v>
      </c>
      <c r="I11" s="96">
        <f t="shared" si="2"/>
        <v>-0.9564872781232534</v>
      </c>
    </row>
    <row r="12" spans="1:11" ht="29.25" customHeight="1" x14ac:dyDescent="0.4">
      <c r="A12" s="66">
        <v>2017</v>
      </c>
      <c r="B12" s="66" t="s">
        <v>238</v>
      </c>
      <c r="C12" s="95">
        <v>7.84160261446499</v>
      </c>
      <c r="D12" s="96">
        <v>10.0671241183798</v>
      </c>
      <c r="E12" s="96">
        <f t="shared" si="0"/>
        <v>-2.22552150391481</v>
      </c>
      <c r="F12" s="96">
        <v>34.213285616559098</v>
      </c>
      <c r="G12" s="96">
        <v>35.285718126499198</v>
      </c>
      <c r="H12" s="96">
        <f t="shared" si="1"/>
        <v>-1.0724325099401</v>
      </c>
      <c r="I12" s="96">
        <f t="shared" si="2"/>
        <v>-3.2979540138549099</v>
      </c>
    </row>
    <row r="13" spans="1:11" ht="29.25" customHeight="1" x14ac:dyDescent="0.4">
      <c r="A13" s="66">
        <v>2018</v>
      </c>
      <c r="B13" s="66" t="s">
        <v>239</v>
      </c>
      <c r="C13" s="95">
        <v>7.54</v>
      </c>
      <c r="D13" s="96">
        <v>10.06</v>
      </c>
      <c r="E13" s="96">
        <f t="shared" si="0"/>
        <v>-2.5200000000000005</v>
      </c>
      <c r="F13" s="96">
        <v>32.97</v>
      </c>
      <c r="G13" s="96">
        <v>34.92</v>
      </c>
      <c r="H13" s="96">
        <f t="shared" si="1"/>
        <v>-1.9500000000000028</v>
      </c>
      <c r="I13" s="96">
        <f t="shared" si="2"/>
        <v>-4.4700000000000033</v>
      </c>
    </row>
    <row r="14" spans="1:11" ht="29.25" customHeight="1" x14ac:dyDescent="0.4">
      <c r="A14" s="66">
        <v>2019</v>
      </c>
      <c r="B14" s="66" t="s">
        <v>240</v>
      </c>
      <c r="C14" s="95">
        <v>6.9602563639211148</v>
      </c>
      <c r="D14" s="96">
        <v>10.122640259255244</v>
      </c>
      <c r="E14" s="96">
        <f t="shared" si="0"/>
        <v>-3.1623838953341288</v>
      </c>
      <c r="F14" s="96">
        <v>34.316382955654298</v>
      </c>
      <c r="G14" s="96">
        <v>34.226029130073364</v>
      </c>
      <c r="H14" s="96">
        <f t="shared" si="1"/>
        <v>9.0353825580933744E-2</v>
      </c>
      <c r="I14" s="96">
        <f t="shared" si="2"/>
        <v>-3.072030069753195</v>
      </c>
    </row>
    <row r="15" spans="1:11" ht="29.25" customHeight="1" x14ac:dyDescent="0.4">
      <c r="A15" s="66">
        <v>2020</v>
      </c>
      <c r="B15" s="66" t="s">
        <v>241</v>
      </c>
      <c r="C15" s="95">
        <v>7.0370958094700002</v>
      </c>
      <c r="D15" s="96">
        <v>10.598366758999999</v>
      </c>
      <c r="E15" s="96">
        <f t="shared" si="0"/>
        <v>-3.561270949529999</v>
      </c>
      <c r="F15" s="96">
        <v>32.738058908900001</v>
      </c>
      <c r="G15" s="96">
        <v>33.6657593105</v>
      </c>
      <c r="H15" s="96">
        <f t="shared" si="1"/>
        <v>-0.92770040159999922</v>
      </c>
      <c r="I15" s="96">
        <f t="shared" si="2"/>
        <v>-4.4889713511299982</v>
      </c>
    </row>
    <row r="16" spans="1:11" ht="29.25" customHeight="1" x14ac:dyDescent="0.4">
      <c r="A16" s="66">
        <v>2021</v>
      </c>
      <c r="B16" s="66" t="s">
        <v>242</v>
      </c>
      <c r="C16" s="95">
        <v>6.8465639899999999</v>
      </c>
      <c r="D16" s="96">
        <v>10.80487752</v>
      </c>
      <c r="E16" s="96">
        <f>ROUNDDOWN(C16-D16,2)</f>
        <v>-3.95</v>
      </c>
      <c r="F16" s="96">
        <v>32.488218570000001</v>
      </c>
      <c r="G16" s="96">
        <v>33.50309214</v>
      </c>
      <c r="H16" s="96">
        <f>F16-G16</f>
        <v>-1.0148735699999989</v>
      </c>
      <c r="I16" s="96">
        <f>E16+H16</f>
        <v>-4.9648735699999991</v>
      </c>
    </row>
    <row r="17" spans="1:10" ht="29.25" customHeight="1" x14ac:dyDescent="0.4">
      <c r="A17" s="66">
        <v>2022</v>
      </c>
      <c r="B17" s="66" t="s">
        <v>243</v>
      </c>
      <c r="C17" s="95">
        <v>6.1031487681081167</v>
      </c>
      <c r="D17" s="96">
        <v>11.441089803915519</v>
      </c>
      <c r="E17" s="96">
        <f>ROUNDDOWN(C17-D17,2)</f>
        <v>-5.33</v>
      </c>
      <c r="F17" s="96">
        <v>33.160030238047483</v>
      </c>
      <c r="G17" s="96">
        <v>34.446690013730539</v>
      </c>
      <c r="H17" s="96">
        <f t="shared" si="1"/>
        <v>-1.2866597756830558</v>
      </c>
      <c r="I17" s="96">
        <f t="shared" si="2"/>
        <v>-6.6166597756830559</v>
      </c>
    </row>
    <row r="18" spans="1:10" ht="29.25" customHeight="1" x14ac:dyDescent="0.4">
      <c r="A18" s="66">
        <v>2023</v>
      </c>
      <c r="B18" s="66" t="s">
        <v>244</v>
      </c>
      <c r="C18" s="95">
        <f>1907/321739*1000</f>
        <v>5.9271645650667155</v>
      </c>
      <c r="D18" s="96">
        <f>3880/321739*1000</f>
        <v>12.059464348431492</v>
      </c>
      <c r="E18" s="96">
        <f>ROUNDDOWN(C18-D18,2)</f>
        <v>-6.13</v>
      </c>
      <c r="F18" s="96">
        <f>10343/321739*1000</f>
        <v>32.147175194800752</v>
      </c>
      <c r="G18" s="96">
        <f>10636/321739*1000</f>
        <v>33.057851239669425</v>
      </c>
      <c r="H18" s="96">
        <f>F18-G18</f>
        <v>-0.91067604486867282</v>
      </c>
      <c r="I18" s="96">
        <f>E18+H18</f>
        <v>-7.0406760448686727</v>
      </c>
    </row>
    <row r="19" spans="1:10" ht="29.25" customHeight="1" x14ac:dyDescent="0.4">
      <c r="A19" s="97">
        <v>2024</v>
      </c>
      <c r="B19" s="97" t="s">
        <v>245</v>
      </c>
      <c r="C19" s="98">
        <f>1697/319230*1000</f>
        <v>5.3159164238949979</v>
      </c>
      <c r="D19" s="99">
        <f>3970/319230*1000</f>
        <v>12.436174544998902</v>
      </c>
      <c r="E19" s="99">
        <f>ROUNDDOWN(C19-D19,2)</f>
        <v>-7.12</v>
      </c>
      <c r="F19" s="99">
        <f>10132/319230*1000</f>
        <v>31.738871659931707</v>
      </c>
      <c r="G19" s="99">
        <f>10477/319230*1000</f>
        <v>32.819597155655799</v>
      </c>
      <c r="H19" s="99">
        <f>F19-G19</f>
        <v>-1.0807254957240922</v>
      </c>
      <c r="I19" s="99">
        <f>E19+H19</f>
        <v>-8.2007254957240932</v>
      </c>
    </row>
    <row r="20" spans="1:10" ht="13.5" x14ac:dyDescent="0.4">
      <c r="A20" s="26" t="s">
        <v>246</v>
      </c>
      <c r="D20" s="100"/>
      <c r="E20" s="100"/>
      <c r="F20" s="100"/>
      <c r="G20" s="100"/>
      <c r="H20" s="100"/>
      <c r="I20" s="100"/>
      <c r="J20" s="100"/>
    </row>
    <row r="21" spans="1:10" ht="13.5" x14ac:dyDescent="0.4">
      <c r="A21" s="89"/>
      <c r="B21" s="89"/>
      <c r="C21" s="89"/>
      <c r="D21" s="89"/>
      <c r="E21" s="89"/>
      <c r="F21" s="89"/>
      <c r="G21" s="89"/>
      <c r="H21" s="89"/>
      <c r="I21" s="89"/>
      <c r="J21" s="89"/>
    </row>
    <row r="22" spans="1:10" ht="15" customHeight="1" x14ac:dyDescent="0.4">
      <c r="D22" s="101"/>
      <c r="E22" s="88"/>
      <c r="F22" s="88"/>
      <c r="G22" s="88"/>
      <c r="H22" s="88"/>
    </row>
    <row r="23" spans="1:10" ht="15" customHeight="1" x14ac:dyDescent="0.4">
      <c r="D23" s="101"/>
      <c r="E23" s="88"/>
      <c r="F23" s="88"/>
      <c r="G23" s="88"/>
      <c r="H23" s="88"/>
    </row>
    <row r="24" spans="1:10" ht="15" customHeight="1" x14ac:dyDescent="0.4">
      <c r="E24" s="89"/>
      <c r="F24" s="89"/>
      <c r="G24" s="89"/>
      <c r="H24" s="89"/>
    </row>
    <row r="25" spans="1:10" ht="15" customHeight="1" x14ac:dyDescent="0.4">
      <c r="D25" s="101"/>
      <c r="E25" s="88"/>
      <c r="F25" s="88"/>
      <c r="G25" s="88"/>
      <c r="H25" s="88"/>
    </row>
    <row r="26" spans="1:10" ht="15" customHeight="1" x14ac:dyDescent="0.4">
      <c r="A26" s="88" t="s">
        <v>247</v>
      </c>
      <c r="B26" s="88"/>
      <c r="C26" s="88"/>
      <c r="D26" s="101"/>
      <c r="E26" s="88"/>
      <c r="F26" s="88"/>
      <c r="G26" s="88"/>
      <c r="H26" s="88"/>
    </row>
    <row r="27" spans="1:10" s="89" customFormat="1" ht="15" customHeight="1" x14ac:dyDescent="0.4">
      <c r="D27" s="26"/>
    </row>
  </sheetData>
  <phoneticPr fontId="3"/>
  <hyperlinks>
    <hyperlink ref="K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30"/>
  <sheetViews>
    <sheetView zoomScaleNormal="100" zoomScaleSheetLayoutView="100" workbookViewId="0"/>
  </sheetViews>
  <sheetFormatPr defaultColWidth="2.5" defaultRowHeight="15" customHeight="1" x14ac:dyDescent="0.4"/>
  <cols>
    <col min="1" max="1" width="16.875" style="26" customWidth="1"/>
    <col min="2" max="5" width="12.5" style="26" customWidth="1"/>
    <col min="6" max="6" width="2.5" style="26" customWidth="1"/>
    <col min="7" max="7" width="10.625" style="26" bestFit="1" customWidth="1"/>
    <col min="8" max="8" width="4.5" style="26" bestFit="1" customWidth="1"/>
    <col min="9" max="10" width="2.5" style="26"/>
    <col min="11" max="12" width="2.5" style="26" customWidth="1"/>
    <col min="13" max="16384" width="2.5" style="26"/>
  </cols>
  <sheetData>
    <row r="1" spans="1:10" ht="22.5" customHeight="1" x14ac:dyDescent="0.4">
      <c r="E1" s="56" t="s">
        <v>36</v>
      </c>
      <c r="G1" s="18" t="s">
        <v>37</v>
      </c>
    </row>
    <row r="2" spans="1:10" ht="22.5" customHeight="1" x14ac:dyDescent="0.4">
      <c r="A2" s="57" t="s">
        <v>248</v>
      </c>
    </row>
    <row r="3" spans="1:10" ht="22.5" customHeight="1" x14ac:dyDescent="0.15">
      <c r="A3" s="58"/>
      <c r="E3" s="102" t="s">
        <v>249</v>
      </c>
    </row>
    <row r="4" spans="1:10" ht="20.100000000000001" customHeight="1" x14ac:dyDescent="0.4">
      <c r="A4" s="103" t="s">
        <v>250</v>
      </c>
      <c r="B4" s="103" t="s">
        <v>203</v>
      </c>
      <c r="C4" s="104" t="s">
        <v>49</v>
      </c>
      <c r="D4" s="104" t="s">
        <v>50</v>
      </c>
      <c r="E4" s="105" t="s">
        <v>251</v>
      </c>
    </row>
    <row r="5" spans="1:10" ht="18" customHeight="1" x14ac:dyDescent="0.4">
      <c r="A5" s="106" t="s">
        <v>203</v>
      </c>
      <c r="B5" s="107">
        <f>SUM(B6:B28)</f>
        <v>3959</v>
      </c>
      <c r="C5" s="107">
        <f>SUM(C6:C28)</f>
        <v>1874</v>
      </c>
      <c r="D5" s="107">
        <f>SUM(D6:D28)</f>
        <v>2085</v>
      </c>
      <c r="E5" s="108">
        <f>SUM(E6:E28)</f>
        <v>0.99999999999999989</v>
      </c>
      <c r="G5" s="101"/>
    </row>
    <row r="6" spans="1:10" ht="18" customHeight="1" x14ac:dyDescent="0.4">
      <c r="A6" s="109" t="s">
        <v>252</v>
      </c>
      <c r="B6" s="110">
        <v>883</v>
      </c>
      <c r="C6" s="110">
        <v>412</v>
      </c>
      <c r="D6" s="110">
        <v>471</v>
      </c>
      <c r="E6" s="111">
        <f>B6/B$5</f>
        <v>0.22303612023238192</v>
      </c>
      <c r="G6" s="88"/>
      <c r="H6" s="112"/>
    </row>
    <row r="7" spans="1:10" ht="18" customHeight="1" x14ac:dyDescent="0.4">
      <c r="A7" s="109" t="s">
        <v>253</v>
      </c>
      <c r="B7" s="110">
        <v>719</v>
      </c>
      <c r="C7" s="110">
        <v>249</v>
      </c>
      <c r="D7" s="110">
        <v>470</v>
      </c>
      <c r="E7" s="111">
        <f>B7/B$5</f>
        <v>0.18161151806011619</v>
      </c>
      <c r="G7" s="101"/>
      <c r="H7" s="112"/>
    </row>
    <row r="8" spans="1:10" ht="18" customHeight="1" x14ac:dyDescent="0.4">
      <c r="A8" s="109" t="s">
        <v>254</v>
      </c>
      <c r="B8" s="110">
        <v>430</v>
      </c>
      <c r="C8" s="110">
        <v>148</v>
      </c>
      <c r="D8" s="110">
        <v>282</v>
      </c>
      <c r="E8" s="111">
        <f t="shared" ref="E8:E27" si="0">B8/B$5</f>
        <v>0.10861328618337965</v>
      </c>
      <c r="G8" s="101"/>
      <c r="H8" s="112"/>
    </row>
    <row r="9" spans="1:10" ht="18" customHeight="1" x14ac:dyDescent="0.4">
      <c r="A9" s="109" t="s">
        <v>255</v>
      </c>
      <c r="B9" s="110">
        <v>368</v>
      </c>
      <c r="C9" s="110">
        <v>196</v>
      </c>
      <c r="D9" s="110">
        <v>172</v>
      </c>
      <c r="E9" s="111">
        <f t="shared" si="0"/>
        <v>9.2952765849962107E-2</v>
      </c>
      <c r="G9" s="101"/>
      <c r="H9" s="112"/>
    </row>
    <row r="10" spans="1:10" ht="18" customHeight="1" x14ac:dyDescent="0.4">
      <c r="A10" s="109" t="s">
        <v>256</v>
      </c>
      <c r="B10" s="110">
        <v>357</v>
      </c>
      <c r="C10" s="110">
        <v>235</v>
      </c>
      <c r="D10" s="110">
        <v>122</v>
      </c>
      <c r="E10" s="111">
        <f t="shared" si="0"/>
        <v>9.0174286435968684E-2</v>
      </c>
      <c r="G10" s="101"/>
      <c r="H10" s="112"/>
    </row>
    <row r="11" spans="1:10" s="114" customFormat="1" ht="18" customHeight="1" x14ac:dyDescent="0.4">
      <c r="A11" s="113" t="s">
        <v>257</v>
      </c>
      <c r="B11" s="110">
        <v>305</v>
      </c>
      <c r="C11" s="110">
        <v>130</v>
      </c>
      <c r="D11" s="110">
        <v>175</v>
      </c>
      <c r="E11" s="111">
        <f t="shared" si="0"/>
        <v>7.7039656478908813E-2</v>
      </c>
      <c r="G11" s="115"/>
      <c r="H11" s="112"/>
      <c r="I11" s="26"/>
      <c r="J11" s="26"/>
    </row>
    <row r="12" spans="1:10" ht="18" customHeight="1" x14ac:dyDescent="0.4">
      <c r="A12" s="109" t="s">
        <v>258</v>
      </c>
      <c r="B12" s="110">
        <v>240</v>
      </c>
      <c r="C12" s="110">
        <v>96</v>
      </c>
      <c r="D12" s="110">
        <v>144</v>
      </c>
      <c r="E12" s="111">
        <f t="shared" si="0"/>
        <v>6.0621369032583985E-2</v>
      </c>
      <c r="G12" s="101"/>
      <c r="H12" s="112"/>
    </row>
    <row r="13" spans="1:10" ht="18" customHeight="1" x14ac:dyDescent="0.4">
      <c r="A13" s="109" t="s">
        <v>259</v>
      </c>
      <c r="B13" s="110">
        <v>90</v>
      </c>
      <c r="C13" s="110">
        <v>81</v>
      </c>
      <c r="D13" s="110">
        <v>9</v>
      </c>
      <c r="E13" s="111">
        <f t="shared" si="0"/>
        <v>2.2733013387218996E-2</v>
      </c>
      <c r="G13" s="101"/>
      <c r="H13" s="112"/>
    </row>
    <row r="14" spans="1:10" ht="18" customHeight="1" x14ac:dyDescent="0.4">
      <c r="A14" s="109" t="s">
        <v>260</v>
      </c>
      <c r="B14" s="110">
        <v>71</v>
      </c>
      <c r="C14" s="110">
        <v>48</v>
      </c>
      <c r="D14" s="110">
        <v>23</v>
      </c>
      <c r="E14" s="111">
        <f t="shared" si="0"/>
        <v>1.793382167213943E-2</v>
      </c>
      <c r="G14" s="101"/>
      <c r="H14" s="112"/>
    </row>
    <row r="15" spans="1:10" ht="18" customHeight="1" x14ac:dyDescent="0.4">
      <c r="A15" s="109" t="s">
        <v>261</v>
      </c>
      <c r="B15" s="110">
        <v>70</v>
      </c>
      <c r="C15" s="110">
        <v>46</v>
      </c>
      <c r="D15" s="110">
        <v>24</v>
      </c>
      <c r="E15" s="111">
        <f t="shared" si="0"/>
        <v>1.7681232634503663E-2</v>
      </c>
      <c r="G15" s="101"/>
      <c r="H15" s="112"/>
    </row>
    <row r="16" spans="1:10" ht="18" customHeight="1" x14ac:dyDescent="0.4">
      <c r="A16" s="109" t="s">
        <v>262</v>
      </c>
      <c r="B16" s="110">
        <v>64</v>
      </c>
      <c r="C16" s="110">
        <v>12</v>
      </c>
      <c r="D16" s="110">
        <v>52</v>
      </c>
      <c r="E16" s="111">
        <f t="shared" si="0"/>
        <v>1.6165698408689064E-2</v>
      </c>
      <c r="G16" s="101"/>
      <c r="H16" s="112"/>
    </row>
    <row r="17" spans="1:8" ht="18" customHeight="1" x14ac:dyDescent="0.4">
      <c r="A17" s="109" t="s">
        <v>263</v>
      </c>
      <c r="B17" s="110">
        <v>63</v>
      </c>
      <c r="C17" s="110">
        <v>27</v>
      </c>
      <c r="D17" s="110">
        <v>36</v>
      </c>
      <c r="E17" s="111">
        <f t="shared" si="0"/>
        <v>1.5913109371053297E-2</v>
      </c>
      <c r="G17" s="101"/>
      <c r="H17" s="112"/>
    </row>
    <row r="18" spans="1:8" ht="18" customHeight="1" x14ac:dyDescent="0.4">
      <c r="A18" s="109" t="s">
        <v>264</v>
      </c>
      <c r="B18" s="110">
        <v>42</v>
      </c>
      <c r="C18" s="110">
        <v>32</v>
      </c>
      <c r="D18" s="110">
        <v>10</v>
      </c>
      <c r="E18" s="111">
        <f t="shared" si="0"/>
        <v>1.0608739580702197E-2</v>
      </c>
      <c r="G18" s="101"/>
      <c r="H18" s="112"/>
    </row>
    <row r="19" spans="1:8" ht="18" customHeight="1" x14ac:dyDescent="0.4">
      <c r="A19" s="109" t="s">
        <v>265</v>
      </c>
      <c r="B19" s="110">
        <v>35</v>
      </c>
      <c r="C19" s="110">
        <v>27</v>
      </c>
      <c r="D19" s="110">
        <v>8</v>
      </c>
      <c r="E19" s="111">
        <f t="shared" si="0"/>
        <v>8.8406163172518315E-3</v>
      </c>
      <c r="G19" s="101"/>
      <c r="H19" s="112"/>
    </row>
    <row r="20" spans="1:8" ht="18" customHeight="1" x14ac:dyDescent="0.4">
      <c r="A20" s="109" t="s">
        <v>266</v>
      </c>
      <c r="B20" s="110">
        <v>28</v>
      </c>
      <c r="C20" s="110">
        <v>17</v>
      </c>
      <c r="D20" s="110">
        <v>11</v>
      </c>
      <c r="E20" s="111">
        <f t="shared" si="0"/>
        <v>7.072493053801465E-3</v>
      </c>
      <c r="G20" s="101"/>
      <c r="H20" s="112"/>
    </row>
    <row r="21" spans="1:8" ht="18" customHeight="1" x14ac:dyDescent="0.4">
      <c r="A21" s="109" t="s">
        <v>267</v>
      </c>
      <c r="B21" s="110">
        <v>26</v>
      </c>
      <c r="C21" s="110">
        <v>20</v>
      </c>
      <c r="D21" s="110">
        <v>6</v>
      </c>
      <c r="E21" s="111">
        <f t="shared" si="0"/>
        <v>6.5673149785299319E-3</v>
      </c>
      <c r="G21" s="101"/>
      <c r="H21" s="112"/>
    </row>
    <row r="22" spans="1:8" ht="18" customHeight="1" x14ac:dyDescent="0.4">
      <c r="A22" s="109" t="s">
        <v>268</v>
      </c>
      <c r="B22" s="110">
        <v>20</v>
      </c>
      <c r="C22" s="110">
        <v>18</v>
      </c>
      <c r="D22" s="110">
        <v>2</v>
      </c>
      <c r="E22" s="111">
        <f t="shared" si="0"/>
        <v>5.0517807527153324E-3</v>
      </c>
      <c r="G22" s="101"/>
      <c r="H22" s="112"/>
    </row>
    <row r="23" spans="1:8" ht="18" customHeight="1" x14ac:dyDescent="0.4">
      <c r="A23" s="109" t="s">
        <v>269</v>
      </c>
      <c r="B23" s="110">
        <v>17</v>
      </c>
      <c r="C23" s="110">
        <v>6</v>
      </c>
      <c r="D23" s="110">
        <v>11</v>
      </c>
      <c r="E23" s="111">
        <f t="shared" si="0"/>
        <v>4.2940136398080322E-3</v>
      </c>
      <c r="G23" s="101"/>
      <c r="H23" s="112"/>
    </row>
    <row r="24" spans="1:8" ht="18" customHeight="1" x14ac:dyDescent="0.4">
      <c r="A24" s="109" t="s">
        <v>270</v>
      </c>
      <c r="B24" s="110">
        <v>12</v>
      </c>
      <c r="C24" s="110">
        <v>6</v>
      </c>
      <c r="D24" s="110">
        <v>6</v>
      </c>
      <c r="E24" s="111">
        <f t="shared" si="0"/>
        <v>3.0310684516291994E-3</v>
      </c>
      <c r="G24" s="101"/>
      <c r="H24" s="112"/>
    </row>
    <row r="25" spans="1:8" ht="18" customHeight="1" x14ac:dyDescent="0.4">
      <c r="A25" s="109" t="s">
        <v>271</v>
      </c>
      <c r="B25" s="110">
        <v>10</v>
      </c>
      <c r="C25" s="110">
        <v>5</v>
      </c>
      <c r="D25" s="110">
        <v>5</v>
      </c>
      <c r="E25" s="111">
        <f t="shared" si="0"/>
        <v>2.5258903763576662E-3</v>
      </c>
      <c r="G25" s="101"/>
      <c r="H25" s="112"/>
    </row>
    <row r="26" spans="1:8" ht="18" customHeight="1" x14ac:dyDescent="0.4">
      <c r="A26" s="109" t="s">
        <v>272</v>
      </c>
      <c r="B26" s="110">
        <v>10</v>
      </c>
      <c r="C26" s="110">
        <v>8</v>
      </c>
      <c r="D26" s="110">
        <v>2</v>
      </c>
      <c r="E26" s="111">
        <f t="shared" si="0"/>
        <v>2.5258903763576662E-3</v>
      </c>
      <c r="G26" s="101"/>
      <c r="H26" s="112"/>
    </row>
    <row r="27" spans="1:8" ht="18" customHeight="1" x14ac:dyDescent="0.4">
      <c r="A27" s="109" t="s">
        <v>273</v>
      </c>
      <c r="B27" s="110">
        <v>10</v>
      </c>
      <c r="C27" s="110">
        <v>6</v>
      </c>
      <c r="D27" s="110">
        <v>4</v>
      </c>
      <c r="E27" s="111">
        <f t="shared" si="0"/>
        <v>2.5258903763576662E-3</v>
      </c>
      <c r="G27" s="101"/>
    </row>
    <row r="28" spans="1:8" ht="18" customHeight="1" x14ac:dyDescent="0.4">
      <c r="A28" s="116" t="s">
        <v>274</v>
      </c>
      <c r="B28" s="117">
        <v>89</v>
      </c>
      <c r="C28" s="117">
        <v>49</v>
      </c>
      <c r="D28" s="117">
        <v>40</v>
      </c>
      <c r="E28" s="118">
        <f>B28/B$5</f>
        <v>2.2480424349583229E-2</v>
      </c>
      <c r="G28" s="101"/>
    </row>
    <row r="29" spans="1:8" ht="15" customHeight="1" x14ac:dyDescent="0.4">
      <c r="A29" s="26" t="s">
        <v>275</v>
      </c>
    </row>
    <row r="30" spans="1:8" s="89" customFormat="1" ht="15" customHeight="1" x14ac:dyDescent="0.4">
      <c r="A30" s="88" t="s">
        <v>276</v>
      </c>
    </row>
  </sheetData>
  <phoneticPr fontId="3"/>
  <hyperlinks>
    <hyperlink ref="G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86"/>
  <sheetViews>
    <sheetView zoomScale="85" zoomScaleNormal="85" zoomScaleSheetLayoutView="100" workbookViewId="0">
      <pane ySplit="6" topLeftCell="A7" activePane="bottomLeft" state="frozen"/>
      <selection pane="bottomLeft"/>
    </sheetView>
  </sheetViews>
  <sheetFormatPr defaultColWidth="2.5" defaultRowHeight="15" customHeight="1" x14ac:dyDescent="0.4"/>
  <cols>
    <col min="1" max="1" width="11.375" style="26" customWidth="1"/>
    <col min="2" max="4" width="8" style="26" customWidth="1"/>
    <col min="5" max="5" width="2.75" style="26" customWidth="1"/>
    <col min="6" max="6" width="11.375" style="26" customWidth="1"/>
    <col min="7" max="9" width="8" style="26" customWidth="1"/>
    <col min="10" max="10" width="2.5" style="26"/>
    <col min="11" max="11" width="10.625" style="26" bestFit="1" customWidth="1"/>
    <col min="12" max="16384" width="2.5" style="26"/>
  </cols>
  <sheetData>
    <row r="1" spans="1:11" ht="22.5" customHeight="1" x14ac:dyDescent="0.4">
      <c r="I1" s="56" t="s">
        <v>36</v>
      </c>
      <c r="K1" s="18" t="s">
        <v>37</v>
      </c>
    </row>
    <row r="2" spans="1:11" ht="22.5" customHeight="1" x14ac:dyDescent="0.4">
      <c r="A2" s="57" t="s">
        <v>277</v>
      </c>
    </row>
    <row r="3" spans="1:11" s="119" customFormat="1" ht="22.5" customHeight="1" x14ac:dyDescent="0.15">
      <c r="I3" s="120" t="s">
        <v>278</v>
      </c>
    </row>
    <row r="4" spans="1:11" ht="22.5" customHeight="1" x14ac:dyDescent="0.4">
      <c r="A4" s="21" t="s">
        <v>279</v>
      </c>
      <c r="B4" s="21"/>
      <c r="C4" s="21"/>
      <c r="D4" s="21"/>
      <c r="E4" s="121"/>
      <c r="F4" s="21" t="s">
        <v>280</v>
      </c>
      <c r="G4" s="21"/>
      <c r="H4" s="21"/>
      <c r="I4" s="21"/>
    </row>
    <row r="5" spans="1:11" ht="22.5" customHeight="1" x14ac:dyDescent="0.4">
      <c r="A5" s="122" t="s">
        <v>281</v>
      </c>
      <c r="B5" s="61" t="s">
        <v>282</v>
      </c>
      <c r="C5" s="23"/>
      <c r="D5" s="25"/>
      <c r="E5" s="123"/>
      <c r="F5" s="122" t="s">
        <v>281</v>
      </c>
      <c r="G5" s="21" t="s">
        <v>282</v>
      </c>
      <c r="H5" s="21"/>
      <c r="I5" s="21"/>
    </row>
    <row r="6" spans="1:11" ht="22.5" customHeight="1" x14ac:dyDescent="0.4">
      <c r="A6" s="124"/>
      <c r="B6" s="91" t="s">
        <v>203</v>
      </c>
      <c r="C6" s="27" t="s">
        <v>49</v>
      </c>
      <c r="D6" s="63" t="s">
        <v>50</v>
      </c>
      <c r="E6" s="121"/>
      <c r="F6" s="124"/>
      <c r="G6" s="91" t="s">
        <v>203</v>
      </c>
      <c r="H6" s="27" t="s">
        <v>49</v>
      </c>
      <c r="I6" s="63" t="s">
        <v>50</v>
      </c>
    </row>
    <row r="7" spans="1:11" ht="22.5" customHeight="1" x14ac:dyDescent="0.4">
      <c r="A7" s="125" t="s">
        <v>283</v>
      </c>
      <c r="B7" s="45">
        <f t="shared" ref="B7:B70" si="0">SUM(C7:D7)</f>
        <v>707</v>
      </c>
      <c r="C7" s="45">
        <v>374</v>
      </c>
      <c r="D7" s="45">
        <v>333</v>
      </c>
      <c r="E7" s="45"/>
      <c r="F7" s="125" t="s">
        <v>284</v>
      </c>
      <c r="G7" s="45">
        <f t="shared" ref="G7:G54" si="1">SUM(H7:I7)</f>
        <v>210</v>
      </c>
      <c r="H7" s="45">
        <v>127</v>
      </c>
      <c r="I7" s="45">
        <v>83</v>
      </c>
    </row>
    <row r="8" spans="1:11" ht="22.5" customHeight="1" x14ac:dyDescent="0.4">
      <c r="A8" s="125" t="s">
        <v>285</v>
      </c>
      <c r="B8" s="45">
        <f t="shared" si="0"/>
        <v>340</v>
      </c>
      <c r="C8" s="47">
        <v>173</v>
      </c>
      <c r="D8" s="45">
        <v>167</v>
      </c>
      <c r="E8" s="45"/>
      <c r="F8" s="125" t="s">
        <v>286</v>
      </c>
      <c r="G8" s="45">
        <f t="shared" si="1"/>
        <v>166</v>
      </c>
      <c r="H8" s="45">
        <v>91</v>
      </c>
      <c r="I8" s="45">
        <v>75</v>
      </c>
    </row>
    <row r="9" spans="1:11" ht="22.5" customHeight="1" x14ac:dyDescent="0.4">
      <c r="A9" s="125" t="s">
        <v>287</v>
      </c>
      <c r="B9" s="45">
        <f t="shared" si="0"/>
        <v>457</v>
      </c>
      <c r="C9" s="47">
        <v>241</v>
      </c>
      <c r="D9" s="45">
        <v>216</v>
      </c>
      <c r="E9" s="45"/>
      <c r="F9" s="125" t="s">
        <v>288</v>
      </c>
      <c r="G9" s="45">
        <f t="shared" si="1"/>
        <v>217</v>
      </c>
      <c r="H9" s="45">
        <v>142</v>
      </c>
      <c r="I9" s="45">
        <v>75</v>
      </c>
    </row>
    <row r="10" spans="1:11" ht="22.5" customHeight="1" x14ac:dyDescent="0.4">
      <c r="A10" s="125" t="s">
        <v>289</v>
      </c>
      <c r="B10" s="45">
        <f t="shared" si="0"/>
        <v>181</v>
      </c>
      <c r="C10" s="47">
        <v>98</v>
      </c>
      <c r="D10" s="45">
        <v>83</v>
      </c>
      <c r="E10" s="45"/>
      <c r="F10" s="125" t="s">
        <v>290</v>
      </c>
      <c r="G10" s="45">
        <f t="shared" si="1"/>
        <v>872</v>
      </c>
      <c r="H10" s="45">
        <v>515</v>
      </c>
      <c r="I10" s="45">
        <v>357</v>
      </c>
    </row>
    <row r="11" spans="1:11" ht="22.5" customHeight="1" x14ac:dyDescent="0.4">
      <c r="A11" s="125" t="s">
        <v>291</v>
      </c>
      <c r="B11" s="45">
        <f t="shared" si="0"/>
        <v>449</v>
      </c>
      <c r="C11" s="47">
        <v>221</v>
      </c>
      <c r="D11" s="45">
        <v>228</v>
      </c>
      <c r="E11" s="45"/>
      <c r="F11" s="125" t="s">
        <v>292</v>
      </c>
      <c r="G11" s="45">
        <f t="shared" si="1"/>
        <v>103</v>
      </c>
      <c r="H11" s="45">
        <v>71</v>
      </c>
      <c r="I11" s="45">
        <v>32</v>
      </c>
    </row>
    <row r="12" spans="1:11" ht="22.5" customHeight="1" x14ac:dyDescent="0.4">
      <c r="A12" s="125" t="s">
        <v>293</v>
      </c>
      <c r="B12" s="45">
        <f t="shared" si="0"/>
        <v>89</v>
      </c>
      <c r="C12" s="47">
        <v>48</v>
      </c>
      <c r="D12" s="45">
        <v>41</v>
      </c>
      <c r="E12" s="45"/>
      <c r="F12" s="125" t="s">
        <v>294</v>
      </c>
      <c r="G12" s="45">
        <f t="shared" si="1"/>
        <v>213</v>
      </c>
      <c r="H12" s="45">
        <v>124</v>
      </c>
      <c r="I12" s="45">
        <v>89</v>
      </c>
    </row>
    <row r="13" spans="1:11" ht="22.5" customHeight="1" x14ac:dyDescent="0.4">
      <c r="A13" s="125" t="s">
        <v>295</v>
      </c>
      <c r="B13" s="45">
        <f t="shared" si="0"/>
        <v>39</v>
      </c>
      <c r="C13" s="47">
        <v>23</v>
      </c>
      <c r="D13" s="45">
        <v>16</v>
      </c>
      <c r="E13" s="45"/>
      <c r="F13" s="125" t="s">
        <v>296</v>
      </c>
      <c r="G13" s="45">
        <f t="shared" si="1"/>
        <v>275</v>
      </c>
      <c r="H13" s="45">
        <v>168</v>
      </c>
      <c r="I13" s="45">
        <v>107</v>
      </c>
    </row>
    <row r="14" spans="1:11" ht="22.5" customHeight="1" x14ac:dyDescent="0.4">
      <c r="A14" s="125" t="s">
        <v>297</v>
      </c>
      <c r="B14" s="45">
        <f t="shared" si="0"/>
        <v>149</v>
      </c>
      <c r="C14" s="47">
        <v>81</v>
      </c>
      <c r="D14" s="45">
        <v>68</v>
      </c>
      <c r="E14" s="45"/>
      <c r="F14" s="125" t="s">
        <v>298</v>
      </c>
      <c r="G14" s="45">
        <f t="shared" si="1"/>
        <v>221</v>
      </c>
      <c r="H14" s="45">
        <v>135</v>
      </c>
      <c r="I14" s="45">
        <v>86</v>
      </c>
    </row>
    <row r="15" spans="1:11" ht="22.5" customHeight="1" x14ac:dyDescent="0.4">
      <c r="A15" s="125" t="s">
        <v>299</v>
      </c>
      <c r="B15" s="45">
        <f t="shared" si="0"/>
        <v>220</v>
      </c>
      <c r="C15" s="47">
        <v>115</v>
      </c>
      <c r="D15" s="45">
        <v>105</v>
      </c>
      <c r="E15" s="45"/>
      <c r="F15" s="125" t="s">
        <v>300</v>
      </c>
      <c r="G15" s="45">
        <f t="shared" si="1"/>
        <v>77</v>
      </c>
      <c r="H15" s="45">
        <v>52</v>
      </c>
      <c r="I15" s="45">
        <v>25</v>
      </c>
    </row>
    <row r="16" spans="1:11" ht="22.5" customHeight="1" x14ac:dyDescent="0.4">
      <c r="A16" s="125" t="s">
        <v>301</v>
      </c>
      <c r="B16" s="45">
        <f t="shared" si="0"/>
        <v>126</v>
      </c>
      <c r="C16" s="47">
        <v>69</v>
      </c>
      <c r="D16" s="45">
        <v>57</v>
      </c>
      <c r="E16" s="45"/>
      <c r="F16" s="125" t="s">
        <v>302</v>
      </c>
      <c r="G16" s="45">
        <f t="shared" si="1"/>
        <v>392</v>
      </c>
      <c r="H16" s="45">
        <v>241</v>
      </c>
      <c r="I16" s="45">
        <v>151</v>
      </c>
    </row>
    <row r="17" spans="1:9" ht="22.5" customHeight="1" x14ac:dyDescent="0.4">
      <c r="A17" s="125" t="s">
        <v>303</v>
      </c>
      <c r="B17" s="45">
        <f t="shared" si="0"/>
        <v>62</v>
      </c>
      <c r="C17" s="47">
        <v>34</v>
      </c>
      <c r="D17" s="45">
        <v>28</v>
      </c>
      <c r="E17" s="45"/>
      <c r="F17" s="125" t="s">
        <v>304</v>
      </c>
      <c r="G17" s="45">
        <f t="shared" si="1"/>
        <v>227</v>
      </c>
      <c r="H17" s="45">
        <v>139</v>
      </c>
      <c r="I17" s="45">
        <v>88</v>
      </c>
    </row>
    <row r="18" spans="1:9" ht="22.5" customHeight="1" x14ac:dyDescent="0.4">
      <c r="A18" s="125" t="s">
        <v>305</v>
      </c>
      <c r="B18" s="45">
        <f t="shared" si="0"/>
        <v>218</v>
      </c>
      <c r="C18" s="47">
        <v>104</v>
      </c>
      <c r="D18" s="45">
        <v>114</v>
      </c>
      <c r="E18" s="45"/>
      <c r="F18" s="125" t="s">
        <v>306</v>
      </c>
      <c r="G18" s="45">
        <f t="shared" si="1"/>
        <v>821</v>
      </c>
      <c r="H18" s="45">
        <v>416</v>
      </c>
      <c r="I18" s="45">
        <v>405</v>
      </c>
    </row>
    <row r="19" spans="1:9" ht="22.5" customHeight="1" x14ac:dyDescent="0.4">
      <c r="A19" s="126" t="s">
        <v>307</v>
      </c>
      <c r="B19" s="127">
        <f t="shared" si="0"/>
        <v>35</v>
      </c>
      <c r="C19" s="127">
        <f>SUM(C20:C22)</f>
        <v>18</v>
      </c>
      <c r="D19" s="127">
        <f>SUM(D20:D22)</f>
        <v>17</v>
      </c>
      <c r="E19" s="45"/>
      <c r="F19" s="125" t="s">
        <v>308</v>
      </c>
      <c r="G19" s="45">
        <f t="shared" si="1"/>
        <v>384</v>
      </c>
      <c r="H19" s="45">
        <v>223</v>
      </c>
      <c r="I19" s="45">
        <v>161</v>
      </c>
    </row>
    <row r="20" spans="1:9" ht="22.5" customHeight="1" x14ac:dyDescent="0.4">
      <c r="A20" s="125" t="s">
        <v>309</v>
      </c>
      <c r="B20" s="45">
        <f t="shared" si="0"/>
        <v>12</v>
      </c>
      <c r="C20" s="45">
        <v>6</v>
      </c>
      <c r="D20" s="45">
        <v>6</v>
      </c>
      <c r="E20" s="127"/>
      <c r="F20" s="125" t="s">
        <v>310</v>
      </c>
      <c r="G20" s="45">
        <f t="shared" si="1"/>
        <v>145</v>
      </c>
      <c r="H20" s="45">
        <v>80</v>
      </c>
      <c r="I20" s="45">
        <v>65</v>
      </c>
    </row>
    <row r="21" spans="1:9" ht="22.5" customHeight="1" x14ac:dyDescent="0.4">
      <c r="A21" s="125" t="s">
        <v>311</v>
      </c>
      <c r="B21" s="45">
        <f t="shared" si="0"/>
        <v>8</v>
      </c>
      <c r="C21" s="47">
        <v>3</v>
      </c>
      <c r="D21" s="45">
        <v>5</v>
      </c>
      <c r="E21" s="45"/>
      <c r="F21" s="125" t="s">
        <v>312</v>
      </c>
      <c r="G21" s="45">
        <f t="shared" si="1"/>
        <v>24</v>
      </c>
      <c r="H21" s="45">
        <v>15</v>
      </c>
      <c r="I21" s="45">
        <v>9</v>
      </c>
    </row>
    <row r="22" spans="1:9" ht="22.5" customHeight="1" x14ac:dyDescent="0.4">
      <c r="A22" s="125" t="s">
        <v>313</v>
      </c>
      <c r="B22" s="45">
        <f t="shared" si="0"/>
        <v>15</v>
      </c>
      <c r="C22" s="47">
        <v>9</v>
      </c>
      <c r="D22" s="45">
        <v>6</v>
      </c>
      <c r="E22" s="45"/>
      <c r="F22" s="125" t="s">
        <v>314</v>
      </c>
      <c r="G22" s="45">
        <f t="shared" si="1"/>
        <v>20</v>
      </c>
      <c r="H22" s="45">
        <v>8</v>
      </c>
      <c r="I22" s="45">
        <v>12</v>
      </c>
    </row>
    <row r="23" spans="1:9" ht="22.5" customHeight="1" x14ac:dyDescent="0.4">
      <c r="A23" s="126" t="s">
        <v>315</v>
      </c>
      <c r="B23" s="127">
        <f t="shared" si="0"/>
        <v>43</v>
      </c>
      <c r="C23" s="127">
        <f>SUM(C24)</f>
        <v>21</v>
      </c>
      <c r="D23" s="127">
        <f>SUM(D24)</f>
        <v>22</v>
      </c>
      <c r="E23" s="45"/>
      <c r="F23" s="125" t="s">
        <v>316</v>
      </c>
      <c r="G23" s="45">
        <f t="shared" si="1"/>
        <v>20</v>
      </c>
      <c r="H23" s="45">
        <v>10</v>
      </c>
      <c r="I23" s="45">
        <v>10</v>
      </c>
    </row>
    <row r="24" spans="1:9" ht="22.5" customHeight="1" x14ac:dyDescent="0.4">
      <c r="A24" s="125" t="s">
        <v>317</v>
      </c>
      <c r="B24" s="45">
        <f t="shared" si="0"/>
        <v>43</v>
      </c>
      <c r="C24" s="45">
        <v>21</v>
      </c>
      <c r="D24" s="45">
        <v>22</v>
      </c>
      <c r="E24" s="127"/>
      <c r="F24" s="125" t="s">
        <v>318</v>
      </c>
      <c r="G24" s="45">
        <f t="shared" si="1"/>
        <v>23</v>
      </c>
      <c r="H24" s="45">
        <v>15</v>
      </c>
      <c r="I24" s="45">
        <v>8</v>
      </c>
    </row>
    <row r="25" spans="1:9" ht="22.5" customHeight="1" x14ac:dyDescent="0.4">
      <c r="A25" s="126" t="s">
        <v>319</v>
      </c>
      <c r="B25" s="127">
        <f t="shared" si="0"/>
        <v>104</v>
      </c>
      <c r="C25" s="127">
        <f>SUM(C26:C27)</f>
        <v>44</v>
      </c>
      <c r="D25" s="127">
        <f>SUM(D26:D27)</f>
        <v>60</v>
      </c>
      <c r="E25" s="45"/>
      <c r="F25" s="125" t="s">
        <v>320</v>
      </c>
      <c r="G25" s="45">
        <f t="shared" si="1"/>
        <v>45</v>
      </c>
      <c r="H25" s="45">
        <v>23</v>
      </c>
      <c r="I25" s="45">
        <v>22</v>
      </c>
    </row>
    <row r="26" spans="1:9" ht="22.5" customHeight="1" x14ac:dyDescent="0.4">
      <c r="A26" s="125" t="s">
        <v>321</v>
      </c>
      <c r="B26" s="45">
        <f t="shared" si="0"/>
        <v>64</v>
      </c>
      <c r="C26" s="45">
        <v>31</v>
      </c>
      <c r="D26" s="45">
        <v>33</v>
      </c>
      <c r="E26" s="127"/>
      <c r="F26" s="125" t="s">
        <v>322</v>
      </c>
      <c r="G26" s="45">
        <f t="shared" si="1"/>
        <v>22</v>
      </c>
      <c r="H26" s="45">
        <v>15</v>
      </c>
      <c r="I26" s="45">
        <v>7</v>
      </c>
    </row>
    <row r="27" spans="1:9" ht="22.5" customHeight="1" x14ac:dyDescent="0.4">
      <c r="A27" s="125" t="s">
        <v>323</v>
      </c>
      <c r="B27" s="45">
        <f t="shared" si="0"/>
        <v>40</v>
      </c>
      <c r="C27" s="47">
        <v>13</v>
      </c>
      <c r="D27" s="45">
        <v>27</v>
      </c>
      <c r="E27" s="45"/>
      <c r="F27" s="125" t="s">
        <v>324</v>
      </c>
      <c r="G27" s="45">
        <f t="shared" si="1"/>
        <v>91</v>
      </c>
      <c r="H27" s="45">
        <v>69</v>
      </c>
      <c r="I27" s="45">
        <v>22</v>
      </c>
    </row>
    <row r="28" spans="1:9" ht="22.5" customHeight="1" x14ac:dyDescent="0.4">
      <c r="A28" s="126" t="s">
        <v>325</v>
      </c>
      <c r="B28" s="127">
        <f t="shared" si="0"/>
        <v>68</v>
      </c>
      <c r="C28" s="127">
        <f>SUM(C29:C32)</f>
        <v>46</v>
      </c>
      <c r="D28" s="127">
        <f>SUM(D29:D32)</f>
        <v>22</v>
      </c>
      <c r="E28" s="45"/>
      <c r="F28" s="125" t="s">
        <v>326</v>
      </c>
      <c r="G28" s="45">
        <f t="shared" si="1"/>
        <v>91</v>
      </c>
      <c r="H28" s="45">
        <v>60</v>
      </c>
      <c r="I28" s="45">
        <v>31</v>
      </c>
    </row>
    <row r="29" spans="1:9" ht="22.5" customHeight="1" x14ac:dyDescent="0.4">
      <c r="A29" s="125" t="s">
        <v>327</v>
      </c>
      <c r="B29" s="45">
        <f t="shared" si="0"/>
        <v>11</v>
      </c>
      <c r="C29" s="47">
        <v>8</v>
      </c>
      <c r="D29" s="45">
        <v>3</v>
      </c>
      <c r="E29" s="127"/>
      <c r="F29" s="125" t="s">
        <v>328</v>
      </c>
      <c r="G29" s="45">
        <f t="shared" si="1"/>
        <v>37</v>
      </c>
      <c r="H29" s="45">
        <v>26</v>
      </c>
      <c r="I29" s="45">
        <v>11</v>
      </c>
    </row>
    <row r="30" spans="1:9" ht="22.5" customHeight="1" x14ac:dyDescent="0.4">
      <c r="A30" s="125" t="s">
        <v>329</v>
      </c>
      <c r="B30" s="45">
        <f t="shared" si="0"/>
        <v>2</v>
      </c>
      <c r="C30" s="45">
        <v>2</v>
      </c>
      <c r="D30" s="45">
        <v>0</v>
      </c>
      <c r="E30" s="45"/>
      <c r="F30" s="125" t="s">
        <v>330</v>
      </c>
      <c r="G30" s="45">
        <f t="shared" si="1"/>
        <v>18</v>
      </c>
      <c r="H30" s="45">
        <v>14</v>
      </c>
      <c r="I30" s="45">
        <v>4</v>
      </c>
    </row>
    <row r="31" spans="1:9" ht="22.5" customHeight="1" x14ac:dyDescent="0.4">
      <c r="A31" s="125" t="s">
        <v>331</v>
      </c>
      <c r="B31" s="45">
        <f t="shared" si="0"/>
        <v>7</v>
      </c>
      <c r="C31" s="47">
        <v>6</v>
      </c>
      <c r="D31" s="45">
        <v>1</v>
      </c>
      <c r="E31" s="45"/>
      <c r="F31" s="125" t="s">
        <v>332</v>
      </c>
      <c r="G31" s="45">
        <f t="shared" si="1"/>
        <v>23</v>
      </c>
      <c r="H31" s="45">
        <v>12</v>
      </c>
      <c r="I31" s="45">
        <v>11</v>
      </c>
    </row>
    <row r="32" spans="1:9" ht="22.5" customHeight="1" x14ac:dyDescent="0.4">
      <c r="A32" s="125" t="s">
        <v>333</v>
      </c>
      <c r="B32" s="45">
        <f t="shared" si="0"/>
        <v>48</v>
      </c>
      <c r="C32" s="47">
        <v>30</v>
      </c>
      <c r="D32" s="45">
        <v>18</v>
      </c>
      <c r="E32" s="45"/>
      <c r="F32" s="125" t="s">
        <v>334</v>
      </c>
      <c r="G32" s="45">
        <f t="shared" si="1"/>
        <v>109</v>
      </c>
      <c r="H32" s="45">
        <v>66</v>
      </c>
      <c r="I32" s="45">
        <v>43</v>
      </c>
    </row>
    <row r="33" spans="1:9" ht="22.5" customHeight="1" x14ac:dyDescent="0.4">
      <c r="A33" s="126" t="s">
        <v>335</v>
      </c>
      <c r="B33" s="127">
        <f t="shared" si="0"/>
        <v>81</v>
      </c>
      <c r="C33" s="127">
        <f>SUM(C34:C37)</f>
        <v>38</v>
      </c>
      <c r="D33" s="127">
        <f>SUM(D34:D37)</f>
        <v>43</v>
      </c>
      <c r="E33" s="45"/>
      <c r="F33" s="125" t="s">
        <v>336</v>
      </c>
      <c r="G33" s="45">
        <f t="shared" si="1"/>
        <v>70</v>
      </c>
      <c r="H33" s="45">
        <v>50</v>
      </c>
      <c r="I33" s="45">
        <v>20</v>
      </c>
    </row>
    <row r="34" spans="1:9" ht="22.5" customHeight="1" x14ac:dyDescent="0.4">
      <c r="A34" s="125" t="s">
        <v>337</v>
      </c>
      <c r="B34" s="45">
        <f t="shared" si="0"/>
        <v>8</v>
      </c>
      <c r="C34" s="45">
        <v>5</v>
      </c>
      <c r="D34" s="45">
        <v>3</v>
      </c>
      <c r="E34" s="127"/>
      <c r="F34" s="125" t="s">
        <v>338</v>
      </c>
      <c r="G34" s="45">
        <f t="shared" si="1"/>
        <v>16</v>
      </c>
      <c r="H34" s="45">
        <v>11</v>
      </c>
      <c r="I34" s="45">
        <v>5</v>
      </c>
    </row>
    <row r="35" spans="1:9" ht="22.5" customHeight="1" x14ac:dyDescent="0.4">
      <c r="A35" s="125" t="s">
        <v>339</v>
      </c>
      <c r="B35" s="45">
        <f t="shared" si="0"/>
        <v>4</v>
      </c>
      <c r="C35" s="47">
        <v>2</v>
      </c>
      <c r="D35" s="45">
        <v>2</v>
      </c>
      <c r="E35" s="45"/>
      <c r="F35" s="125" t="s">
        <v>340</v>
      </c>
      <c r="G35" s="45">
        <f t="shared" si="1"/>
        <v>1</v>
      </c>
      <c r="H35" s="45">
        <v>1</v>
      </c>
      <c r="I35" s="45">
        <v>0</v>
      </c>
    </row>
    <row r="36" spans="1:9" ht="22.5" customHeight="1" x14ac:dyDescent="0.4">
      <c r="A36" s="125" t="s">
        <v>341</v>
      </c>
      <c r="B36" s="45">
        <f t="shared" si="0"/>
        <v>5</v>
      </c>
      <c r="C36" s="47">
        <v>2</v>
      </c>
      <c r="D36" s="45">
        <v>3</v>
      </c>
      <c r="E36" s="45"/>
      <c r="F36" s="125" t="s">
        <v>342</v>
      </c>
      <c r="G36" s="45">
        <f t="shared" si="1"/>
        <v>1</v>
      </c>
      <c r="H36" s="45">
        <v>0</v>
      </c>
      <c r="I36" s="45">
        <v>1</v>
      </c>
    </row>
    <row r="37" spans="1:9" ht="22.5" customHeight="1" x14ac:dyDescent="0.4">
      <c r="A37" s="125" t="s">
        <v>343</v>
      </c>
      <c r="B37" s="45">
        <f t="shared" si="0"/>
        <v>64</v>
      </c>
      <c r="C37" s="47">
        <v>29</v>
      </c>
      <c r="D37" s="45">
        <v>35</v>
      </c>
      <c r="E37" s="45"/>
      <c r="F37" s="125" t="s">
        <v>344</v>
      </c>
      <c r="G37" s="45">
        <f t="shared" si="1"/>
        <v>2</v>
      </c>
      <c r="H37" s="45">
        <v>1</v>
      </c>
      <c r="I37" s="45">
        <v>1</v>
      </c>
    </row>
    <row r="38" spans="1:9" ht="22.5" customHeight="1" x14ac:dyDescent="0.4">
      <c r="A38" s="126" t="s">
        <v>345</v>
      </c>
      <c r="B38" s="127">
        <f t="shared" si="0"/>
        <v>41</v>
      </c>
      <c r="C38" s="127">
        <f>SUM(C39:C41)</f>
        <v>18</v>
      </c>
      <c r="D38" s="127">
        <f>SUM(D39:D41)</f>
        <v>23</v>
      </c>
      <c r="E38" s="45"/>
      <c r="F38" s="125" t="s">
        <v>346</v>
      </c>
      <c r="G38" s="45">
        <f t="shared" si="1"/>
        <v>30</v>
      </c>
      <c r="H38" s="45">
        <v>18</v>
      </c>
      <c r="I38" s="45">
        <v>12</v>
      </c>
    </row>
    <row r="39" spans="1:9" ht="22.5" customHeight="1" x14ac:dyDescent="0.4">
      <c r="A39" s="125" t="s">
        <v>347</v>
      </c>
      <c r="B39" s="45">
        <f t="shared" si="0"/>
        <v>31</v>
      </c>
      <c r="C39" s="45">
        <v>13</v>
      </c>
      <c r="D39" s="45">
        <v>18</v>
      </c>
      <c r="E39" s="127"/>
      <c r="F39" s="125" t="s">
        <v>348</v>
      </c>
      <c r="G39" s="45">
        <f t="shared" si="1"/>
        <v>31</v>
      </c>
      <c r="H39" s="45">
        <v>22</v>
      </c>
      <c r="I39" s="45">
        <v>9</v>
      </c>
    </row>
    <row r="40" spans="1:9" ht="22.5" customHeight="1" x14ac:dyDescent="0.4">
      <c r="A40" s="125" t="s">
        <v>349</v>
      </c>
      <c r="B40" s="45">
        <f t="shared" si="0"/>
        <v>7</v>
      </c>
      <c r="C40" s="47">
        <v>4</v>
      </c>
      <c r="D40" s="45">
        <v>3</v>
      </c>
      <c r="E40" s="45"/>
      <c r="F40" s="125" t="s">
        <v>350</v>
      </c>
      <c r="G40" s="45">
        <f t="shared" si="1"/>
        <v>15</v>
      </c>
      <c r="H40" s="45">
        <v>8</v>
      </c>
      <c r="I40" s="45">
        <v>7</v>
      </c>
    </row>
    <row r="41" spans="1:9" ht="22.5" customHeight="1" x14ac:dyDescent="0.4">
      <c r="A41" s="125" t="s">
        <v>351</v>
      </c>
      <c r="B41" s="45">
        <f t="shared" si="0"/>
        <v>3</v>
      </c>
      <c r="C41" s="47">
        <v>1</v>
      </c>
      <c r="D41" s="45">
        <v>2</v>
      </c>
      <c r="E41" s="45"/>
      <c r="F41" s="125" t="s">
        <v>352</v>
      </c>
      <c r="G41" s="45">
        <f t="shared" si="1"/>
        <v>3</v>
      </c>
      <c r="H41" s="45">
        <v>1</v>
      </c>
      <c r="I41" s="45">
        <v>2</v>
      </c>
    </row>
    <row r="42" spans="1:9" ht="22.5" customHeight="1" x14ac:dyDescent="0.4">
      <c r="A42" s="126" t="s">
        <v>353</v>
      </c>
      <c r="B42" s="127">
        <f t="shared" si="0"/>
        <v>38</v>
      </c>
      <c r="C42" s="127">
        <f>SUM(C43:C46)</f>
        <v>22</v>
      </c>
      <c r="D42" s="127">
        <f>SUM(D43:D46)</f>
        <v>16</v>
      </c>
      <c r="E42" s="45"/>
      <c r="F42" s="125" t="s">
        <v>354</v>
      </c>
      <c r="G42" s="45">
        <f t="shared" si="1"/>
        <v>14</v>
      </c>
      <c r="H42" s="45">
        <v>6</v>
      </c>
      <c r="I42" s="45">
        <v>8</v>
      </c>
    </row>
    <row r="43" spans="1:9" ht="22.5" customHeight="1" x14ac:dyDescent="0.4">
      <c r="A43" s="125" t="s">
        <v>355</v>
      </c>
      <c r="B43" s="45">
        <f t="shared" si="0"/>
        <v>2</v>
      </c>
      <c r="C43" s="47">
        <v>2</v>
      </c>
      <c r="D43" s="45">
        <v>0</v>
      </c>
      <c r="E43" s="127"/>
      <c r="F43" s="125" t="s">
        <v>356</v>
      </c>
      <c r="G43" s="45">
        <f t="shared" si="1"/>
        <v>3</v>
      </c>
      <c r="H43" s="45">
        <v>2</v>
      </c>
      <c r="I43" s="45">
        <v>1</v>
      </c>
    </row>
    <row r="44" spans="1:9" ht="22.5" customHeight="1" x14ac:dyDescent="0.4">
      <c r="A44" s="125" t="s">
        <v>357</v>
      </c>
      <c r="B44" s="45">
        <f t="shared" si="0"/>
        <v>4</v>
      </c>
      <c r="C44" s="47">
        <v>3</v>
      </c>
      <c r="D44" s="45">
        <v>1</v>
      </c>
      <c r="E44" s="45"/>
      <c r="F44" s="125" t="s">
        <v>358</v>
      </c>
      <c r="G44" s="45">
        <f t="shared" si="1"/>
        <v>6</v>
      </c>
      <c r="H44" s="45">
        <v>2</v>
      </c>
      <c r="I44" s="45">
        <v>4</v>
      </c>
    </row>
    <row r="45" spans="1:9" ht="22.5" customHeight="1" x14ac:dyDescent="0.4">
      <c r="A45" s="125" t="s">
        <v>359</v>
      </c>
      <c r="B45" s="45">
        <f t="shared" si="0"/>
        <v>1</v>
      </c>
      <c r="C45" s="47">
        <v>0</v>
      </c>
      <c r="D45" s="45">
        <v>1</v>
      </c>
      <c r="E45" s="45"/>
      <c r="F45" s="125" t="s">
        <v>360</v>
      </c>
      <c r="G45" s="45">
        <f t="shared" si="1"/>
        <v>60</v>
      </c>
      <c r="H45" s="45">
        <v>38</v>
      </c>
      <c r="I45" s="45">
        <v>22</v>
      </c>
    </row>
    <row r="46" spans="1:9" ht="22.5" customHeight="1" x14ac:dyDescent="0.4">
      <c r="A46" s="125" t="s">
        <v>361</v>
      </c>
      <c r="B46" s="45">
        <f t="shared" si="0"/>
        <v>31</v>
      </c>
      <c r="C46" s="47">
        <v>17</v>
      </c>
      <c r="D46" s="45">
        <v>14</v>
      </c>
      <c r="E46" s="45"/>
      <c r="F46" s="125" t="s">
        <v>362</v>
      </c>
      <c r="G46" s="45">
        <f t="shared" si="1"/>
        <v>4</v>
      </c>
      <c r="H46" s="45">
        <v>2</v>
      </c>
      <c r="I46" s="45">
        <v>2</v>
      </c>
    </row>
    <row r="47" spans="1:9" ht="22.5" customHeight="1" x14ac:dyDescent="0.4">
      <c r="A47" s="126" t="s">
        <v>363</v>
      </c>
      <c r="B47" s="127">
        <f t="shared" si="0"/>
        <v>163</v>
      </c>
      <c r="C47" s="127">
        <f>SUM(C48:C51)</f>
        <v>75</v>
      </c>
      <c r="D47" s="127">
        <f>SUM(D48:D51)</f>
        <v>88</v>
      </c>
      <c r="E47" s="45"/>
      <c r="F47" s="125" t="s">
        <v>364</v>
      </c>
      <c r="G47" s="45">
        <f t="shared" si="1"/>
        <v>25</v>
      </c>
      <c r="H47" s="45">
        <v>15</v>
      </c>
      <c r="I47" s="45">
        <v>10</v>
      </c>
    </row>
    <row r="48" spans="1:9" ht="22.5" customHeight="1" x14ac:dyDescent="0.4">
      <c r="A48" s="125" t="s">
        <v>365</v>
      </c>
      <c r="B48" s="45">
        <f t="shared" si="0"/>
        <v>54</v>
      </c>
      <c r="C48" s="47">
        <v>29</v>
      </c>
      <c r="D48" s="45">
        <v>25</v>
      </c>
      <c r="E48" s="127"/>
      <c r="F48" s="125" t="s">
        <v>366</v>
      </c>
      <c r="G48" s="45">
        <f t="shared" si="1"/>
        <v>21</v>
      </c>
      <c r="H48" s="45">
        <v>14</v>
      </c>
      <c r="I48" s="45">
        <v>7</v>
      </c>
    </row>
    <row r="49" spans="1:9" ht="22.5" customHeight="1" x14ac:dyDescent="0.4">
      <c r="A49" s="125" t="s">
        <v>367</v>
      </c>
      <c r="B49" s="45">
        <f t="shared" si="0"/>
        <v>22</v>
      </c>
      <c r="C49" s="47">
        <v>8</v>
      </c>
      <c r="D49" s="45">
        <v>14</v>
      </c>
      <c r="E49" s="45"/>
      <c r="F49" s="125" t="s">
        <v>368</v>
      </c>
      <c r="G49" s="45">
        <f t="shared" si="1"/>
        <v>11</v>
      </c>
      <c r="H49" s="45">
        <v>5</v>
      </c>
      <c r="I49" s="45">
        <v>6</v>
      </c>
    </row>
    <row r="50" spans="1:9" ht="22.5" customHeight="1" x14ac:dyDescent="0.4">
      <c r="A50" s="125" t="s">
        <v>369</v>
      </c>
      <c r="B50" s="45">
        <f t="shared" si="0"/>
        <v>14</v>
      </c>
      <c r="C50" s="47">
        <v>7</v>
      </c>
      <c r="D50" s="45">
        <v>7</v>
      </c>
      <c r="E50" s="45"/>
      <c r="F50" s="125" t="s">
        <v>370</v>
      </c>
      <c r="G50" s="45">
        <f t="shared" si="1"/>
        <v>9</v>
      </c>
      <c r="H50" s="45">
        <v>5</v>
      </c>
      <c r="I50" s="45">
        <v>4</v>
      </c>
    </row>
    <row r="51" spans="1:9" ht="22.5" customHeight="1" x14ac:dyDescent="0.4">
      <c r="A51" s="125" t="s">
        <v>371</v>
      </c>
      <c r="B51" s="45">
        <f t="shared" si="0"/>
        <v>73</v>
      </c>
      <c r="C51" s="47">
        <v>31</v>
      </c>
      <c r="D51" s="45">
        <v>42</v>
      </c>
      <c r="E51" s="45"/>
      <c r="F51" s="125" t="s">
        <v>372</v>
      </c>
      <c r="G51" s="45">
        <f t="shared" si="1"/>
        <v>20</v>
      </c>
      <c r="H51" s="45">
        <v>14</v>
      </c>
      <c r="I51" s="45">
        <v>6</v>
      </c>
    </row>
    <row r="52" spans="1:9" ht="22.5" customHeight="1" x14ac:dyDescent="0.4">
      <c r="A52" s="126" t="s">
        <v>373</v>
      </c>
      <c r="B52" s="127">
        <f t="shared" si="0"/>
        <v>53</v>
      </c>
      <c r="C52" s="127">
        <f>SUM(C53:C56)</f>
        <v>22</v>
      </c>
      <c r="D52" s="127">
        <f>SUM(D53:D56)</f>
        <v>31</v>
      </c>
      <c r="E52" s="45"/>
      <c r="F52" s="125" t="s">
        <v>374</v>
      </c>
      <c r="G52" s="45">
        <f t="shared" si="1"/>
        <v>22</v>
      </c>
      <c r="H52" s="45">
        <v>14</v>
      </c>
      <c r="I52" s="45">
        <v>8</v>
      </c>
    </row>
    <row r="53" spans="1:9" ht="22.5" customHeight="1" x14ac:dyDescent="0.4">
      <c r="A53" s="125" t="s">
        <v>375</v>
      </c>
      <c r="B53" s="45">
        <f t="shared" si="0"/>
        <v>33</v>
      </c>
      <c r="C53" s="47">
        <v>14</v>
      </c>
      <c r="D53" s="45">
        <v>19</v>
      </c>
      <c r="E53" s="127"/>
      <c r="F53" s="125" t="s">
        <v>376</v>
      </c>
      <c r="G53" s="45">
        <f t="shared" si="1"/>
        <v>731</v>
      </c>
      <c r="H53" s="45">
        <v>377</v>
      </c>
      <c r="I53" s="45">
        <v>354</v>
      </c>
    </row>
    <row r="54" spans="1:9" ht="22.5" customHeight="1" x14ac:dyDescent="0.4">
      <c r="A54" s="125" t="s">
        <v>377</v>
      </c>
      <c r="B54" s="45">
        <f t="shared" si="0"/>
        <v>2</v>
      </c>
      <c r="C54" s="47">
        <v>2</v>
      </c>
      <c r="D54" s="45">
        <v>0</v>
      </c>
      <c r="E54" s="45"/>
      <c r="F54" s="125" t="s">
        <v>378</v>
      </c>
      <c r="G54" s="45">
        <f t="shared" si="1"/>
        <v>1</v>
      </c>
      <c r="H54" s="45">
        <v>0</v>
      </c>
      <c r="I54" s="45">
        <v>1</v>
      </c>
    </row>
    <row r="55" spans="1:9" ht="22.5" customHeight="1" x14ac:dyDescent="0.4">
      <c r="A55" s="125" t="s">
        <v>379</v>
      </c>
      <c r="B55" s="45">
        <f t="shared" si="0"/>
        <v>13</v>
      </c>
      <c r="C55" s="47">
        <v>4</v>
      </c>
      <c r="D55" s="45">
        <v>9</v>
      </c>
      <c r="E55" s="45"/>
      <c r="F55" s="128" t="s">
        <v>380</v>
      </c>
      <c r="G55" s="52">
        <f>SUM(H55:I55)</f>
        <v>5942</v>
      </c>
      <c r="H55" s="52">
        <f>SUM(H7:H54)</f>
        <v>3463</v>
      </c>
      <c r="I55" s="52">
        <f>SUM(I7:I54)</f>
        <v>2479</v>
      </c>
    </row>
    <row r="56" spans="1:9" ht="22.5" customHeight="1" x14ac:dyDescent="0.4">
      <c r="A56" s="125" t="s">
        <v>381</v>
      </c>
      <c r="B56" s="45">
        <f t="shared" si="0"/>
        <v>5</v>
      </c>
      <c r="C56" s="47">
        <v>2</v>
      </c>
      <c r="D56" s="45">
        <v>3</v>
      </c>
      <c r="E56" s="45"/>
      <c r="F56" s="129"/>
      <c r="G56" s="45"/>
      <c r="H56" s="56"/>
      <c r="I56" s="45"/>
    </row>
    <row r="57" spans="1:9" ht="22.5" customHeight="1" x14ac:dyDescent="0.4">
      <c r="A57" s="126" t="s">
        <v>382</v>
      </c>
      <c r="B57" s="127">
        <f t="shared" si="0"/>
        <v>142</v>
      </c>
      <c r="C57" s="127">
        <f>SUM(C58:C60,C61:C62)</f>
        <v>74</v>
      </c>
      <c r="D57" s="127">
        <f>SUM(D58:D60,D61:D62)</f>
        <v>68</v>
      </c>
      <c r="E57" s="45"/>
      <c r="F57" s="129"/>
      <c r="G57" s="45"/>
      <c r="H57" s="56"/>
      <c r="I57" s="45"/>
    </row>
    <row r="58" spans="1:9" ht="22.5" customHeight="1" x14ac:dyDescent="0.4">
      <c r="A58" s="125" t="s">
        <v>383</v>
      </c>
      <c r="B58" s="45">
        <f t="shared" si="0"/>
        <v>36</v>
      </c>
      <c r="C58" s="47">
        <v>19</v>
      </c>
      <c r="D58" s="45">
        <v>17</v>
      </c>
      <c r="E58" s="127"/>
      <c r="F58" s="129"/>
      <c r="G58" s="45"/>
      <c r="H58" s="56"/>
      <c r="I58" s="45"/>
    </row>
    <row r="59" spans="1:9" ht="22.5" customHeight="1" x14ac:dyDescent="0.4">
      <c r="A59" s="125" t="s">
        <v>384</v>
      </c>
      <c r="B59" s="45">
        <f t="shared" si="0"/>
        <v>31</v>
      </c>
      <c r="C59" s="47">
        <v>16</v>
      </c>
      <c r="D59" s="45">
        <v>15</v>
      </c>
      <c r="E59" s="45"/>
      <c r="F59" s="129"/>
      <c r="G59" s="45"/>
      <c r="H59" s="56"/>
      <c r="I59" s="45"/>
    </row>
    <row r="60" spans="1:9" ht="22.5" customHeight="1" x14ac:dyDescent="0.4">
      <c r="A60" s="125" t="s">
        <v>385</v>
      </c>
      <c r="B60" s="45">
        <f t="shared" si="0"/>
        <v>39</v>
      </c>
      <c r="C60" s="47">
        <v>18</v>
      </c>
      <c r="D60" s="45">
        <v>21</v>
      </c>
      <c r="E60" s="45"/>
      <c r="F60" s="129"/>
      <c r="G60" s="45"/>
      <c r="H60" s="56"/>
      <c r="I60" s="45"/>
    </row>
    <row r="61" spans="1:9" ht="22.5" customHeight="1" x14ac:dyDescent="0.4">
      <c r="A61" s="125" t="s">
        <v>386</v>
      </c>
      <c r="B61" s="45">
        <f t="shared" si="0"/>
        <v>12</v>
      </c>
      <c r="C61" s="47">
        <v>6</v>
      </c>
      <c r="D61" s="45">
        <v>6</v>
      </c>
      <c r="E61" s="45"/>
      <c r="F61" s="129"/>
      <c r="G61" s="45"/>
      <c r="H61" s="56"/>
      <c r="I61" s="45"/>
    </row>
    <row r="62" spans="1:9" ht="22.5" customHeight="1" x14ac:dyDescent="0.4">
      <c r="A62" s="125" t="s">
        <v>387</v>
      </c>
      <c r="B62" s="45">
        <f t="shared" si="0"/>
        <v>24</v>
      </c>
      <c r="C62" s="47">
        <v>15</v>
      </c>
      <c r="D62" s="45">
        <v>9</v>
      </c>
      <c r="E62" s="45"/>
      <c r="F62" s="129"/>
      <c r="G62" s="45"/>
      <c r="H62" s="56"/>
      <c r="I62" s="45"/>
    </row>
    <row r="63" spans="1:9" ht="22.5" customHeight="1" x14ac:dyDescent="0.4">
      <c r="A63" s="126" t="s">
        <v>388</v>
      </c>
      <c r="B63" s="127">
        <f t="shared" si="0"/>
        <v>193</v>
      </c>
      <c r="C63" s="127">
        <f>SUM(C64:C65)</f>
        <v>92</v>
      </c>
      <c r="D63" s="127">
        <f>SUM(D64:D65)</f>
        <v>101</v>
      </c>
      <c r="E63" s="45"/>
      <c r="F63" s="129"/>
      <c r="G63" s="45"/>
      <c r="H63" s="56"/>
      <c r="I63" s="45"/>
    </row>
    <row r="64" spans="1:9" ht="22.5" customHeight="1" x14ac:dyDescent="0.4">
      <c r="A64" s="125" t="s">
        <v>389</v>
      </c>
      <c r="B64" s="45">
        <f t="shared" si="0"/>
        <v>136</v>
      </c>
      <c r="C64" s="47">
        <v>66</v>
      </c>
      <c r="D64" s="45">
        <v>70</v>
      </c>
      <c r="E64" s="127"/>
      <c r="F64" s="129"/>
      <c r="G64" s="45"/>
      <c r="H64" s="56"/>
      <c r="I64" s="45"/>
    </row>
    <row r="65" spans="1:9" ht="22.5" customHeight="1" x14ac:dyDescent="0.4">
      <c r="A65" s="125" t="s">
        <v>390</v>
      </c>
      <c r="B65" s="45">
        <f t="shared" si="0"/>
        <v>57</v>
      </c>
      <c r="C65" s="47">
        <v>26</v>
      </c>
      <c r="D65" s="45">
        <v>31</v>
      </c>
      <c r="E65" s="45"/>
      <c r="F65" s="129"/>
      <c r="G65" s="45"/>
      <c r="H65" s="56"/>
      <c r="I65" s="45"/>
    </row>
    <row r="66" spans="1:9" ht="22.5" customHeight="1" x14ac:dyDescent="0.4">
      <c r="A66" s="126" t="s">
        <v>391</v>
      </c>
      <c r="B66" s="127">
        <f t="shared" si="0"/>
        <v>128</v>
      </c>
      <c r="C66" s="127">
        <f>SUM(C67:C74)</f>
        <v>71</v>
      </c>
      <c r="D66" s="127">
        <f>SUM(D67:D74)</f>
        <v>57</v>
      </c>
      <c r="E66" s="45"/>
      <c r="F66" s="129"/>
      <c r="G66" s="45"/>
      <c r="H66" s="56"/>
      <c r="I66" s="45"/>
    </row>
    <row r="67" spans="1:9" ht="22.5" customHeight="1" x14ac:dyDescent="0.4">
      <c r="A67" s="125" t="s">
        <v>392</v>
      </c>
      <c r="B67" s="45">
        <f t="shared" si="0"/>
        <v>8</v>
      </c>
      <c r="C67" s="47">
        <v>6</v>
      </c>
      <c r="D67" s="45">
        <v>2</v>
      </c>
      <c r="E67" s="127"/>
      <c r="F67" s="129"/>
      <c r="G67" s="45"/>
      <c r="H67" s="56"/>
      <c r="I67" s="45"/>
    </row>
    <row r="68" spans="1:9" ht="22.5" customHeight="1" x14ac:dyDescent="0.4">
      <c r="A68" s="125" t="s">
        <v>393</v>
      </c>
      <c r="B68" s="45">
        <f t="shared" si="0"/>
        <v>7</v>
      </c>
      <c r="C68" s="47">
        <v>6</v>
      </c>
      <c r="D68" s="45">
        <v>1</v>
      </c>
      <c r="E68" s="45"/>
      <c r="F68" s="129"/>
      <c r="G68" s="45"/>
      <c r="H68" s="56"/>
      <c r="I68" s="45"/>
    </row>
    <row r="69" spans="1:9" ht="22.5" customHeight="1" x14ac:dyDescent="0.4">
      <c r="A69" s="125" t="s">
        <v>394</v>
      </c>
      <c r="B69" s="45">
        <f t="shared" si="0"/>
        <v>39</v>
      </c>
      <c r="C69" s="47">
        <v>23</v>
      </c>
      <c r="D69" s="45">
        <v>16</v>
      </c>
      <c r="E69" s="45"/>
      <c r="F69" s="129"/>
      <c r="G69" s="45"/>
      <c r="H69" s="56"/>
      <c r="I69" s="45"/>
    </row>
    <row r="70" spans="1:9" ht="22.5" customHeight="1" x14ac:dyDescent="0.4">
      <c r="A70" s="125" t="s">
        <v>395</v>
      </c>
      <c r="B70" s="45">
        <f t="shared" si="0"/>
        <v>12</v>
      </c>
      <c r="C70" s="47">
        <v>9</v>
      </c>
      <c r="D70" s="45">
        <v>3</v>
      </c>
      <c r="E70" s="45"/>
      <c r="F70" s="129"/>
      <c r="G70" s="45"/>
      <c r="H70" s="56"/>
      <c r="I70" s="45"/>
    </row>
    <row r="71" spans="1:9" ht="22.5" customHeight="1" x14ac:dyDescent="0.4">
      <c r="A71" s="125" t="s">
        <v>396</v>
      </c>
      <c r="B71" s="45">
        <f t="shared" ref="B71:B77" si="2">SUM(C71:D71)</f>
        <v>8</v>
      </c>
      <c r="C71" s="47">
        <v>2</v>
      </c>
      <c r="D71" s="45">
        <v>6</v>
      </c>
      <c r="E71" s="45"/>
      <c r="F71" s="129"/>
      <c r="G71" s="45"/>
      <c r="H71" s="56"/>
      <c r="I71" s="45"/>
    </row>
    <row r="72" spans="1:9" ht="22.5" customHeight="1" x14ac:dyDescent="0.4">
      <c r="A72" s="125" t="s">
        <v>397</v>
      </c>
      <c r="B72" s="45">
        <f t="shared" si="2"/>
        <v>2</v>
      </c>
      <c r="C72" s="47">
        <v>1</v>
      </c>
      <c r="D72" s="45">
        <v>1</v>
      </c>
      <c r="E72" s="45"/>
      <c r="F72" s="129"/>
      <c r="G72" s="45"/>
      <c r="H72" s="56"/>
      <c r="I72" s="45"/>
    </row>
    <row r="73" spans="1:9" ht="22.5" customHeight="1" x14ac:dyDescent="0.4">
      <c r="A73" s="125" t="s">
        <v>398</v>
      </c>
      <c r="B73" s="45">
        <f t="shared" si="2"/>
        <v>41</v>
      </c>
      <c r="C73" s="47">
        <v>21</v>
      </c>
      <c r="D73" s="45">
        <v>20</v>
      </c>
      <c r="E73" s="45"/>
      <c r="F73" s="129"/>
      <c r="G73" s="45"/>
      <c r="H73" s="56"/>
      <c r="I73" s="45"/>
    </row>
    <row r="74" spans="1:9" ht="22.5" customHeight="1" x14ac:dyDescent="0.4">
      <c r="A74" s="125" t="s">
        <v>399</v>
      </c>
      <c r="B74" s="45">
        <f t="shared" si="2"/>
        <v>11</v>
      </c>
      <c r="C74" s="47">
        <v>3</v>
      </c>
      <c r="D74" s="45">
        <v>8</v>
      </c>
      <c r="E74" s="45"/>
      <c r="F74" s="129"/>
      <c r="G74" s="45"/>
      <c r="H74" s="56"/>
      <c r="I74" s="45"/>
    </row>
    <row r="75" spans="1:9" ht="22.5" customHeight="1" x14ac:dyDescent="0.4">
      <c r="A75" s="126" t="s">
        <v>400</v>
      </c>
      <c r="B75" s="127">
        <f t="shared" si="2"/>
        <v>6</v>
      </c>
      <c r="C75" s="127">
        <f>SUM(C76:C77)</f>
        <v>4</v>
      </c>
      <c r="D75" s="127">
        <f>SUM(D76:D77)</f>
        <v>2</v>
      </c>
      <c r="E75" s="45"/>
      <c r="F75" s="129"/>
      <c r="G75" s="45"/>
      <c r="H75" s="56"/>
      <c r="I75" s="45"/>
    </row>
    <row r="76" spans="1:9" ht="22.5" customHeight="1" x14ac:dyDescent="0.4">
      <c r="A76" s="125" t="s">
        <v>401</v>
      </c>
      <c r="B76" s="45">
        <f t="shared" si="2"/>
        <v>5</v>
      </c>
      <c r="C76" s="47">
        <v>4</v>
      </c>
      <c r="D76" s="45">
        <v>1</v>
      </c>
      <c r="E76" s="127"/>
      <c r="F76" s="129"/>
      <c r="G76" s="45"/>
      <c r="H76" s="56"/>
      <c r="I76" s="45"/>
    </row>
    <row r="77" spans="1:9" ht="22.5" customHeight="1" x14ac:dyDescent="0.4">
      <c r="A77" s="125" t="s">
        <v>402</v>
      </c>
      <c r="B77" s="45">
        <f t="shared" si="2"/>
        <v>1</v>
      </c>
      <c r="C77" s="47">
        <v>0</v>
      </c>
      <c r="D77" s="45">
        <v>1</v>
      </c>
      <c r="E77" s="45"/>
      <c r="F77" s="129"/>
      <c r="G77" s="45"/>
      <c r="H77" s="56"/>
      <c r="I77" s="45"/>
    </row>
    <row r="78" spans="1:9" ht="22.5" customHeight="1" x14ac:dyDescent="0.4">
      <c r="A78" s="126" t="s">
        <v>403</v>
      </c>
      <c r="B78" s="127">
        <f>SUM(C78:D78)</f>
        <v>3037</v>
      </c>
      <c r="C78" s="127">
        <f>SUM(C7:C18)</f>
        <v>1581</v>
      </c>
      <c r="D78" s="127">
        <f>SUM(D7:D18)</f>
        <v>1456</v>
      </c>
      <c r="E78" s="45"/>
      <c r="F78" s="129"/>
      <c r="G78" s="45"/>
      <c r="H78" s="56"/>
      <c r="I78" s="45"/>
    </row>
    <row r="79" spans="1:9" ht="22.5" customHeight="1" x14ac:dyDescent="0.4">
      <c r="A79" s="126" t="s">
        <v>404</v>
      </c>
      <c r="B79" s="127">
        <f>SUM(C79:D79)</f>
        <v>1095</v>
      </c>
      <c r="C79" s="127">
        <f>SUM(C19,C23,C25,C28,C33,C38,C42,C47,C52,C57,C63,C66,C75)</f>
        <v>545</v>
      </c>
      <c r="D79" s="127">
        <f>SUM(D19,D23,D25,D28,D33,D38,D42,D47,D52,D57,D63,D66,D75)</f>
        <v>550</v>
      </c>
      <c r="E79" s="45"/>
      <c r="F79" s="129"/>
      <c r="G79" s="45"/>
      <c r="H79" s="56"/>
      <c r="I79" s="45"/>
    </row>
    <row r="80" spans="1:9" ht="27" x14ac:dyDescent="0.4">
      <c r="A80" s="130" t="s">
        <v>405</v>
      </c>
      <c r="B80" s="127">
        <f>SUM(C80:D80)</f>
        <v>47</v>
      </c>
      <c r="C80" s="131">
        <v>36</v>
      </c>
      <c r="D80" s="127">
        <v>11</v>
      </c>
      <c r="E80" s="127"/>
      <c r="F80" s="129"/>
      <c r="G80" s="45"/>
      <c r="H80" s="56"/>
      <c r="I80" s="45"/>
    </row>
    <row r="81" spans="1:9" ht="22.5" customHeight="1" x14ac:dyDescent="0.4">
      <c r="A81" s="128" t="s">
        <v>406</v>
      </c>
      <c r="B81" s="52">
        <f>SUM(C81:D81)</f>
        <v>4179</v>
      </c>
      <c r="C81" s="52">
        <f>SUM(C78:C80)</f>
        <v>2162</v>
      </c>
      <c r="D81" s="52">
        <f>SUM(D78:D80)</f>
        <v>2017</v>
      </c>
      <c r="E81" s="127"/>
      <c r="F81" s="129"/>
      <c r="G81" s="45"/>
      <c r="H81" s="56"/>
      <c r="I81" s="45"/>
    </row>
    <row r="82" spans="1:9" ht="22.5" customHeight="1" x14ac:dyDescent="0.4">
      <c r="A82" s="26" t="s">
        <v>407</v>
      </c>
      <c r="E82" s="127"/>
      <c r="F82" s="129"/>
      <c r="G82" s="45"/>
      <c r="H82" s="56"/>
      <c r="I82" s="45"/>
    </row>
    <row r="83" spans="1:9" ht="22.5" customHeight="1" x14ac:dyDescent="0.4">
      <c r="A83" s="26" t="s">
        <v>408</v>
      </c>
      <c r="E83" s="127"/>
    </row>
    <row r="84" spans="1:9" ht="15" customHeight="1" x14ac:dyDescent="0.4">
      <c r="A84" s="88" t="s">
        <v>247</v>
      </c>
      <c r="C84" s="89"/>
      <c r="D84" s="89"/>
    </row>
    <row r="85" spans="1:9" ht="15" customHeight="1" x14ac:dyDescent="0.4">
      <c r="F85" s="89"/>
      <c r="G85" s="89"/>
      <c r="H85" s="89"/>
      <c r="I85" s="89"/>
    </row>
    <row r="86" spans="1:9" s="89" customFormat="1" ht="15" customHeight="1" x14ac:dyDescent="0.4">
      <c r="A86" s="26"/>
      <c r="B86" s="26"/>
      <c r="C86" s="26"/>
      <c r="D86" s="26"/>
      <c r="F86" s="26"/>
      <c r="G86" s="26"/>
      <c r="H86" s="26"/>
      <c r="I86" s="26"/>
    </row>
  </sheetData>
  <mergeCells count="6">
    <mergeCell ref="A4:D4"/>
    <mergeCell ref="F4:I4"/>
    <mergeCell ref="A5:A6"/>
    <mergeCell ref="B5:D5"/>
    <mergeCell ref="F5:F6"/>
    <mergeCell ref="G5:I5"/>
  </mergeCells>
  <phoneticPr fontId="3"/>
  <hyperlinks>
    <hyperlink ref="K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86"/>
  <sheetViews>
    <sheetView zoomScale="70" zoomScaleNormal="70" zoomScaleSheetLayoutView="85" workbookViewId="0">
      <pane ySplit="6" topLeftCell="A7" activePane="bottomLeft" state="frozen"/>
      <selection pane="bottomLeft"/>
    </sheetView>
  </sheetViews>
  <sheetFormatPr defaultColWidth="2.5" defaultRowHeight="15" customHeight="1" x14ac:dyDescent="0.4"/>
  <cols>
    <col min="1" max="1" width="10.75" style="26" customWidth="1"/>
    <col min="2" max="4" width="8" style="26" customWidth="1"/>
    <col min="5" max="5" width="3.125" style="26" customWidth="1"/>
    <col min="6" max="6" width="10.75" style="26" customWidth="1"/>
    <col min="7" max="9" width="8" style="26" customWidth="1"/>
    <col min="10" max="10" width="2.5" style="26" customWidth="1"/>
    <col min="11" max="11" width="10.625" style="26" bestFit="1" customWidth="1"/>
    <col min="12" max="16384" width="2.5" style="26"/>
  </cols>
  <sheetData>
    <row r="1" spans="1:11" ht="22.5" customHeight="1" x14ac:dyDescent="0.4">
      <c r="I1" s="56" t="s">
        <v>36</v>
      </c>
      <c r="K1" s="18" t="s">
        <v>37</v>
      </c>
    </row>
    <row r="2" spans="1:11" ht="22.5" customHeight="1" x14ac:dyDescent="0.4">
      <c r="A2" s="57" t="s">
        <v>409</v>
      </c>
    </row>
    <row r="3" spans="1:11" s="119" customFormat="1" ht="22.5" customHeight="1" x14ac:dyDescent="0.15">
      <c r="I3" s="120" t="s">
        <v>278</v>
      </c>
    </row>
    <row r="4" spans="1:11" ht="22.5" customHeight="1" x14ac:dyDescent="0.4">
      <c r="A4" s="21" t="s">
        <v>279</v>
      </c>
      <c r="B4" s="21"/>
      <c r="C4" s="21"/>
      <c r="D4" s="21"/>
      <c r="E4" s="88"/>
      <c r="F4" s="21" t="s">
        <v>280</v>
      </c>
      <c r="G4" s="21"/>
      <c r="H4" s="21"/>
      <c r="I4" s="21"/>
    </row>
    <row r="5" spans="1:11" ht="22.5" customHeight="1" x14ac:dyDescent="0.4">
      <c r="A5" s="122" t="s">
        <v>410</v>
      </c>
      <c r="B5" s="61" t="s">
        <v>411</v>
      </c>
      <c r="C5" s="23"/>
      <c r="D5" s="25"/>
      <c r="E5" s="123"/>
      <c r="F5" s="122" t="s">
        <v>410</v>
      </c>
      <c r="G5" s="21" t="s">
        <v>411</v>
      </c>
      <c r="H5" s="21"/>
      <c r="I5" s="21"/>
    </row>
    <row r="6" spans="1:11" ht="22.5" customHeight="1" x14ac:dyDescent="0.4">
      <c r="A6" s="122"/>
      <c r="B6" s="91" t="s">
        <v>203</v>
      </c>
      <c r="C6" s="27" t="s">
        <v>49</v>
      </c>
      <c r="D6" s="63" t="s">
        <v>50</v>
      </c>
      <c r="E6" s="121"/>
      <c r="F6" s="122"/>
      <c r="G6" s="91" t="s">
        <v>203</v>
      </c>
      <c r="H6" s="27" t="s">
        <v>49</v>
      </c>
      <c r="I6" s="63" t="s">
        <v>50</v>
      </c>
    </row>
    <row r="7" spans="1:11" ht="22.5" customHeight="1" x14ac:dyDescent="0.4">
      <c r="A7" s="125" t="s">
        <v>283</v>
      </c>
      <c r="B7" s="45">
        <f t="shared" ref="B7:B70" si="0">SUM(C7:D7)</f>
        <v>634</v>
      </c>
      <c r="C7" s="45">
        <v>363</v>
      </c>
      <c r="D7" s="45">
        <v>271</v>
      </c>
      <c r="E7" s="45"/>
      <c r="F7" s="125" t="s">
        <v>284</v>
      </c>
      <c r="G7" s="45">
        <f t="shared" ref="G7:G51" si="1">SUM(H7:I7)</f>
        <v>175</v>
      </c>
      <c r="H7" s="45">
        <v>120</v>
      </c>
      <c r="I7" s="45">
        <v>55</v>
      </c>
    </row>
    <row r="8" spans="1:11" ht="22.5" customHeight="1" x14ac:dyDescent="0.4">
      <c r="A8" s="125" t="s">
        <v>285</v>
      </c>
      <c r="B8" s="45">
        <f t="shared" si="0"/>
        <v>197</v>
      </c>
      <c r="C8" s="45">
        <v>108</v>
      </c>
      <c r="D8" s="45">
        <v>89</v>
      </c>
      <c r="E8" s="45"/>
      <c r="F8" s="125" t="s">
        <v>286</v>
      </c>
      <c r="G8" s="45">
        <f t="shared" si="1"/>
        <v>103</v>
      </c>
      <c r="H8" s="45">
        <v>67</v>
      </c>
      <c r="I8" s="45">
        <v>36</v>
      </c>
    </row>
    <row r="9" spans="1:11" ht="22.5" customHeight="1" x14ac:dyDescent="0.4">
      <c r="A9" s="125" t="s">
        <v>287</v>
      </c>
      <c r="B9" s="45">
        <f t="shared" si="0"/>
        <v>415</v>
      </c>
      <c r="C9" s="45">
        <v>233</v>
      </c>
      <c r="D9" s="45">
        <v>182</v>
      </c>
      <c r="E9" s="45"/>
      <c r="F9" s="125" t="s">
        <v>288</v>
      </c>
      <c r="G9" s="45">
        <f t="shared" si="1"/>
        <v>137</v>
      </c>
      <c r="H9" s="45">
        <v>89</v>
      </c>
      <c r="I9" s="45">
        <v>48</v>
      </c>
    </row>
    <row r="10" spans="1:11" ht="22.5" customHeight="1" x14ac:dyDescent="0.4">
      <c r="A10" s="125" t="s">
        <v>289</v>
      </c>
      <c r="B10" s="45">
        <f t="shared" si="0"/>
        <v>138</v>
      </c>
      <c r="C10" s="45">
        <v>67</v>
      </c>
      <c r="D10" s="45">
        <v>71</v>
      </c>
      <c r="E10" s="45"/>
      <c r="F10" s="125" t="s">
        <v>290</v>
      </c>
      <c r="G10" s="45">
        <f t="shared" si="1"/>
        <v>1091</v>
      </c>
      <c r="H10" s="45">
        <v>599</v>
      </c>
      <c r="I10" s="45">
        <v>492</v>
      </c>
    </row>
    <row r="11" spans="1:11" ht="22.5" customHeight="1" x14ac:dyDescent="0.4">
      <c r="A11" s="125" t="s">
        <v>291</v>
      </c>
      <c r="B11" s="45">
        <f t="shared" si="0"/>
        <v>401</v>
      </c>
      <c r="C11" s="45">
        <v>205</v>
      </c>
      <c r="D11" s="45">
        <v>196</v>
      </c>
      <c r="E11" s="45"/>
      <c r="F11" s="125" t="s">
        <v>292</v>
      </c>
      <c r="G11" s="45">
        <f t="shared" si="1"/>
        <v>92</v>
      </c>
      <c r="H11" s="45">
        <v>64</v>
      </c>
      <c r="I11" s="45">
        <v>28</v>
      </c>
    </row>
    <row r="12" spans="1:11" ht="22.5" customHeight="1" x14ac:dyDescent="0.4">
      <c r="A12" s="125" t="s">
        <v>293</v>
      </c>
      <c r="B12" s="45">
        <f t="shared" si="0"/>
        <v>41</v>
      </c>
      <c r="C12" s="45">
        <v>22</v>
      </c>
      <c r="D12" s="45">
        <v>19</v>
      </c>
      <c r="E12" s="45"/>
      <c r="F12" s="125" t="s">
        <v>294</v>
      </c>
      <c r="G12" s="45">
        <f t="shared" si="1"/>
        <v>182</v>
      </c>
      <c r="H12" s="45">
        <v>117</v>
      </c>
      <c r="I12" s="45">
        <v>65</v>
      </c>
    </row>
    <row r="13" spans="1:11" ht="22.5" customHeight="1" x14ac:dyDescent="0.4">
      <c r="A13" s="125" t="s">
        <v>295</v>
      </c>
      <c r="B13" s="45">
        <f t="shared" si="0"/>
        <v>21</v>
      </c>
      <c r="C13" s="45">
        <v>15</v>
      </c>
      <c r="D13" s="45">
        <v>6</v>
      </c>
      <c r="E13" s="45"/>
      <c r="F13" s="125" t="s">
        <v>296</v>
      </c>
      <c r="G13" s="45">
        <f t="shared" si="1"/>
        <v>247</v>
      </c>
      <c r="H13" s="45">
        <v>165</v>
      </c>
      <c r="I13" s="45">
        <v>82</v>
      </c>
    </row>
    <row r="14" spans="1:11" ht="22.5" customHeight="1" x14ac:dyDescent="0.4">
      <c r="A14" s="125" t="s">
        <v>297</v>
      </c>
      <c r="B14" s="45">
        <f t="shared" si="0"/>
        <v>114</v>
      </c>
      <c r="C14" s="45">
        <v>67</v>
      </c>
      <c r="D14" s="45">
        <v>47</v>
      </c>
      <c r="E14" s="45"/>
      <c r="F14" s="125" t="s">
        <v>298</v>
      </c>
      <c r="G14" s="45">
        <f t="shared" si="1"/>
        <v>311</v>
      </c>
      <c r="H14" s="45">
        <v>192</v>
      </c>
      <c r="I14" s="45">
        <v>119</v>
      </c>
    </row>
    <row r="15" spans="1:11" ht="22.5" customHeight="1" x14ac:dyDescent="0.4">
      <c r="A15" s="125" t="s">
        <v>299</v>
      </c>
      <c r="B15" s="45">
        <f t="shared" si="0"/>
        <v>132</v>
      </c>
      <c r="C15" s="45">
        <v>73</v>
      </c>
      <c r="D15" s="45">
        <v>59</v>
      </c>
      <c r="E15" s="45"/>
      <c r="F15" s="125" t="s">
        <v>300</v>
      </c>
      <c r="G15" s="45">
        <f t="shared" si="1"/>
        <v>128</v>
      </c>
      <c r="H15" s="45">
        <v>82</v>
      </c>
      <c r="I15" s="45">
        <v>46</v>
      </c>
    </row>
    <row r="16" spans="1:11" ht="22.5" customHeight="1" x14ac:dyDescent="0.4">
      <c r="A16" s="125" t="s">
        <v>301</v>
      </c>
      <c r="B16" s="45">
        <f t="shared" si="0"/>
        <v>78</v>
      </c>
      <c r="C16" s="45">
        <v>44</v>
      </c>
      <c r="D16" s="45">
        <v>34</v>
      </c>
      <c r="E16" s="45"/>
      <c r="F16" s="125" t="s">
        <v>302</v>
      </c>
      <c r="G16" s="45">
        <f t="shared" si="1"/>
        <v>615</v>
      </c>
      <c r="H16" s="45">
        <v>334</v>
      </c>
      <c r="I16" s="45">
        <v>281</v>
      </c>
    </row>
    <row r="17" spans="1:9" ht="22.5" customHeight="1" x14ac:dyDescent="0.4">
      <c r="A17" s="125" t="s">
        <v>303</v>
      </c>
      <c r="B17" s="45">
        <f t="shared" si="0"/>
        <v>54</v>
      </c>
      <c r="C17" s="45">
        <v>31</v>
      </c>
      <c r="D17" s="45">
        <v>23</v>
      </c>
      <c r="E17" s="45"/>
      <c r="F17" s="125" t="s">
        <v>304</v>
      </c>
      <c r="G17" s="45">
        <f t="shared" si="1"/>
        <v>509</v>
      </c>
      <c r="H17" s="45">
        <v>299</v>
      </c>
      <c r="I17" s="45">
        <v>210</v>
      </c>
    </row>
    <row r="18" spans="1:9" ht="22.5" customHeight="1" x14ac:dyDescent="0.4">
      <c r="A18" s="125" t="s">
        <v>305</v>
      </c>
      <c r="B18" s="45">
        <f t="shared" si="0"/>
        <v>308</v>
      </c>
      <c r="C18" s="45">
        <v>144</v>
      </c>
      <c r="D18" s="45">
        <v>164</v>
      </c>
      <c r="E18" s="45"/>
      <c r="F18" s="125" t="s">
        <v>306</v>
      </c>
      <c r="G18" s="45">
        <f t="shared" si="1"/>
        <v>1281</v>
      </c>
      <c r="H18" s="45">
        <v>693</v>
      </c>
      <c r="I18" s="45">
        <v>588</v>
      </c>
    </row>
    <row r="19" spans="1:9" ht="22.5" customHeight="1" x14ac:dyDescent="0.4">
      <c r="A19" s="126" t="s">
        <v>307</v>
      </c>
      <c r="B19" s="127">
        <f t="shared" si="0"/>
        <v>27</v>
      </c>
      <c r="C19" s="127">
        <f>SUM(C20:C22)</f>
        <v>13</v>
      </c>
      <c r="D19" s="127">
        <f>SUM(D20:D22)</f>
        <v>14</v>
      </c>
      <c r="E19" s="45"/>
      <c r="F19" s="125" t="s">
        <v>308</v>
      </c>
      <c r="G19" s="45">
        <f t="shared" si="1"/>
        <v>576</v>
      </c>
      <c r="H19" s="45">
        <v>321</v>
      </c>
      <c r="I19" s="45">
        <v>255</v>
      </c>
    </row>
    <row r="20" spans="1:9" ht="22.5" customHeight="1" x14ac:dyDescent="0.4">
      <c r="A20" s="125" t="s">
        <v>309</v>
      </c>
      <c r="B20" s="45">
        <f t="shared" si="0"/>
        <v>15</v>
      </c>
      <c r="C20" s="45">
        <v>6</v>
      </c>
      <c r="D20" s="45">
        <v>9</v>
      </c>
      <c r="E20" s="127"/>
      <c r="F20" s="125" t="s">
        <v>310</v>
      </c>
      <c r="G20" s="45">
        <f t="shared" si="1"/>
        <v>145</v>
      </c>
      <c r="H20" s="45">
        <v>78</v>
      </c>
      <c r="I20" s="45">
        <v>67</v>
      </c>
    </row>
    <row r="21" spans="1:9" ht="22.5" customHeight="1" x14ac:dyDescent="0.4">
      <c r="A21" s="125" t="s">
        <v>311</v>
      </c>
      <c r="B21" s="45">
        <f t="shared" si="0"/>
        <v>3</v>
      </c>
      <c r="C21" s="45">
        <v>2</v>
      </c>
      <c r="D21" s="45">
        <v>1</v>
      </c>
      <c r="E21" s="45"/>
      <c r="F21" s="125" t="s">
        <v>312</v>
      </c>
      <c r="G21" s="45">
        <f t="shared" si="1"/>
        <v>17</v>
      </c>
      <c r="H21" s="45">
        <v>11</v>
      </c>
      <c r="I21" s="45">
        <v>6</v>
      </c>
    </row>
    <row r="22" spans="1:9" ht="22.5" customHeight="1" x14ac:dyDescent="0.4">
      <c r="A22" s="125" t="s">
        <v>313</v>
      </c>
      <c r="B22" s="45">
        <f t="shared" si="0"/>
        <v>9</v>
      </c>
      <c r="C22" s="45">
        <v>5</v>
      </c>
      <c r="D22" s="45">
        <v>4</v>
      </c>
      <c r="E22" s="45"/>
      <c r="F22" s="125" t="s">
        <v>314</v>
      </c>
      <c r="G22" s="45">
        <f t="shared" si="1"/>
        <v>38</v>
      </c>
      <c r="H22" s="45">
        <v>23</v>
      </c>
      <c r="I22" s="45">
        <v>15</v>
      </c>
    </row>
    <row r="23" spans="1:9" ht="22.5" customHeight="1" x14ac:dyDescent="0.4">
      <c r="A23" s="126" t="s">
        <v>315</v>
      </c>
      <c r="B23" s="127">
        <f t="shared" si="0"/>
        <v>82</v>
      </c>
      <c r="C23" s="127">
        <f>SUM(C24)</f>
        <v>45</v>
      </c>
      <c r="D23" s="127">
        <f>SUM(D24)</f>
        <v>37</v>
      </c>
      <c r="E23" s="45"/>
      <c r="F23" s="125" t="s">
        <v>316</v>
      </c>
      <c r="G23" s="45">
        <f t="shared" si="1"/>
        <v>13</v>
      </c>
      <c r="H23" s="45">
        <v>9</v>
      </c>
      <c r="I23" s="45">
        <v>4</v>
      </c>
    </row>
    <row r="24" spans="1:9" ht="22.5" customHeight="1" x14ac:dyDescent="0.4">
      <c r="A24" s="125" t="s">
        <v>317</v>
      </c>
      <c r="B24" s="45">
        <f t="shared" si="0"/>
        <v>82</v>
      </c>
      <c r="C24" s="45">
        <v>45</v>
      </c>
      <c r="D24" s="45">
        <v>37</v>
      </c>
      <c r="E24" s="127"/>
      <c r="F24" s="125" t="s">
        <v>318</v>
      </c>
      <c r="G24" s="45">
        <f t="shared" si="1"/>
        <v>25</v>
      </c>
      <c r="H24" s="45">
        <v>14</v>
      </c>
      <c r="I24" s="45">
        <v>11</v>
      </c>
    </row>
    <row r="25" spans="1:9" ht="22.5" customHeight="1" x14ac:dyDescent="0.4">
      <c r="A25" s="126" t="s">
        <v>319</v>
      </c>
      <c r="B25" s="127">
        <f t="shared" si="0"/>
        <v>104</v>
      </c>
      <c r="C25" s="127">
        <f>SUM(C26:C27)</f>
        <v>58</v>
      </c>
      <c r="D25" s="127">
        <f>SUM(D26:D27)</f>
        <v>46</v>
      </c>
      <c r="E25" s="45"/>
      <c r="F25" s="125" t="s">
        <v>320</v>
      </c>
      <c r="G25" s="45">
        <f t="shared" si="1"/>
        <v>65</v>
      </c>
      <c r="H25" s="45">
        <v>32</v>
      </c>
      <c r="I25" s="45">
        <v>33</v>
      </c>
    </row>
    <row r="26" spans="1:9" ht="22.5" customHeight="1" x14ac:dyDescent="0.4">
      <c r="A26" s="125" t="s">
        <v>321</v>
      </c>
      <c r="B26" s="45">
        <f t="shared" si="0"/>
        <v>69</v>
      </c>
      <c r="C26" s="45">
        <v>38</v>
      </c>
      <c r="D26" s="45">
        <v>31</v>
      </c>
      <c r="E26" s="127"/>
      <c r="F26" s="125" t="s">
        <v>322</v>
      </c>
      <c r="G26" s="45">
        <f t="shared" si="1"/>
        <v>28</v>
      </c>
      <c r="H26" s="45">
        <v>14</v>
      </c>
      <c r="I26" s="45">
        <v>14</v>
      </c>
    </row>
    <row r="27" spans="1:9" ht="22.5" customHeight="1" x14ac:dyDescent="0.4">
      <c r="A27" s="125" t="s">
        <v>323</v>
      </c>
      <c r="B27" s="45">
        <f t="shared" si="0"/>
        <v>35</v>
      </c>
      <c r="C27" s="45">
        <v>20</v>
      </c>
      <c r="D27" s="45">
        <v>15</v>
      </c>
      <c r="E27" s="45"/>
      <c r="F27" s="125" t="s">
        <v>324</v>
      </c>
      <c r="G27" s="45">
        <f t="shared" si="1"/>
        <v>89</v>
      </c>
      <c r="H27" s="45">
        <v>65</v>
      </c>
      <c r="I27" s="45">
        <v>24</v>
      </c>
    </row>
    <row r="28" spans="1:9" ht="22.5" customHeight="1" x14ac:dyDescent="0.4">
      <c r="A28" s="126" t="s">
        <v>325</v>
      </c>
      <c r="B28" s="127">
        <f t="shared" si="0"/>
        <v>30</v>
      </c>
      <c r="C28" s="127">
        <f>SUM(C29:C32)</f>
        <v>23</v>
      </c>
      <c r="D28" s="127">
        <f>SUM(D29:D32)</f>
        <v>7</v>
      </c>
      <c r="E28" s="45"/>
      <c r="F28" s="125" t="s">
        <v>326</v>
      </c>
      <c r="G28" s="45">
        <f t="shared" si="1"/>
        <v>138</v>
      </c>
      <c r="H28" s="45">
        <v>86</v>
      </c>
      <c r="I28" s="45">
        <v>52</v>
      </c>
    </row>
    <row r="29" spans="1:9" ht="22.5" customHeight="1" x14ac:dyDescent="0.4">
      <c r="A29" s="125" t="s">
        <v>327</v>
      </c>
      <c r="B29" s="45">
        <f t="shared" si="0"/>
        <v>4</v>
      </c>
      <c r="C29" s="45">
        <v>3</v>
      </c>
      <c r="D29" s="45">
        <v>1</v>
      </c>
      <c r="E29" s="127"/>
      <c r="F29" s="125" t="s">
        <v>328</v>
      </c>
      <c r="G29" s="45">
        <f t="shared" si="1"/>
        <v>29</v>
      </c>
      <c r="H29" s="45">
        <v>20</v>
      </c>
      <c r="I29" s="45">
        <v>9</v>
      </c>
    </row>
    <row r="30" spans="1:9" ht="22.5" customHeight="1" x14ac:dyDescent="0.4">
      <c r="A30" s="125" t="s">
        <v>329</v>
      </c>
      <c r="B30" s="45">
        <f t="shared" si="0"/>
        <v>1</v>
      </c>
      <c r="C30" s="45">
        <v>1</v>
      </c>
      <c r="D30" s="45">
        <v>0</v>
      </c>
      <c r="E30" s="45"/>
      <c r="F30" s="125" t="s">
        <v>330</v>
      </c>
      <c r="G30" s="45">
        <f t="shared" si="1"/>
        <v>19</v>
      </c>
      <c r="H30" s="45">
        <v>12</v>
      </c>
      <c r="I30" s="45">
        <v>7</v>
      </c>
    </row>
    <row r="31" spans="1:9" ht="22.5" customHeight="1" x14ac:dyDescent="0.4">
      <c r="A31" s="125" t="s">
        <v>331</v>
      </c>
      <c r="B31" s="45">
        <f t="shared" si="0"/>
        <v>3</v>
      </c>
      <c r="C31" s="45">
        <v>2</v>
      </c>
      <c r="D31" s="45">
        <v>1</v>
      </c>
      <c r="E31" s="45"/>
      <c r="F31" s="125" t="s">
        <v>332</v>
      </c>
      <c r="G31" s="45">
        <f t="shared" si="1"/>
        <v>56</v>
      </c>
      <c r="H31" s="45">
        <v>31</v>
      </c>
      <c r="I31" s="45">
        <v>25</v>
      </c>
    </row>
    <row r="32" spans="1:9" ht="22.5" customHeight="1" x14ac:dyDescent="0.4">
      <c r="A32" s="125" t="s">
        <v>333</v>
      </c>
      <c r="B32" s="45">
        <f t="shared" si="0"/>
        <v>22</v>
      </c>
      <c r="C32" s="45">
        <v>17</v>
      </c>
      <c r="D32" s="45">
        <v>5</v>
      </c>
      <c r="E32" s="45"/>
      <c r="F32" s="125" t="s">
        <v>334</v>
      </c>
      <c r="G32" s="45">
        <f t="shared" si="1"/>
        <v>149</v>
      </c>
      <c r="H32" s="45">
        <v>85</v>
      </c>
      <c r="I32" s="45">
        <v>64</v>
      </c>
    </row>
    <row r="33" spans="1:9" ht="22.5" customHeight="1" x14ac:dyDescent="0.4">
      <c r="A33" s="126" t="s">
        <v>335</v>
      </c>
      <c r="B33" s="127">
        <f t="shared" si="0"/>
        <v>65</v>
      </c>
      <c r="C33" s="127">
        <f>SUM(C34:C37)</f>
        <v>36</v>
      </c>
      <c r="D33" s="127">
        <f>SUM(D34:D37)</f>
        <v>29</v>
      </c>
      <c r="E33" s="45"/>
      <c r="F33" s="125" t="s">
        <v>336</v>
      </c>
      <c r="G33" s="45">
        <f t="shared" si="1"/>
        <v>69</v>
      </c>
      <c r="H33" s="45">
        <v>37</v>
      </c>
      <c r="I33" s="45">
        <v>32</v>
      </c>
    </row>
    <row r="34" spans="1:9" ht="22.5" customHeight="1" x14ac:dyDescent="0.4">
      <c r="A34" s="125" t="s">
        <v>337</v>
      </c>
      <c r="B34" s="45">
        <f t="shared" si="0"/>
        <v>3</v>
      </c>
      <c r="C34" s="45">
        <v>2</v>
      </c>
      <c r="D34" s="45">
        <v>1</v>
      </c>
      <c r="E34" s="127"/>
      <c r="F34" s="125" t="s">
        <v>338</v>
      </c>
      <c r="G34" s="45">
        <f t="shared" si="1"/>
        <v>9</v>
      </c>
      <c r="H34" s="45">
        <v>7</v>
      </c>
      <c r="I34" s="45">
        <v>2</v>
      </c>
    </row>
    <row r="35" spans="1:9" ht="22.5" customHeight="1" x14ac:dyDescent="0.4">
      <c r="A35" s="125" t="s">
        <v>339</v>
      </c>
      <c r="B35" s="45">
        <f t="shared" si="0"/>
        <v>11</v>
      </c>
      <c r="C35" s="45">
        <v>5</v>
      </c>
      <c r="D35" s="45">
        <v>6</v>
      </c>
      <c r="E35" s="45"/>
      <c r="F35" s="125" t="s">
        <v>340</v>
      </c>
      <c r="G35" s="45">
        <f t="shared" si="1"/>
        <v>8</v>
      </c>
      <c r="H35" s="45">
        <v>3</v>
      </c>
      <c r="I35" s="45">
        <v>5</v>
      </c>
    </row>
    <row r="36" spans="1:9" ht="22.5" customHeight="1" x14ac:dyDescent="0.4">
      <c r="A36" s="125" t="s">
        <v>341</v>
      </c>
      <c r="B36" s="45">
        <f t="shared" si="0"/>
        <v>2</v>
      </c>
      <c r="C36" s="45">
        <v>1</v>
      </c>
      <c r="D36" s="45">
        <v>1</v>
      </c>
      <c r="E36" s="45"/>
      <c r="F36" s="125" t="s">
        <v>342</v>
      </c>
      <c r="G36" s="45">
        <f t="shared" si="1"/>
        <v>4</v>
      </c>
      <c r="H36" s="45">
        <v>2</v>
      </c>
      <c r="I36" s="45">
        <v>2</v>
      </c>
    </row>
    <row r="37" spans="1:9" ht="22.5" customHeight="1" x14ac:dyDescent="0.4">
      <c r="A37" s="125" t="s">
        <v>343</v>
      </c>
      <c r="B37" s="45">
        <f t="shared" si="0"/>
        <v>49</v>
      </c>
      <c r="C37" s="45">
        <v>28</v>
      </c>
      <c r="D37" s="45">
        <v>21</v>
      </c>
      <c r="E37" s="45"/>
      <c r="F37" s="125" t="s">
        <v>344</v>
      </c>
      <c r="G37" s="45">
        <f t="shared" si="1"/>
        <v>3</v>
      </c>
      <c r="H37" s="45">
        <v>2</v>
      </c>
      <c r="I37" s="45">
        <v>1</v>
      </c>
    </row>
    <row r="38" spans="1:9" ht="22.5" customHeight="1" x14ac:dyDescent="0.4">
      <c r="A38" s="126" t="s">
        <v>345</v>
      </c>
      <c r="B38" s="127">
        <f t="shared" si="0"/>
        <v>25</v>
      </c>
      <c r="C38" s="127">
        <f>SUM(C39:C41)</f>
        <v>10</v>
      </c>
      <c r="D38" s="127">
        <f>SUM(D39:D41)</f>
        <v>15</v>
      </c>
      <c r="E38" s="45"/>
      <c r="F38" s="125" t="s">
        <v>346</v>
      </c>
      <c r="G38" s="45">
        <f t="shared" si="1"/>
        <v>29</v>
      </c>
      <c r="H38" s="45">
        <v>16</v>
      </c>
      <c r="I38" s="45">
        <v>13</v>
      </c>
    </row>
    <row r="39" spans="1:9" ht="22.5" customHeight="1" x14ac:dyDescent="0.4">
      <c r="A39" s="125" t="s">
        <v>347</v>
      </c>
      <c r="B39" s="45">
        <f t="shared" si="0"/>
        <v>21</v>
      </c>
      <c r="C39" s="45">
        <v>9</v>
      </c>
      <c r="D39" s="45">
        <v>12</v>
      </c>
      <c r="E39" s="127"/>
      <c r="F39" s="125" t="s">
        <v>348</v>
      </c>
      <c r="G39" s="45">
        <f t="shared" si="1"/>
        <v>31</v>
      </c>
      <c r="H39" s="45">
        <v>19</v>
      </c>
      <c r="I39" s="45">
        <v>12</v>
      </c>
    </row>
    <row r="40" spans="1:9" ht="22.5" customHeight="1" x14ac:dyDescent="0.4">
      <c r="A40" s="125" t="s">
        <v>349</v>
      </c>
      <c r="B40" s="45">
        <f t="shared" si="0"/>
        <v>2</v>
      </c>
      <c r="C40" s="45">
        <v>1</v>
      </c>
      <c r="D40" s="45">
        <v>1</v>
      </c>
      <c r="E40" s="45"/>
      <c r="F40" s="125" t="s">
        <v>350</v>
      </c>
      <c r="G40" s="45">
        <f t="shared" si="1"/>
        <v>25</v>
      </c>
      <c r="H40" s="45">
        <v>13</v>
      </c>
      <c r="I40" s="45">
        <v>12</v>
      </c>
    </row>
    <row r="41" spans="1:9" ht="22.5" customHeight="1" x14ac:dyDescent="0.4">
      <c r="A41" s="125" t="s">
        <v>351</v>
      </c>
      <c r="B41" s="45">
        <f t="shared" si="0"/>
        <v>2</v>
      </c>
      <c r="C41" s="45">
        <v>0</v>
      </c>
      <c r="D41" s="45">
        <v>2</v>
      </c>
      <c r="E41" s="45"/>
      <c r="F41" s="125" t="s">
        <v>352</v>
      </c>
      <c r="G41" s="45">
        <f t="shared" si="1"/>
        <v>6</v>
      </c>
      <c r="H41" s="45">
        <v>5</v>
      </c>
      <c r="I41" s="45">
        <v>1</v>
      </c>
    </row>
    <row r="42" spans="1:9" ht="22.5" customHeight="1" x14ac:dyDescent="0.4">
      <c r="A42" s="126" t="s">
        <v>353</v>
      </c>
      <c r="B42" s="127">
        <f t="shared" si="0"/>
        <v>29</v>
      </c>
      <c r="C42" s="127">
        <f>SUM(C43:C46)</f>
        <v>15</v>
      </c>
      <c r="D42" s="127">
        <f>SUM(D43:D46)</f>
        <v>14</v>
      </c>
      <c r="E42" s="45"/>
      <c r="F42" s="125" t="s">
        <v>354</v>
      </c>
      <c r="G42" s="45">
        <f t="shared" si="1"/>
        <v>8</v>
      </c>
      <c r="H42" s="45">
        <v>6</v>
      </c>
      <c r="I42" s="45">
        <v>2</v>
      </c>
    </row>
    <row r="43" spans="1:9" ht="22.5" customHeight="1" x14ac:dyDescent="0.4">
      <c r="A43" s="125" t="s">
        <v>355</v>
      </c>
      <c r="B43" s="45">
        <f t="shared" si="0"/>
        <v>3</v>
      </c>
      <c r="C43" s="45">
        <v>2</v>
      </c>
      <c r="D43" s="45">
        <v>1</v>
      </c>
      <c r="E43" s="127"/>
      <c r="F43" s="125" t="s">
        <v>356</v>
      </c>
      <c r="G43" s="45">
        <f t="shared" si="1"/>
        <v>13</v>
      </c>
      <c r="H43" s="45">
        <v>10</v>
      </c>
      <c r="I43" s="45">
        <v>3</v>
      </c>
    </row>
    <row r="44" spans="1:9" ht="22.5" customHeight="1" x14ac:dyDescent="0.4">
      <c r="A44" s="125" t="s">
        <v>357</v>
      </c>
      <c r="B44" s="45">
        <f t="shared" si="0"/>
        <v>7</v>
      </c>
      <c r="C44" s="45">
        <v>4</v>
      </c>
      <c r="D44" s="45">
        <v>3</v>
      </c>
      <c r="E44" s="45"/>
      <c r="F44" s="125" t="s">
        <v>358</v>
      </c>
      <c r="G44" s="45">
        <f t="shared" si="1"/>
        <v>2</v>
      </c>
      <c r="H44" s="45">
        <v>0</v>
      </c>
      <c r="I44" s="45">
        <v>2</v>
      </c>
    </row>
    <row r="45" spans="1:9" ht="22.5" customHeight="1" x14ac:dyDescent="0.4">
      <c r="A45" s="125" t="s">
        <v>359</v>
      </c>
      <c r="B45" s="45">
        <f t="shared" si="0"/>
        <v>0</v>
      </c>
      <c r="C45" s="45">
        <v>0</v>
      </c>
      <c r="D45" s="45">
        <v>0</v>
      </c>
      <c r="E45" s="45"/>
      <c r="F45" s="125" t="s">
        <v>360</v>
      </c>
      <c r="G45" s="45">
        <f t="shared" si="1"/>
        <v>62</v>
      </c>
      <c r="H45" s="45">
        <v>36</v>
      </c>
      <c r="I45" s="45">
        <v>26</v>
      </c>
    </row>
    <row r="46" spans="1:9" ht="22.5" customHeight="1" x14ac:dyDescent="0.4">
      <c r="A46" s="125" t="s">
        <v>361</v>
      </c>
      <c r="B46" s="45">
        <f t="shared" si="0"/>
        <v>19</v>
      </c>
      <c r="C46" s="45">
        <v>9</v>
      </c>
      <c r="D46" s="45">
        <v>10</v>
      </c>
      <c r="E46" s="45"/>
      <c r="F46" s="125" t="s">
        <v>362</v>
      </c>
      <c r="G46" s="45">
        <f t="shared" si="1"/>
        <v>4</v>
      </c>
      <c r="H46" s="45">
        <v>2</v>
      </c>
      <c r="I46" s="45">
        <v>2</v>
      </c>
    </row>
    <row r="47" spans="1:9" ht="22.5" customHeight="1" x14ac:dyDescent="0.4">
      <c r="A47" s="126" t="s">
        <v>363</v>
      </c>
      <c r="B47" s="127">
        <f t="shared" si="0"/>
        <v>157</v>
      </c>
      <c r="C47" s="127">
        <f>SUM(C48:C51)</f>
        <v>65</v>
      </c>
      <c r="D47" s="127">
        <f>SUM(D48:D51)</f>
        <v>92</v>
      </c>
      <c r="E47" s="45"/>
      <c r="F47" s="125" t="s">
        <v>364</v>
      </c>
      <c r="G47" s="45">
        <f t="shared" si="1"/>
        <v>9</v>
      </c>
      <c r="H47" s="45">
        <v>5</v>
      </c>
      <c r="I47" s="45">
        <v>4</v>
      </c>
    </row>
    <row r="48" spans="1:9" ht="22.5" customHeight="1" x14ac:dyDescent="0.4">
      <c r="A48" s="125" t="s">
        <v>365</v>
      </c>
      <c r="B48" s="45">
        <f t="shared" si="0"/>
        <v>53</v>
      </c>
      <c r="C48" s="45">
        <v>19</v>
      </c>
      <c r="D48" s="45">
        <v>34</v>
      </c>
      <c r="E48" s="127"/>
      <c r="F48" s="125" t="s">
        <v>366</v>
      </c>
      <c r="G48" s="45">
        <f t="shared" si="1"/>
        <v>22</v>
      </c>
      <c r="H48" s="45">
        <v>15</v>
      </c>
      <c r="I48" s="45">
        <v>7</v>
      </c>
    </row>
    <row r="49" spans="1:9" ht="22.5" customHeight="1" x14ac:dyDescent="0.4">
      <c r="A49" s="125" t="s">
        <v>367</v>
      </c>
      <c r="B49" s="45">
        <f t="shared" si="0"/>
        <v>22</v>
      </c>
      <c r="C49" s="45">
        <v>10</v>
      </c>
      <c r="D49" s="45">
        <v>12</v>
      </c>
      <c r="E49" s="45"/>
      <c r="F49" s="125" t="s">
        <v>368</v>
      </c>
      <c r="G49" s="45">
        <f t="shared" si="1"/>
        <v>20</v>
      </c>
      <c r="H49" s="45">
        <v>13</v>
      </c>
      <c r="I49" s="45">
        <v>7</v>
      </c>
    </row>
    <row r="50" spans="1:9" ht="22.5" customHeight="1" x14ac:dyDescent="0.4">
      <c r="A50" s="125" t="s">
        <v>369</v>
      </c>
      <c r="B50" s="45">
        <f t="shared" si="0"/>
        <v>11</v>
      </c>
      <c r="C50" s="45">
        <v>6</v>
      </c>
      <c r="D50" s="45">
        <v>5</v>
      </c>
      <c r="E50" s="45"/>
      <c r="F50" s="125" t="s">
        <v>370</v>
      </c>
      <c r="G50" s="45">
        <f t="shared" si="1"/>
        <v>8</v>
      </c>
      <c r="H50" s="45">
        <v>6</v>
      </c>
      <c r="I50" s="45">
        <v>2</v>
      </c>
    </row>
    <row r="51" spans="1:9" ht="22.5" customHeight="1" x14ac:dyDescent="0.4">
      <c r="A51" s="125" t="s">
        <v>371</v>
      </c>
      <c r="B51" s="45">
        <f t="shared" si="0"/>
        <v>71</v>
      </c>
      <c r="C51" s="45">
        <v>30</v>
      </c>
      <c r="D51" s="45">
        <v>41</v>
      </c>
      <c r="E51" s="45"/>
      <c r="F51" s="125" t="s">
        <v>372</v>
      </c>
      <c r="G51" s="45">
        <f t="shared" si="1"/>
        <v>23</v>
      </c>
      <c r="H51" s="45">
        <v>15</v>
      </c>
      <c r="I51" s="45">
        <v>8</v>
      </c>
    </row>
    <row r="52" spans="1:9" ht="22.5" customHeight="1" x14ac:dyDescent="0.4">
      <c r="A52" s="126" t="s">
        <v>373</v>
      </c>
      <c r="B52" s="127">
        <f t="shared" si="0"/>
        <v>27</v>
      </c>
      <c r="C52" s="127">
        <f>SUM(C53:C56)</f>
        <v>12</v>
      </c>
      <c r="D52" s="127">
        <f>SUM(D53:D56)</f>
        <v>15</v>
      </c>
      <c r="E52" s="45"/>
      <c r="F52" s="125" t="s">
        <v>374</v>
      </c>
      <c r="G52" s="45">
        <f>SUM(H52:I52)</f>
        <v>28</v>
      </c>
      <c r="H52" s="45">
        <v>19</v>
      </c>
      <c r="I52" s="45">
        <v>9</v>
      </c>
    </row>
    <row r="53" spans="1:9" ht="22.5" customHeight="1" x14ac:dyDescent="0.4">
      <c r="A53" s="125" t="s">
        <v>375</v>
      </c>
      <c r="B53" s="45">
        <f t="shared" si="0"/>
        <v>18</v>
      </c>
      <c r="C53" s="45">
        <v>7</v>
      </c>
      <c r="D53" s="45">
        <v>11</v>
      </c>
      <c r="E53" s="127"/>
      <c r="F53" s="125" t="s">
        <v>376</v>
      </c>
      <c r="G53" s="45">
        <f>SUM(H53:I53)</f>
        <v>358</v>
      </c>
      <c r="H53" s="45">
        <v>180</v>
      </c>
      <c r="I53" s="45">
        <v>178</v>
      </c>
    </row>
    <row r="54" spans="1:9" ht="22.5" customHeight="1" x14ac:dyDescent="0.4">
      <c r="A54" s="125" t="s">
        <v>377</v>
      </c>
      <c r="B54" s="45">
        <f t="shared" si="0"/>
        <v>1</v>
      </c>
      <c r="C54" s="45">
        <v>0</v>
      </c>
      <c r="D54" s="45">
        <v>1</v>
      </c>
      <c r="E54" s="45"/>
      <c r="F54" s="125" t="s">
        <v>412</v>
      </c>
      <c r="G54" s="45">
        <f>SUM(H54:I54)</f>
        <v>5</v>
      </c>
      <c r="H54" s="45">
        <v>4</v>
      </c>
      <c r="I54" s="45">
        <v>1</v>
      </c>
    </row>
    <row r="55" spans="1:9" ht="22.5" customHeight="1" x14ac:dyDescent="0.4">
      <c r="A55" s="125" t="s">
        <v>379</v>
      </c>
      <c r="B55" s="45">
        <f t="shared" si="0"/>
        <v>7</v>
      </c>
      <c r="C55" s="45">
        <v>4</v>
      </c>
      <c r="D55" s="45">
        <v>3</v>
      </c>
      <c r="E55" s="45"/>
      <c r="F55" s="128" t="s">
        <v>380</v>
      </c>
      <c r="G55" s="52">
        <f>SUM(H55:I55)</f>
        <v>7004</v>
      </c>
      <c r="H55" s="52">
        <f>SUM(H7:H54)</f>
        <v>4037</v>
      </c>
      <c r="I55" s="52">
        <f>SUM(I7:I54)</f>
        <v>2967</v>
      </c>
    </row>
    <row r="56" spans="1:9" ht="22.5" customHeight="1" x14ac:dyDescent="0.4">
      <c r="A56" s="125" t="s">
        <v>381</v>
      </c>
      <c r="B56" s="45">
        <f t="shared" si="0"/>
        <v>1</v>
      </c>
      <c r="C56" s="45">
        <v>1</v>
      </c>
      <c r="D56" s="45">
        <v>0</v>
      </c>
      <c r="E56" s="45"/>
      <c r="F56" s="129"/>
      <c r="G56" s="45"/>
      <c r="H56" s="45"/>
      <c r="I56" s="45"/>
    </row>
    <row r="57" spans="1:9" ht="22.5" customHeight="1" x14ac:dyDescent="0.4">
      <c r="A57" s="126" t="s">
        <v>382</v>
      </c>
      <c r="B57" s="127">
        <f t="shared" si="0"/>
        <v>67</v>
      </c>
      <c r="C57" s="127">
        <f>SUM(C58:C60,C61:C62)</f>
        <v>31</v>
      </c>
      <c r="D57" s="127">
        <f>SUM(D58:D60,D61:D62)</f>
        <v>36</v>
      </c>
      <c r="E57" s="45"/>
      <c r="F57" s="129"/>
      <c r="G57" s="45"/>
      <c r="H57" s="45"/>
      <c r="I57" s="45"/>
    </row>
    <row r="58" spans="1:9" ht="22.5" customHeight="1" x14ac:dyDescent="0.4">
      <c r="A58" s="125" t="s">
        <v>383</v>
      </c>
      <c r="B58" s="45">
        <f t="shared" si="0"/>
        <v>38</v>
      </c>
      <c r="C58" s="45">
        <v>18</v>
      </c>
      <c r="D58" s="45">
        <v>20</v>
      </c>
      <c r="E58" s="127"/>
      <c r="F58" s="129"/>
      <c r="G58" s="45"/>
      <c r="H58" s="45"/>
      <c r="I58" s="45"/>
    </row>
    <row r="59" spans="1:9" ht="22.5" customHeight="1" x14ac:dyDescent="0.4">
      <c r="A59" s="125" t="s">
        <v>384</v>
      </c>
      <c r="B59" s="45">
        <f t="shared" si="0"/>
        <v>9</v>
      </c>
      <c r="C59" s="45">
        <v>3</v>
      </c>
      <c r="D59" s="45">
        <v>6</v>
      </c>
      <c r="E59" s="45"/>
      <c r="F59" s="129"/>
      <c r="G59" s="45"/>
      <c r="H59" s="45"/>
      <c r="I59" s="45"/>
    </row>
    <row r="60" spans="1:9" ht="22.5" customHeight="1" x14ac:dyDescent="0.4">
      <c r="A60" s="125" t="s">
        <v>385</v>
      </c>
      <c r="B60" s="45">
        <f t="shared" si="0"/>
        <v>11</v>
      </c>
      <c r="C60" s="45">
        <v>4</v>
      </c>
      <c r="D60" s="45">
        <v>7</v>
      </c>
      <c r="E60" s="45"/>
      <c r="F60" s="129"/>
      <c r="G60" s="45"/>
      <c r="H60" s="45"/>
      <c r="I60" s="45"/>
    </row>
    <row r="61" spans="1:9" ht="22.5" customHeight="1" x14ac:dyDescent="0.4">
      <c r="A61" s="125" t="s">
        <v>386</v>
      </c>
      <c r="B61" s="45">
        <f t="shared" si="0"/>
        <v>3</v>
      </c>
      <c r="C61" s="45">
        <v>2</v>
      </c>
      <c r="D61" s="45">
        <v>1</v>
      </c>
      <c r="E61" s="45"/>
      <c r="F61" s="129"/>
      <c r="G61" s="45"/>
      <c r="H61" s="45"/>
      <c r="I61" s="45"/>
    </row>
    <row r="62" spans="1:9" ht="22.5" customHeight="1" x14ac:dyDescent="0.4">
      <c r="A62" s="125" t="s">
        <v>387</v>
      </c>
      <c r="B62" s="45">
        <f t="shared" si="0"/>
        <v>6</v>
      </c>
      <c r="C62" s="45">
        <v>4</v>
      </c>
      <c r="D62" s="45">
        <v>2</v>
      </c>
      <c r="E62" s="45"/>
      <c r="F62" s="129"/>
      <c r="G62" s="45"/>
      <c r="H62" s="45"/>
      <c r="I62" s="45"/>
    </row>
    <row r="63" spans="1:9" ht="22.5" customHeight="1" x14ac:dyDescent="0.4">
      <c r="A63" s="126" t="s">
        <v>388</v>
      </c>
      <c r="B63" s="127">
        <f t="shared" si="0"/>
        <v>147</v>
      </c>
      <c r="C63" s="127">
        <f>SUM(C64:C65)</f>
        <v>72</v>
      </c>
      <c r="D63" s="127">
        <f>SUM(D64:D65)</f>
        <v>75</v>
      </c>
      <c r="E63" s="45"/>
      <c r="F63" s="129"/>
      <c r="G63" s="45"/>
      <c r="H63" s="45"/>
      <c r="I63" s="45"/>
    </row>
    <row r="64" spans="1:9" ht="22.5" customHeight="1" x14ac:dyDescent="0.4">
      <c r="A64" s="125" t="s">
        <v>389</v>
      </c>
      <c r="B64" s="45">
        <f t="shared" si="0"/>
        <v>121</v>
      </c>
      <c r="C64" s="45">
        <v>61</v>
      </c>
      <c r="D64" s="45">
        <v>60</v>
      </c>
      <c r="E64" s="127"/>
      <c r="F64" s="129"/>
      <c r="G64" s="45"/>
      <c r="H64" s="45"/>
      <c r="I64" s="45"/>
    </row>
    <row r="65" spans="1:9" ht="22.5" customHeight="1" x14ac:dyDescent="0.4">
      <c r="A65" s="125" t="s">
        <v>390</v>
      </c>
      <c r="B65" s="45">
        <f t="shared" si="0"/>
        <v>26</v>
      </c>
      <c r="C65" s="45">
        <v>11</v>
      </c>
      <c r="D65" s="45">
        <v>15</v>
      </c>
      <c r="E65" s="45"/>
      <c r="F65" s="129"/>
      <c r="G65" s="45"/>
      <c r="H65" s="45"/>
      <c r="I65" s="45"/>
    </row>
    <row r="66" spans="1:9" ht="22.5" customHeight="1" x14ac:dyDescent="0.4">
      <c r="A66" s="126" t="s">
        <v>391</v>
      </c>
      <c r="B66" s="127">
        <f t="shared" si="0"/>
        <v>72</v>
      </c>
      <c r="C66" s="127">
        <f>SUM(C67:C74)</f>
        <v>41</v>
      </c>
      <c r="D66" s="127">
        <f>SUM(D67:D74)</f>
        <v>31</v>
      </c>
      <c r="E66" s="45"/>
      <c r="F66" s="129"/>
      <c r="G66" s="45"/>
      <c r="H66" s="45"/>
      <c r="I66" s="45"/>
    </row>
    <row r="67" spans="1:9" ht="22.5" customHeight="1" x14ac:dyDescent="0.4">
      <c r="A67" s="125" t="s">
        <v>392</v>
      </c>
      <c r="B67" s="45">
        <f t="shared" si="0"/>
        <v>4</v>
      </c>
      <c r="C67" s="45">
        <v>4</v>
      </c>
      <c r="D67" s="45">
        <v>0</v>
      </c>
      <c r="E67" s="127"/>
      <c r="F67" s="129"/>
      <c r="G67" s="45"/>
      <c r="H67" s="45"/>
      <c r="I67" s="45"/>
    </row>
    <row r="68" spans="1:9" ht="22.5" customHeight="1" x14ac:dyDescent="0.4">
      <c r="A68" s="125" t="s">
        <v>393</v>
      </c>
      <c r="B68" s="45">
        <f t="shared" si="0"/>
        <v>8</v>
      </c>
      <c r="C68" s="45">
        <v>4</v>
      </c>
      <c r="D68" s="45">
        <v>4</v>
      </c>
      <c r="E68" s="45"/>
      <c r="F68" s="129"/>
      <c r="G68" s="45"/>
      <c r="H68" s="45"/>
      <c r="I68" s="45"/>
    </row>
    <row r="69" spans="1:9" ht="22.5" customHeight="1" x14ac:dyDescent="0.4">
      <c r="A69" s="125" t="s">
        <v>394</v>
      </c>
      <c r="B69" s="45">
        <f t="shared" si="0"/>
        <v>25</v>
      </c>
      <c r="C69" s="45">
        <v>18</v>
      </c>
      <c r="D69" s="45">
        <v>7</v>
      </c>
      <c r="E69" s="45"/>
      <c r="F69" s="129"/>
      <c r="G69" s="45"/>
      <c r="H69" s="45"/>
      <c r="I69" s="45"/>
    </row>
    <row r="70" spans="1:9" ht="22.5" customHeight="1" x14ac:dyDescent="0.4">
      <c r="A70" s="125" t="s">
        <v>395</v>
      </c>
      <c r="B70" s="45">
        <f t="shared" si="0"/>
        <v>5</v>
      </c>
      <c r="C70" s="45">
        <v>1</v>
      </c>
      <c r="D70" s="45">
        <v>4</v>
      </c>
      <c r="E70" s="45"/>
      <c r="F70" s="129"/>
      <c r="G70" s="45"/>
      <c r="H70" s="45"/>
      <c r="I70" s="45"/>
    </row>
    <row r="71" spans="1:9" ht="22.5" customHeight="1" x14ac:dyDescent="0.4">
      <c r="A71" s="125" t="s">
        <v>396</v>
      </c>
      <c r="B71" s="45">
        <f t="shared" ref="B71:B77" si="2">SUM(C71:D71)</f>
        <v>12</v>
      </c>
      <c r="C71" s="45">
        <v>7</v>
      </c>
      <c r="D71" s="45">
        <v>5</v>
      </c>
      <c r="E71" s="45"/>
      <c r="F71" s="129"/>
      <c r="G71" s="45"/>
      <c r="H71" s="45"/>
      <c r="I71" s="45"/>
    </row>
    <row r="72" spans="1:9" ht="22.5" customHeight="1" x14ac:dyDescent="0.4">
      <c r="A72" s="125" t="s">
        <v>397</v>
      </c>
      <c r="B72" s="45">
        <f t="shared" si="2"/>
        <v>5</v>
      </c>
      <c r="C72" s="45">
        <v>1</v>
      </c>
      <c r="D72" s="45">
        <v>4</v>
      </c>
      <c r="E72" s="45"/>
      <c r="F72" s="129"/>
      <c r="G72" s="45"/>
      <c r="H72" s="45"/>
      <c r="I72" s="45"/>
    </row>
    <row r="73" spans="1:9" ht="22.5" customHeight="1" x14ac:dyDescent="0.4">
      <c r="A73" s="125" t="s">
        <v>398</v>
      </c>
      <c r="B73" s="45">
        <f t="shared" si="2"/>
        <v>6</v>
      </c>
      <c r="C73" s="45">
        <v>4</v>
      </c>
      <c r="D73" s="45">
        <v>2</v>
      </c>
      <c r="E73" s="45"/>
      <c r="F73" s="129"/>
      <c r="G73" s="45"/>
      <c r="H73" s="45"/>
      <c r="I73" s="45"/>
    </row>
    <row r="74" spans="1:9" ht="22.5" customHeight="1" x14ac:dyDescent="0.4">
      <c r="A74" s="125" t="s">
        <v>399</v>
      </c>
      <c r="B74" s="45">
        <f t="shared" si="2"/>
        <v>7</v>
      </c>
      <c r="C74" s="45">
        <v>2</v>
      </c>
      <c r="D74" s="45">
        <v>5</v>
      </c>
      <c r="E74" s="45"/>
      <c r="F74" s="129"/>
      <c r="G74" s="45"/>
      <c r="H74" s="45"/>
      <c r="I74" s="45"/>
    </row>
    <row r="75" spans="1:9" ht="22.5" customHeight="1" x14ac:dyDescent="0.4">
      <c r="A75" s="126" t="s">
        <v>400</v>
      </c>
      <c r="B75" s="127">
        <f t="shared" si="2"/>
        <v>4</v>
      </c>
      <c r="C75" s="127">
        <f>SUM(C76:C77)</f>
        <v>3</v>
      </c>
      <c r="D75" s="127">
        <f>SUM(D76:D77)</f>
        <v>1</v>
      </c>
      <c r="E75" s="45"/>
      <c r="F75" s="129"/>
      <c r="G75" s="45"/>
      <c r="H75" s="45"/>
      <c r="I75" s="45"/>
    </row>
    <row r="76" spans="1:9" ht="22.5" customHeight="1" x14ac:dyDescent="0.4">
      <c r="A76" s="125" t="s">
        <v>401</v>
      </c>
      <c r="B76" s="45">
        <f t="shared" si="2"/>
        <v>3</v>
      </c>
      <c r="C76" s="45">
        <v>3</v>
      </c>
      <c r="D76" s="45">
        <v>0</v>
      </c>
      <c r="E76" s="127"/>
      <c r="F76" s="129"/>
      <c r="G76" s="45"/>
      <c r="H76" s="45"/>
      <c r="I76" s="45"/>
    </row>
    <row r="77" spans="1:9" ht="22.5" customHeight="1" x14ac:dyDescent="0.4">
      <c r="A77" s="125" t="s">
        <v>402</v>
      </c>
      <c r="B77" s="45">
        <f t="shared" si="2"/>
        <v>1</v>
      </c>
      <c r="C77" s="45">
        <v>0</v>
      </c>
      <c r="D77" s="45">
        <v>1</v>
      </c>
      <c r="E77" s="45"/>
      <c r="F77" s="129"/>
      <c r="G77" s="45"/>
      <c r="H77" s="45"/>
      <c r="I77" s="45"/>
    </row>
    <row r="78" spans="1:9" ht="22.5" customHeight="1" x14ac:dyDescent="0.4">
      <c r="A78" s="126" t="s">
        <v>403</v>
      </c>
      <c r="B78" s="127">
        <f>SUM(C78:D78)</f>
        <v>2533</v>
      </c>
      <c r="C78" s="127">
        <f>SUM(C7:C18)</f>
        <v>1372</v>
      </c>
      <c r="D78" s="127">
        <f>SUM(D7:D18)</f>
        <v>1161</v>
      </c>
      <c r="E78" s="45"/>
      <c r="F78" s="129"/>
      <c r="G78" s="45"/>
      <c r="H78" s="45"/>
      <c r="I78" s="45"/>
    </row>
    <row r="79" spans="1:9" ht="22.5" customHeight="1" x14ac:dyDescent="0.4">
      <c r="A79" s="126" t="s">
        <v>404</v>
      </c>
      <c r="B79" s="127">
        <f>SUM(C79:D79)</f>
        <v>836</v>
      </c>
      <c r="C79" s="127">
        <f>SUM(C19,C23,C25,C28,C33,C38,C42,C47,C52,C57,C63,C66,C75)</f>
        <v>424</v>
      </c>
      <c r="D79" s="127">
        <f>SUM(D19,D23,D25,D28,D33,D38,D42,D47,D52,D57,D63,D66,D75)</f>
        <v>412</v>
      </c>
      <c r="E79" s="45"/>
      <c r="F79" s="129"/>
      <c r="G79" s="45"/>
      <c r="H79" s="45"/>
      <c r="I79" s="45"/>
    </row>
    <row r="80" spans="1:9" ht="22.5" customHeight="1" x14ac:dyDescent="0.4">
      <c r="A80" s="130" t="s">
        <v>413</v>
      </c>
      <c r="B80" s="127">
        <f>SUM(C80:D80)</f>
        <v>93</v>
      </c>
      <c r="C80" s="127">
        <v>72</v>
      </c>
      <c r="D80" s="127">
        <v>21</v>
      </c>
      <c r="E80" s="127"/>
      <c r="F80" s="129"/>
      <c r="G80" s="45"/>
      <c r="H80" s="45"/>
      <c r="I80" s="45"/>
    </row>
    <row r="81" spans="1:9" ht="22.5" customHeight="1" x14ac:dyDescent="0.4">
      <c r="A81" s="128" t="s">
        <v>406</v>
      </c>
      <c r="B81" s="52">
        <f>SUM(C81:D81)</f>
        <v>3462</v>
      </c>
      <c r="C81" s="52">
        <f>SUM(C78:C80)</f>
        <v>1868</v>
      </c>
      <c r="D81" s="52">
        <f>SUM(D78:D80)</f>
        <v>1594</v>
      </c>
      <c r="E81" s="127"/>
      <c r="F81" s="129"/>
      <c r="G81" s="45"/>
      <c r="H81" s="45"/>
      <c r="I81" s="45"/>
    </row>
    <row r="82" spans="1:9" ht="22.5" customHeight="1" x14ac:dyDescent="0.4">
      <c r="A82" s="26" t="s">
        <v>407</v>
      </c>
      <c r="E82" s="127"/>
      <c r="F82" s="129"/>
      <c r="G82" s="45"/>
      <c r="H82" s="45"/>
      <c r="I82" s="45"/>
    </row>
    <row r="83" spans="1:9" ht="22.5" customHeight="1" x14ac:dyDescent="0.4">
      <c r="A83" s="26" t="s">
        <v>414</v>
      </c>
      <c r="E83" s="127"/>
    </row>
    <row r="84" spans="1:9" ht="15" customHeight="1" x14ac:dyDescent="0.4">
      <c r="A84" s="88" t="s">
        <v>247</v>
      </c>
      <c r="C84" s="89"/>
      <c r="D84" s="89"/>
    </row>
    <row r="85" spans="1:9" ht="15" customHeight="1" x14ac:dyDescent="0.4">
      <c r="F85" s="89"/>
      <c r="G85" s="89"/>
      <c r="H85" s="89"/>
      <c r="I85" s="89"/>
    </row>
    <row r="86" spans="1:9" s="89" customFormat="1" ht="15" customHeight="1" x14ac:dyDescent="0.4">
      <c r="A86" s="26"/>
      <c r="B86" s="26"/>
      <c r="C86" s="26"/>
      <c r="D86" s="26"/>
      <c r="F86" s="26"/>
      <c r="G86" s="26"/>
      <c r="H86" s="26"/>
      <c r="I86" s="26"/>
    </row>
  </sheetData>
  <mergeCells count="6">
    <mergeCell ref="A4:D4"/>
    <mergeCell ref="F4:I4"/>
    <mergeCell ref="A5:A6"/>
    <mergeCell ref="B5:D5"/>
    <mergeCell ref="F5:F6"/>
    <mergeCell ref="G5:I5"/>
  </mergeCells>
  <phoneticPr fontId="3"/>
  <hyperlinks>
    <hyperlink ref="K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50"/>
  <sheetViews>
    <sheetView zoomScaleNormal="100" zoomScaleSheetLayoutView="85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2.5" defaultRowHeight="15" customHeight="1" x14ac:dyDescent="0.4"/>
  <cols>
    <col min="1" max="2" width="11.75" style="26" customWidth="1"/>
    <col min="3" max="3" width="12.25" style="26" customWidth="1"/>
    <col min="4" max="16" width="8.875" style="26" customWidth="1"/>
    <col min="17" max="17" width="2.5" style="26" customWidth="1"/>
    <col min="18" max="18" width="10.625" style="26" bestFit="1" customWidth="1"/>
    <col min="19" max="16384" width="2.5" style="26"/>
  </cols>
  <sheetData>
    <row r="1" spans="1:18" ht="22.5" customHeight="1" x14ac:dyDescent="0.4">
      <c r="P1" s="56" t="s">
        <v>36</v>
      </c>
      <c r="R1" s="18" t="s">
        <v>37</v>
      </c>
    </row>
    <row r="2" spans="1:18" ht="22.5" customHeight="1" x14ac:dyDescent="0.4">
      <c r="A2" s="132" t="s">
        <v>415</v>
      </c>
      <c r="B2" s="132"/>
      <c r="C2" s="132"/>
    </row>
    <row r="3" spans="1:18" s="119" customFormat="1" ht="22.5" customHeight="1" x14ac:dyDescent="0.15">
      <c r="P3" s="133" t="s">
        <v>416</v>
      </c>
    </row>
    <row r="4" spans="1:18" ht="22.5" customHeight="1" x14ac:dyDescent="0.4">
      <c r="A4" s="134" t="s">
        <v>417</v>
      </c>
      <c r="B4" s="134" t="s">
        <v>418</v>
      </c>
      <c r="C4" s="91" t="s">
        <v>203</v>
      </c>
      <c r="D4" s="27" t="s">
        <v>419</v>
      </c>
      <c r="E4" s="27" t="s">
        <v>420</v>
      </c>
      <c r="F4" s="27" t="s">
        <v>421</v>
      </c>
      <c r="G4" s="27" t="s">
        <v>422</v>
      </c>
      <c r="H4" s="27" t="s">
        <v>423</v>
      </c>
      <c r="I4" s="91" t="s">
        <v>424</v>
      </c>
      <c r="J4" s="27" t="s">
        <v>425</v>
      </c>
      <c r="K4" s="27" t="s">
        <v>426</v>
      </c>
      <c r="L4" s="27" t="s">
        <v>427</v>
      </c>
      <c r="M4" s="27" t="s">
        <v>428</v>
      </c>
      <c r="N4" s="27" t="s">
        <v>429</v>
      </c>
      <c r="O4" s="27" t="s">
        <v>430</v>
      </c>
      <c r="P4" s="63" t="s">
        <v>431</v>
      </c>
    </row>
    <row r="5" spans="1:18" ht="22.5" customHeight="1" x14ac:dyDescent="0.4">
      <c r="A5" s="47">
        <v>1985</v>
      </c>
      <c r="B5" s="47" t="s">
        <v>432</v>
      </c>
      <c r="C5" s="45">
        <f t="shared" ref="C5:C41" si="0">SUM(D5:P5)</f>
        <v>301673</v>
      </c>
      <c r="D5" s="45">
        <v>159981</v>
      </c>
      <c r="E5" s="45">
        <v>32459</v>
      </c>
      <c r="F5" s="45">
        <v>5956</v>
      </c>
      <c r="G5" s="45">
        <v>5671</v>
      </c>
      <c r="H5" s="45">
        <v>5617</v>
      </c>
      <c r="I5" s="45">
        <v>8523</v>
      </c>
      <c r="J5" s="45">
        <v>8445</v>
      </c>
      <c r="K5" s="45">
        <v>25582</v>
      </c>
      <c r="L5" s="45">
        <v>6080</v>
      </c>
      <c r="M5" s="45">
        <v>8688</v>
      </c>
      <c r="N5" s="45">
        <v>21809</v>
      </c>
      <c r="O5" s="45">
        <v>5286</v>
      </c>
      <c r="P5" s="45">
        <v>7576</v>
      </c>
    </row>
    <row r="6" spans="1:18" ht="22.5" customHeight="1" x14ac:dyDescent="0.4">
      <c r="A6" s="47">
        <v>1986</v>
      </c>
      <c r="B6" s="47" t="s">
        <v>433</v>
      </c>
      <c r="C6" s="45">
        <f t="shared" si="0"/>
        <v>304435</v>
      </c>
      <c r="D6" s="45">
        <v>161888</v>
      </c>
      <c r="E6" s="45">
        <v>32997</v>
      </c>
      <c r="F6" s="45">
        <v>5937</v>
      </c>
      <c r="G6" s="45">
        <v>5605</v>
      </c>
      <c r="H6" s="45">
        <v>5660</v>
      </c>
      <c r="I6" s="45">
        <v>8587</v>
      </c>
      <c r="J6" s="45">
        <v>8493</v>
      </c>
      <c r="K6" s="45">
        <v>25964</v>
      </c>
      <c r="L6" s="45">
        <v>6031</v>
      </c>
      <c r="M6" s="45">
        <v>8639</v>
      </c>
      <c r="N6" s="45">
        <v>21890</v>
      </c>
      <c r="O6" s="45">
        <v>5291</v>
      </c>
      <c r="P6" s="45">
        <v>7453</v>
      </c>
    </row>
    <row r="7" spans="1:18" ht="22.5" customHeight="1" x14ac:dyDescent="0.4">
      <c r="A7" s="47">
        <v>1987</v>
      </c>
      <c r="B7" s="47" t="s">
        <v>434</v>
      </c>
      <c r="C7" s="45">
        <f t="shared" si="0"/>
        <v>307023</v>
      </c>
      <c r="D7" s="45">
        <v>164053</v>
      </c>
      <c r="E7" s="45">
        <v>33299</v>
      </c>
      <c r="F7" s="45">
        <v>5909</v>
      </c>
      <c r="G7" s="45">
        <v>5557</v>
      </c>
      <c r="H7" s="45">
        <v>5719</v>
      </c>
      <c r="I7" s="45">
        <v>8656</v>
      </c>
      <c r="J7" s="45">
        <v>8498</v>
      </c>
      <c r="K7" s="45">
        <v>26093</v>
      </c>
      <c r="L7" s="45">
        <v>5999</v>
      </c>
      <c r="M7" s="45">
        <v>8612</v>
      </c>
      <c r="N7" s="45">
        <v>21936</v>
      </c>
      <c r="O7" s="45">
        <v>5276</v>
      </c>
      <c r="P7" s="45">
        <v>7416</v>
      </c>
    </row>
    <row r="8" spans="1:18" ht="22.5" customHeight="1" x14ac:dyDescent="0.4">
      <c r="A8" s="47">
        <v>1988</v>
      </c>
      <c r="B8" s="47" t="s">
        <v>435</v>
      </c>
      <c r="C8" s="45">
        <f t="shared" si="0"/>
        <v>308807</v>
      </c>
      <c r="D8" s="45">
        <v>165517</v>
      </c>
      <c r="E8" s="45">
        <v>33713</v>
      </c>
      <c r="F8" s="45">
        <v>5825</v>
      </c>
      <c r="G8" s="45">
        <v>5497</v>
      </c>
      <c r="H8" s="45">
        <v>5762</v>
      </c>
      <c r="I8" s="45">
        <v>8673</v>
      </c>
      <c r="J8" s="45">
        <v>8609</v>
      </c>
      <c r="K8" s="45">
        <v>26311</v>
      </c>
      <c r="L8" s="45">
        <v>5936</v>
      </c>
      <c r="M8" s="45">
        <v>8537</v>
      </c>
      <c r="N8" s="45">
        <v>21855</v>
      </c>
      <c r="O8" s="45">
        <v>5259</v>
      </c>
      <c r="P8" s="45">
        <v>7313</v>
      </c>
    </row>
    <row r="9" spans="1:18" ht="22.5" customHeight="1" x14ac:dyDescent="0.4">
      <c r="A9" s="47">
        <v>1989</v>
      </c>
      <c r="B9" s="47" t="s">
        <v>436</v>
      </c>
      <c r="C9" s="45">
        <f t="shared" si="0"/>
        <v>311449</v>
      </c>
      <c r="D9" s="45">
        <v>168273</v>
      </c>
      <c r="E9" s="45">
        <v>33750</v>
      </c>
      <c r="F9" s="45">
        <v>5753</v>
      </c>
      <c r="G9" s="45">
        <v>5434</v>
      </c>
      <c r="H9" s="45">
        <v>5945</v>
      </c>
      <c r="I9" s="45">
        <v>8717</v>
      </c>
      <c r="J9" s="45">
        <v>8554</v>
      </c>
      <c r="K9" s="45">
        <v>26481</v>
      </c>
      <c r="L9" s="45">
        <v>5882</v>
      </c>
      <c r="M9" s="45">
        <v>8505</v>
      </c>
      <c r="N9" s="45">
        <v>21670</v>
      </c>
      <c r="O9" s="45">
        <v>5247</v>
      </c>
      <c r="P9" s="45">
        <v>7238</v>
      </c>
    </row>
    <row r="10" spans="1:18" ht="22.5" customHeight="1" x14ac:dyDescent="0.4">
      <c r="A10" s="47">
        <v>1990</v>
      </c>
      <c r="B10" s="47" t="s">
        <v>437</v>
      </c>
      <c r="C10" s="45">
        <f t="shared" si="0"/>
        <v>314642</v>
      </c>
      <c r="D10" s="45">
        <v>169681</v>
      </c>
      <c r="E10" s="45">
        <v>33878</v>
      </c>
      <c r="F10" s="45">
        <v>5712</v>
      </c>
      <c r="G10" s="45">
        <v>5450</v>
      </c>
      <c r="H10" s="45">
        <v>6548</v>
      </c>
      <c r="I10" s="45">
        <v>8730</v>
      </c>
      <c r="J10" s="45">
        <v>8498</v>
      </c>
      <c r="K10" s="45">
        <v>27047</v>
      </c>
      <c r="L10" s="45">
        <v>5833</v>
      </c>
      <c r="M10" s="45">
        <v>8515</v>
      </c>
      <c r="N10" s="45">
        <v>22288</v>
      </c>
      <c r="O10" s="45">
        <v>5243</v>
      </c>
      <c r="P10" s="45">
        <v>7219</v>
      </c>
    </row>
    <row r="11" spans="1:18" ht="22.5" customHeight="1" x14ac:dyDescent="0.4">
      <c r="A11" s="47">
        <v>1991</v>
      </c>
      <c r="B11" s="47" t="s">
        <v>438</v>
      </c>
      <c r="C11" s="45">
        <f t="shared" si="0"/>
        <v>316833</v>
      </c>
      <c r="D11" s="45">
        <v>171796</v>
      </c>
      <c r="E11" s="45">
        <v>34008</v>
      </c>
      <c r="F11" s="45">
        <v>5652</v>
      </c>
      <c r="G11" s="45">
        <v>5426</v>
      </c>
      <c r="H11" s="45">
        <v>6625</v>
      </c>
      <c r="I11" s="45">
        <v>8716</v>
      </c>
      <c r="J11" s="45">
        <v>8444</v>
      </c>
      <c r="K11" s="45">
        <v>27515</v>
      </c>
      <c r="L11" s="45">
        <v>5756</v>
      </c>
      <c r="M11" s="45">
        <v>8396</v>
      </c>
      <c r="N11" s="45">
        <v>22116</v>
      </c>
      <c r="O11" s="45">
        <v>5219</v>
      </c>
      <c r="P11" s="45">
        <v>7164</v>
      </c>
    </row>
    <row r="12" spans="1:18" ht="22.5" customHeight="1" x14ac:dyDescent="0.4">
      <c r="A12" s="47">
        <v>1992</v>
      </c>
      <c r="B12" s="47" t="s">
        <v>439</v>
      </c>
      <c r="C12" s="45">
        <f t="shared" si="0"/>
        <v>320209</v>
      </c>
      <c r="D12" s="45">
        <v>174343</v>
      </c>
      <c r="E12" s="45">
        <v>34462</v>
      </c>
      <c r="F12" s="45">
        <v>5582</v>
      </c>
      <c r="G12" s="45">
        <v>5377</v>
      </c>
      <c r="H12" s="45">
        <v>6764</v>
      </c>
      <c r="I12" s="45">
        <v>8858</v>
      </c>
      <c r="J12" s="45">
        <v>8406</v>
      </c>
      <c r="K12" s="45">
        <v>28079</v>
      </c>
      <c r="L12" s="45">
        <v>5679</v>
      </c>
      <c r="M12" s="45">
        <v>8371</v>
      </c>
      <c r="N12" s="45">
        <v>22027</v>
      </c>
      <c r="O12" s="45">
        <v>5178</v>
      </c>
      <c r="P12" s="45">
        <v>7083</v>
      </c>
    </row>
    <row r="13" spans="1:18" ht="22.5" customHeight="1" x14ac:dyDescent="0.4">
      <c r="A13" s="47">
        <v>1993</v>
      </c>
      <c r="B13" s="47" t="s">
        <v>440</v>
      </c>
      <c r="C13" s="45">
        <f t="shared" si="0"/>
        <v>322255</v>
      </c>
      <c r="D13" s="45">
        <v>176202</v>
      </c>
      <c r="E13" s="45">
        <v>34497</v>
      </c>
      <c r="F13" s="45">
        <v>5512</v>
      </c>
      <c r="G13" s="45">
        <v>5336</v>
      </c>
      <c r="H13" s="45">
        <v>6790</v>
      </c>
      <c r="I13" s="45">
        <v>8897</v>
      </c>
      <c r="J13" s="45">
        <v>8361</v>
      </c>
      <c r="K13" s="45">
        <v>28695</v>
      </c>
      <c r="L13" s="45">
        <v>5649</v>
      </c>
      <c r="M13" s="45">
        <v>8358</v>
      </c>
      <c r="N13" s="45">
        <v>21841</v>
      </c>
      <c r="O13" s="45">
        <v>5141</v>
      </c>
      <c r="P13" s="45">
        <v>6976</v>
      </c>
    </row>
    <row r="14" spans="1:18" ht="22.5" customHeight="1" x14ac:dyDescent="0.4">
      <c r="A14" s="47">
        <v>1994</v>
      </c>
      <c r="B14" s="47" t="s">
        <v>441</v>
      </c>
      <c r="C14" s="45">
        <f t="shared" si="0"/>
        <v>324321</v>
      </c>
      <c r="D14" s="45">
        <v>176971</v>
      </c>
      <c r="E14" s="45">
        <v>34683</v>
      </c>
      <c r="F14" s="45">
        <v>5453</v>
      </c>
      <c r="G14" s="45">
        <v>5301</v>
      </c>
      <c r="H14" s="45">
        <v>6917</v>
      </c>
      <c r="I14" s="45">
        <v>8996</v>
      </c>
      <c r="J14" s="45">
        <v>8266</v>
      </c>
      <c r="K14" s="45">
        <v>29939</v>
      </c>
      <c r="L14" s="45">
        <v>5584</v>
      </c>
      <c r="M14" s="45">
        <v>8361</v>
      </c>
      <c r="N14" s="45">
        <v>21757</v>
      </c>
      <c r="O14" s="45">
        <v>5167</v>
      </c>
      <c r="P14" s="45">
        <v>6926</v>
      </c>
    </row>
    <row r="15" spans="1:18" ht="22.5" customHeight="1" x14ac:dyDescent="0.4">
      <c r="A15" s="47">
        <v>1995</v>
      </c>
      <c r="B15" s="47" t="s">
        <v>442</v>
      </c>
      <c r="C15" s="45">
        <f t="shared" si="0"/>
        <v>326833</v>
      </c>
      <c r="D15" s="45">
        <v>178768</v>
      </c>
      <c r="E15" s="45">
        <v>34724</v>
      </c>
      <c r="F15" s="45">
        <v>5417</v>
      </c>
      <c r="G15" s="45">
        <v>5236</v>
      </c>
      <c r="H15" s="45">
        <v>7135</v>
      </c>
      <c r="I15" s="45">
        <v>8892</v>
      </c>
      <c r="J15" s="45">
        <v>8178</v>
      </c>
      <c r="K15" s="45">
        <v>30997</v>
      </c>
      <c r="L15" s="45">
        <v>5483</v>
      </c>
      <c r="M15" s="45">
        <v>8248</v>
      </c>
      <c r="N15" s="45">
        <v>21760</v>
      </c>
      <c r="O15" s="45">
        <v>5150</v>
      </c>
      <c r="P15" s="45">
        <v>6845</v>
      </c>
    </row>
    <row r="16" spans="1:18" ht="22.5" customHeight="1" x14ac:dyDescent="0.4">
      <c r="A16" s="47">
        <v>1996</v>
      </c>
      <c r="B16" s="47" t="s">
        <v>443</v>
      </c>
      <c r="C16" s="45">
        <f t="shared" si="0"/>
        <v>328667</v>
      </c>
      <c r="D16" s="45">
        <v>180655</v>
      </c>
      <c r="E16" s="45">
        <v>34747</v>
      </c>
      <c r="F16" s="45">
        <v>5332</v>
      </c>
      <c r="G16" s="45">
        <v>5195</v>
      </c>
      <c r="H16" s="45">
        <v>7200</v>
      </c>
      <c r="I16" s="45">
        <v>9022</v>
      </c>
      <c r="J16" s="45">
        <v>8152</v>
      </c>
      <c r="K16" s="45">
        <v>31402</v>
      </c>
      <c r="L16" s="45">
        <v>5396</v>
      </c>
      <c r="M16" s="45">
        <v>8144</v>
      </c>
      <c r="N16" s="45">
        <v>21587</v>
      </c>
      <c r="O16" s="45">
        <v>5129</v>
      </c>
      <c r="P16" s="45">
        <v>6706</v>
      </c>
    </row>
    <row r="17" spans="1:16" ht="22.5" customHeight="1" x14ac:dyDescent="0.4">
      <c r="A17" s="47">
        <v>1997</v>
      </c>
      <c r="B17" s="47" t="s">
        <v>444</v>
      </c>
      <c r="C17" s="45">
        <f t="shared" si="0"/>
        <v>330321</v>
      </c>
      <c r="D17" s="45">
        <v>181692</v>
      </c>
      <c r="E17" s="45">
        <v>34793</v>
      </c>
      <c r="F17" s="45">
        <v>5369</v>
      </c>
      <c r="G17" s="45">
        <v>5189</v>
      </c>
      <c r="H17" s="45">
        <v>7161</v>
      </c>
      <c r="I17" s="45">
        <v>9136</v>
      </c>
      <c r="J17" s="45">
        <v>8141</v>
      </c>
      <c r="K17" s="45">
        <v>32085</v>
      </c>
      <c r="L17" s="45">
        <v>5288</v>
      </c>
      <c r="M17" s="45">
        <v>8108</v>
      </c>
      <c r="N17" s="45">
        <v>21613</v>
      </c>
      <c r="O17" s="45">
        <v>5090</v>
      </c>
      <c r="P17" s="45">
        <v>6656</v>
      </c>
    </row>
    <row r="18" spans="1:16" ht="22.5" customHeight="1" x14ac:dyDescent="0.4">
      <c r="A18" s="47">
        <v>1998</v>
      </c>
      <c r="B18" s="47" t="s">
        <v>445</v>
      </c>
      <c r="C18" s="45">
        <f t="shared" si="0"/>
        <v>331552</v>
      </c>
      <c r="D18" s="45">
        <v>182517</v>
      </c>
      <c r="E18" s="45">
        <v>35025</v>
      </c>
      <c r="F18" s="45">
        <v>5319</v>
      </c>
      <c r="G18" s="45">
        <v>5140</v>
      </c>
      <c r="H18" s="45">
        <v>7262</v>
      </c>
      <c r="I18" s="45">
        <v>9287</v>
      </c>
      <c r="J18" s="45">
        <v>8282</v>
      </c>
      <c r="K18" s="45">
        <v>32254</v>
      </c>
      <c r="L18" s="45">
        <v>5188</v>
      </c>
      <c r="M18" s="45">
        <v>7988</v>
      </c>
      <c r="N18" s="45">
        <v>21665</v>
      </c>
      <c r="O18" s="45">
        <v>5046</v>
      </c>
      <c r="P18" s="45">
        <v>6579</v>
      </c>
    </row>
    <row r="19" spans="1:16" ht="22.5" customHeight="1" x14ac:dyDescent="0.4">
      <c r="A19" s="47">
        <v>1999</v>
      </c>
      <c r="B19" s="47" t="s">
        <v>446</v>
      </c>
      <c r="C19" s="45">
        <f t="shared" si="0"/>
        <v>333206</v>
      </c>
      <c r="D19" s="45">
        <v>183506</v>
      </c>
      <c r="E19" s="45">
        <v>35123</v>
      </c>
      <c r="F19" s="45">
        <v>5281</v>
      </c>
      <c r="G19" s="45">
        <v>5161</v>
      </c>
      <c r="H19" s="45">
        <v>7371</v>
      </c>
      <c r="I19" s="45">
        <v>9446</v>
      </c>
      <c r="J19" s="45">
        <v>8592</v>
      </c>
      <c r="K19" s="45">
        <v>32656</v>
      </c>
      <c r="L19" s="45">
        <v>5086</v>
      </c>
      <c r="M19" s="45">
        <v>7882</v>
      </c>
      <c r="N19" s="45">
        <v>21613</v>
      </c>
      <c r="O19" s="45">
        <v>4998</v>
      </c>
      <c r="P19" s="45">
        <v>6491</v>
      </c>
    </row>
    <row r="20" spans="1:16" ht="22.5" customHeight="1" x14ac:dyDescent="0.4">
      <c r="A20" s="47">
        <v>2000</v>
      </c>
      <c r="B20" s="47" t="s">
        <v>447</v>
      </c>
      <c r="C20" s="45">
        <f t="shared" si="0"/>
        <v>334824</v>
      </c>
      <c r="D20" s="45">
        <v>185136</v>
      </c>
      <c r="E20" s="45">
        <v>35526</v>
      </c>
      <c r="F20" s="45">
        <v>5229</v>
      </c>
      <c r="G20" s="45">
        <v>5094</v>
      </c>
      <c r="H20" s="45">
        <v>7362</v>
      </c>
      <c r="I20" s="45">
        <v>9506</v>
      </c>
      <c r="J20" s="45">
        <v>8715</v>
      </c>
      <c r="K20" s="45">
        <v>32935</v>
      </c>
      <c r="L20" s="45">
        <v>4899</v>
      </c>
      <c r="M20" s="45">
        <v>7516</v>
      </c>
      <c r="N20" s="45">
        <v>21661</v>
      </c>
      <c r="O20" s="45">
        <v>4903</v>
      </c>
      <c r="P20" s="45">
        <v>6342</v>
      </c>
    </row>
    <row r="21" spans="1:16" ht="22.5" customHeight="1" x14ac:dyDescent="0.4">
      <c r="A21" s="47">
        <v>2001</v>
      </c>
      <c r="B21" s="47" t="s">
        <v>448</v>
      </c>
      <c r="C21" s="45">
        <f t="shared" si="0"/>
        <v>336031</v>
      </c>
      <c r="D21" s="45">
        <v>186091</v>
      </c>
      <c r="E21" s="45">
        <v>35526</v>
      </c>
      <c r="F21" s="45">
        <v>5204</v>
      </c>
      <c r="G21" s="45">
        <v>5079</v>
      </c>
      <c r="H21" s="45">
        <v>7330</v>
      </c>
      <c r="I21" s="45">
        <v>9575</v>
      </c>
      <c r="J21" s="45">
        <v>8906</v>
      </c>
      <c r="K21" s="45">
        <v>33346</v>
      </c>
      <c r="L21" s="45">
        <v>4811</v>
      </c>
      <c r="M21" s="45">
        <v>7464</v>
      </c>
      <c r="N21" s="45">
        <v>21518</v>
      </c>
      <c r="O21" s="45">
        <v>4913</v>
      </c>
      <c r="P21" s="45">
        <v>6268</v>
      </c>
    </row>
    <row r="22" spans="1:16" ht="22.5" customHeight="1" x14ac:dyDescent="0.4">
      <c r="A22" s="47">
        <v>2002</v>
      </c>
      <c r="B22" s="47" t="s">
        <v>449</v>
      </c>
      <c r="C22" s="45">
        <f t="shared" si="0"/>
        <v>337675</v>
      </c>
      <c r="D22" s="45">
        <v>187391</v>
      </c>
      <c r="E22" s="45">
        <v>35492</v>
      </c>
      <c r="F22" s="45">
        <v>5120</v>
      </c>
      <c r="G22" s="45">
        <v>5044</v>
      </c>
      <c r="H22" s="45">
        <v>7383</v>
      </c>
      <c r="I22" s="45">
        <v>9725</v>
      </c>
      <c r="J22" s="45">
        <v>9145</v>
      </c>
      <c r="K22" s="45">
        <v>33686</v>
      </c>
      <c r="L22" s="45">
        <v>4728</v>
      </c>
      <c r="M22" s="45">
        <v>7455</v>
      </c>
      <c r="N22" s="45">
        <v>21335</v>
      </c>
      <c r="O22" s="45">
        <v>4927</v>
      </c>
      <c r="P22" s="45">
        <v>6244</v>
      </c>
    </row>
    <row r="23" spans="1:16" ht="22.5" customHeight="1" x14ac:dyDescent="0.4">
      <c r="A23" s="47">
        <v>2003</v>
      </c>
      <c r="B23" s="47" t="s">
        <v>450</v>
      </c>
      <c r="C23" s="45">
        <f t="shared" si="0"/>
        <v>338272</v>
      </c>
      <c r="D23" s="45">
        <v>187902</v>
      </c>
      <c r="E23" s="45">
        <v>35366</v>
      </c>
      <c r="F23" s="45">
        <v>5119</v>
      </c>
      <c r="G23" s="45">
        <v>5032</v>
      </c>
      <c r="H23" s="45">
        <v>7462</v>
      </c>
      <c r="I23" s="45">
        <v>9829</v>
      </c>
      <c r="J23" s="45">
        <v>9389</v>
      </c>
      <c r="K23" s="45">
        <v>33964</v>
      </c>
      <c r="L23" s="45">
        <v>4591</v>
      </c>
      <c r="M23" s="45">
        <v>7321</v>
      </c>
      <c r="N23" s="45">
        <v>21202</v>
      </c>
      <c r="O23" s="45">
        <v>4929</v>
      </c>
      <c r="P23" s="45">
        <v>6166</v>
      </c>
    </row>
    <row r="24" spans="1:16" ht="22.5" customHeight="1" x14ac:dyDescent="0.4">
      <c r="A24" s="47">
        <v>2004</v>
      </c>
      <c r="B24" s="47" t="s">
        <v>451</v>
      </c>
      <c r="C24" s="45">
        <f t="shared" si="0"/>
        <v>339181</v>
      </c>
      <c r="D24" s="45">
        <v>188659</v>
      </c>
      <c r="E24" s="45">
        <v>35391</v>
      </c>
      <c r="F24" s="45">
        <v>5041</v>
      </c>
      <c r="G24" s="45">
        <v>5033</v>
      </c>
      <c r="H24" s="45">
        <v>7453</v>
      </c>
      <c r="I24" s="45">
        <v>9897</v>
      </c>
      <c r="J24" s="45">
        <v>9640</v>
      </c>
      <c r="K24" s="45">
        <v>34264</v>
      </c>
      <c r="L24" s="45">
        <v>4482</v>
      </c>
      <c r="M24" s="45">
        <v>7194</v>
      </c>
      <c r="N24" s="45">
        <v>21098</v>
      </c>
      <c r="O24" s="45">
        <v>4950</v>
      </c>
      <c r="P24" s="45">
        <v>6079</v>
      </c>
    </row>
    <row r="25" spans="1:16" ht="22.5" customHeight="1" x14ac:dyDescent="0.4">
      <c r="A25" s="47">
        <v>2005</v>
      </c>
      <c r="B25" s="47" t="s">
        <v>452</v>
      </c>
      <c r="C25" s="45">
        <f t="shared" si="0"/>
        <v>338834</v>
      </c>
      <c r="D25" s="45">
        <v>189266</v>
      </c>
      <c r="E25" s="45">
        <v>35041</v>
      </c>
      <c r="F25" s="45">
        <v>4965</v>
      </c>
      <c r="G25" s="45">
        <v>4898</v>
      </c>
      <c r="H25" s="45">
        <v>7178</v>
      </c>
      <c r="I25" s="45">
        <v>9953</v>
      </c>
      <c r="J25" s="45">
        <v>9979</v>
      </c>
      <c r="K25" s="45">
        <v>34503</v>
      </c>
      <c r="L25" s="45">
        <v>4372</v>
      </c>
      <c r="M25" s="45">
        <v>7167</v>
      </c>
      <c r="N25" s="45">
        <v>20694</v>
      </c>
      <c r="O25" s="45">
        <v>4833</v>
      </c>
      <c r="P25" s="45">
        <v>5985</v>
      </c>
    </row>
    <row r="26" spans="1:16" ht="22.5" customHeight="1" x14ac:dyDescent="0.4">
      <c r="A26" s="47">
        <v>2006</v>
      </c>
      <c r="B26" s="47" t="s">
        <v>453</v>
      </c>
      <c r="C26" s="45">
        <f t="shared" si="0"/>
        <v>338999</v>
      </c>
      <c r="D26" s="45">
        <v>189485</v>
      </c>
      <c r="E26" s="45">
        <v>35084</v>
      </c>
      <c r="F26" s="45">
        <v>4858</v>
      </c>
      <c r="G26" s="45">
        <v>4855</v>
      </c>
      <c r="H26" s="45">
        <v>7168</v>
      </c>
      <c r="I26" s="45">
        <v>10066</v>
      </c>
      <c r="J26" s="45">
        <v>10075</v>
      </c>
      <c r="K26" s="45">
        <v>34882</v>
      </c>
      <c r="L26" s="45">
        <v>4250</v>
      </c>
      <c r="M26" s="45">
        <v>7069</v>
      </c>
      <c r="N26" s="45">
        <v>20528</v>
      </c>
      <c r="O26" s="45">
        <v>4773</v>
      </c>
      <c r="P26" s="45">
        <v>5906</v>
      </c>
    </row>
    <row r="27" spans="1:16" ht="22.5" customHeight="1" x14ac:dyDescent="0.4">
      <c r="A27" s="47">
        <v>2007</v>
      </c>
      <c r="B27" s="47" t="s">
        <v>454</v>
      </c>
      <c r="C27" s="45">
        <f t="shared" si="0"/>
        <v>339079</v>
      </c>
      <c r="D27" s="45">
        <v>189879</v>
      </c>
      <c r="E27" s="45">
        <v>35180</v>
      </c>
      <c r="F27" s="45">
        <v>4796</v>
      </c>
      <c r="G27" s="45">
        <v>4785</v>
      </c>
      <c r="H27" s="45">
        <v>7132</v>
      </c>
      <c r="I27" s="45">
        <v>10162</v>
      </c>
      <c r="J27" s="45">
        <v>10198</v>
      </c>
      <c r="K27" s="45">
        <v>34897</v>
      </c>
      <c r="L27" s="45">
        <v>4159</v>
      </c>
      <c r="M27" s="45">
        <v>6925</v>
      </c>
      <c r="N27" s="45">
        <v>20360</v>
      </c>
      <c r="O27" s="45">
        <v>4758</v>
      </c>
      <c r="P27" s="45">
        <v>5848</v>
      </c>
    </row>
    <row r="28" spans="1:16" ht="22.5" customHeight="1" x14ac:dyDescent="0.4">
      <c r="A28" s="47">
        <v>2008</v>
      </c>
      <c r="B28" s="47" t="s">
        <v>455</v>
      </c>
      <c r="C28" s="45">
        <f t="shared" si="0"/>
        <v>339108</v>
      </c>
      <c r="D28" s="45">
        <v>190114</v>
      </c>
      <c r="E28" s="45">
        <v>35070</v>
      </c>
      <c r="F28" s="45">
        <v>4777</v>
      </c>
      <c r="G28" s="45">
        <v>4693</v>
      </c>
      <c r="H28" s="45">
        <v>7166</v>
      </c>
      <c r="I28" s="45">
        <v>10405</v>
      </c>
      <c r="J28" s="45">
        <v>10193</v>
      </c>
      <c r="K28" s="45">
        <v>35051</v>
      </c>
      <c r="L28" s="45">
        <v>4057</v>
      </c>
      <c r="M28" s="45">
        <v>6776</v>
      </c>
      <c r="N28" s="45">
        <v>20333</v>
      </c>
      <c r="O28" s="45">
        <v>4714</v>
      </c>
      <c r="P28" s="45">
        <v>5759</v>
      </c>
    </row>
    <row r="29" spans="1:16" ht="22.5" customHeight="1" x14ac:dyDescent="0.4">
      <c r="A29" s="47">
        <v>2009</v>
      </c>
      <c r="B29" s="47" t="s">
        <v>456</v>
      </c>
      <c r="C29" s="45">
        <f t="shared" si="0"/>
        <v>338731</v>
      </c>
      <c r="D29" s="45">
        <v>190059</v>
      </c>
      <c r="E29" s="45">
        <v>34968</v>
      </c>
      <c r="F29" s="45">
        <v>4792</v>
      </c>
      <c r="G29" s="45">
        <v>4650</v>
      </c>
      <c r="H29" s="45">
        <v>7137</v>
      </c>
      <c r="I29" s="45">
        <v>10576</v>
      </c>
      <c r="J29" s="45">
        <v>10103</v>
      </c>
      <c r="K29" s="45">
        <v>35188</v>
      </c>
      <c r="L29" s="45">
        <v>3946</v>
      </c>
      <c r="M29" s="45">
        <v>6659</v>
      </c>
      <c r="N29" s="45">
        <v>20267</v>
      </c>
      <c r="O29" s="45">
        <v>4706</v>
      </c>
      <c r="P29" s="45">
        <v>5680</v>
      </c>
    </row>
    <row r="30" spans="1:16" ht="22.5" customHeight="1" x14ac:dyDescent="0.4">
      <c r="A30" s="47">
        <v>2010</v>
      </c>
      <c r="B30" s="47" t="s">
        <v>457</v>
      </c>
      <c r="C30" s="45">
        <f t="shared" si="0"/>
        <v>338712</v>
      </c>
      <c r="D30" s="45">
        <v>189310</v>
      </c>
      <c r="E30" s="45">
        <v>35552</v>
      </c>
      <c r="F30" s="45">
        <v>4780</v>
      </c>
      <c r="G30" s="45">
        <v>4584</v>
      </c>
      <c r="H30" s="45">
        <v>7194</v>
      </c>
      <c r="I30" s="45">
        <v>10999</v>
      </c>
      <c r="J30" s="45">
        <v>10185</v>
      </c>
      <c r="K30" s="45">
        <v>35237</v>
      </c>
      <c r="L30" s="45">
        <v>3920</v>
      </c>
      <c r="M30" s="45">
        <v>6608</v>
      </c>
      <c r="N30" s="45">
        <v>20050</v>
      </c>
      <c r="O30" s="45">
        <v>4672</v>
      </c>
      <c r="P30" s="45">
        <v>5621</v>
      </c>
    </row>
    <row r="31" spans="1:16" ht="22.5" customHeight="1" x14ac:dyDescent="0.4">
      <c r="A31" s="47">
        <v>2011</v>
      </c>
      <c r="B31" s="47" t="s">
        <v>211</v>
      </c>
      <c r="C31" s="45">
        <f t="shared" si="0"/>
        <v>332482</v>
      </c>
      <c r="D31" s="45">
        <v>184515</v>
      </c>
      <c r="E31" s="45">
        <v>35464</v>
      </c>
      <c r="F31" s="45">
        <v>4760</v>
      </c>
      <c r="G31" s="45">
        <v>4477</v>
      </c>
      <c r="H31" s="45">
        <v>7019</v>
      </c>
      <c r="I31" s="45">
        <v>11013</v>
      </c>
      <c r="J31" s="45">
        <v>10070</v>
      </c>
      <c r="K31" s="45">
        <v>34897</v>
      </c>
      <c r="L31" s="45">
        <v>3825</v>
      </c>
      <c r="M31" s="45">
        <v>6529</v>
      </c>
      <c r="N31" s="45">
        <v>19850</v>
      </c>
      <c r="O31" s="45">
        <v>4588</v>
      </c>
      <c r="P31" s="45">
        <v>5475</v>
      </c>
    </row>
    <row r="32" spans="1:16" ht="22.5" customHeight="1" x14ac:dyDescent="0.4">
      <c r="A32" s="47">
        <v>2012</v>
      </c>
      <c r="B32" s="47" t="s">
        <v>458</v>
      </c>
      <c r="C32" s="45">
        <f t="shared" si="0"/>
        <v>328188</v>
      </c>
      <c r="D32" s="45">
        <v>181485</v>
      </c>
      <c r="E32" s="45">
        <v>35277</v>
      </c>
      <c r="F32" s="45">
        <v>4755</v>
      </c>
      <c r="G32" s="45">
        <v>4412</v>
      </c>
      <c r="H32" s="45">
        <v>6892</v>
      </c>
      <c r="I32" s="45">
        <v>11153</v>
      </c>
      <c r="J32" s="45">
        <v>9947</v>
      </c>
      <c r="K32" s="45">
        <v>34657</v>
      </c>
      <c r="L32" s="45">
        <v>3743</v>
      </c>
      <c r="M32" s="45">
        <v>6381</v>
      </c>
      <c r="N32" s="45">
        <v>19666</v>
      </c>
      <c r="O32" s="45">
        <v>4476</v>
      </c>
      <c r="P32" s="45">
        <v>5344</v>
      </c>
    </row>
    <row r="33" spans="1:17" ht="22.5" customHeight="1" x14ac:dyDescent="0.4">
      <c r="A33" s="47">
        <v>2013</v>
      </c>
      <c r="B33" s="47" t="s">
        <v>213</v>
      </c>
      <c r="C33" s="45">
        <f t="shared" si="0"/>
        <v>328236</v>
      </c>
      <c r="D33" s="45">
        <v>182017</v>
      </c>
      <c r="E33" s="45">
        <v>35347</v>
      </c>
      <c r="F33" s="45">
        <v>4693</v>
      </c>
      <c r="G33" s="45">
        <v>4339</v>
      </c>
      <c r="H33" s="45">
        <v>6815</v>
      </c>
      <c r="I33" s="45">
        <v>11303</v>
      </c>
      <c r="J33" s="45">
        <v>9893</v>
      </c>
      <c r="K33" s="45">
        <v>34711</v>
      </c>
      <c r="L33" s="45">
        <v>3635</v>
      </c>
      <c r="M33" s="45">
        <v>6227</v>
      </c>
      <c r="N33" s="45">
        <v>19655</v>
      </c>
      <c r="O33" s="45">
        <v>4404</v>
      </c>
      <c r="P33" s="45">
        <v>5197</v>
      </c>
    </row>
    <row r="34" spans="1:17" ht="22.5" customHeight="1" x14ac:dyDescent="0.4">
      <c r="A34" s="47">
        <v>2014</v>
      </c>
      <c r="B34" s="47" t="s">
        <v>459</v>
      </c>
      <c r="C34" s="45">
        <f t="shared" si="0"/>
        <v>329102</v>
      </c>
      <c r="D34" s="45">
        <v>182801</v>
      </c>
      <c r="E34" s="45">
        <v>35520</v>
      </c>
      <c r="F34" s="45">
        <v>4639</v>
      </c>
      <c r="G34" s="45">
        <v>4261</v>
      </c>
      <c r="H34" s="45">
        <v>6782</v>
      </c>
      <c r="I34" s="45">
        <v>11619</v>
      </c>
      <c r="J34" s="45">
        <v>9908</v>
      </c>
      <c r="K34" s="45">
        <v>34942</v>
      </c>
      <c r="L34" s="45">
        <v>3490</v>
      </c>
      <c r="M34" s="45">
        <v>6079</v>
      </c>
      <c r="N34" s="45">
        <v>19679</v>
      </c>
      <c r="O34" s="45">
        <v>4331</v>
      </c>
      <c r="P34" s="45">
        <v>5051</v>
      </c>
    </row>
    <row r="35" spans="1:17" ht="22.5" customHeight="1" x14ac:dyDescent="0.4">
      <c r="A35" s="47">
        <v>2015</v>
      </c>
      <c r="B35" s="47" t="s">
        <v>215</v>
      </c>
      <c r="C35" s="45">
        <f t="shared" si="0"/>
        <v>335444</v>
      </c>
      <c r="D35" s="45">
        <v>187581</v>
      </c>
      <c r="E35" s="45">
        <v>36032</v>
      </c>
      <c r="F35" s="45">
        <v>4469</v>
      </c>
      <c r="G35" s="45">
        <v>4161</v>
      </c>
      <c r="H35" s="45">
        <v>6772</v>
      </c>
      <c r="I35" s="45">
        <v>11672</v>
      </c>
      <c r="J35" s="45">
        <v>10148</v>
      </c>
      <c r="K35" s="45">
        <v>36081</v>
      </c>
      <c r="L35" s="45">
        <v>3447</v>
      </c>
      <c r="M35" s="45">
        <v>6156</v>
      </c>
      <c r="N35" s="45">
        <v>19614</v>
      </c>
      <c r="O35" s="45">
        <v>4381</v>
      </c>
      <c r="P35" s="45">
        <v>4930</v>
      </c>
    </row>
    <row r="36" spans="1:17" ht="22.5" customHeight="1" x14ac:dyDescent="0.4">
      <c r="A36" s="47">
        <v>2016</v>
      </c>
      <c r="B36" s="47" t="s">
        <v>460</v>
      </c>
      <c r="C36" s="45">
        <f t="shared" si="0"/>
        <v>335603</v>
      </c>
      <c r="D36" s="45">
        <v>188024</v>
      </c>
      <c r="E36" s="45">
        <v>36120</v>
      </c>
      <c r="F36" s="45">
        <v>4398</v>
      </c>
      <c r="G36" s="45">
        <v>4068</v>
      </c>
      <c r="H36" s="45">
        <v>6698</v>
      </c>
      <c r="I36" s="45">
        <v>11776</v>
      </c>
      <c r="J36" s="45">
        <v>10195</v>
      </c>
      <c r="K36" s="45">
        <v>36330</v>
      </c>
      <c r="L36" s="45">
        <v>3313</v>
      </c>
      <c r="M36" s="45">
        <v>6032</v>
      </c>
      <c r="N36" s="45">
        <v>19501</v>
      </c>
      <c r="O36" s="45">
        <v>4342</v>
      </c>
      <c r="P36" s="45">
        <v>4806</v>
      </c>
    </row>
    <row r="37" spans="1:17" ht="22.5" customHeight="1" x14ac:dyDescent="0.4">
      <c r="A37" s="47">
        <v>2017</v>
      </c>
      <c r="B37" s="47" t="s">
        <v>461</v>
      </c>
      <c r="C37" s="45">
        <f t="shared" si="0"/>
        <v>334753</v>
      </c>
      <c r="D37" s="45">
        <v>187439</v>
      </c>
      <c r="E37" s="45">
        <v>36123</v>
      </c>
      <c r="F37" s="45">
        <v>4332</v>
      </c>
      <c r="G37" s="45">
        <v>3982</v>
      </c>
      <c r="H37" s="45">
        <v>6661</v>
      </c>
      <c r="I37" s="45">
        <v>11910</v>
      </c>
      <c r="J37" s="45">
        <v>10165</v>
      </c>
      <c r="K37" s="45">
        <v>36518</v>
      </c>
      <c r="L37" s="45">
        <v>3228</v>
      </c>
      <c r="M37" s="45">
        <v>5928</v>
      </c>
      <c r="N37" s="45">
        <v>19480</v>
      </c>
      <c r="O37" s="45">
        <v>4310</v>
      </c>
      <c r="P37" s="45">
        <v>4677</v>
      </c>
    </row>
    <row r="38" spans="1:17" ht="22.5" customHeight="1" x14ac:dyDescent="0.4">
      <c r="A38" s="47">
        <v>2018</v>
      </c>
      <c r="B38" s="47" t="s">
        <v>462</v>
      </c>
      <c r="C38" s="45">
        <f t="shared" si="0"/>
        <v>333003</v>
      </c>
      <c r="D38" s="45">
        <v>185964</v>
      </c>
      <c r="E38" s="45">
        <v>35951</v>
      </c>
      <c r="F38" s="45">
        <v>4264</v>
      </c>
      <c r="G38" s="45">
        <v>3886</v>
      </c>
      <c r="H38" s="45">
        <v>6597</v>
      </c>
      <c r="I38" s="45">
        <v>11714</v>
      </c>
      <c r="J38" s="45">
        <v>10240</v>
      </c>
      <c r="K38" s="45">
        <v>37325</v>
      </c>
      <c r="L38" s="45">
        <v>3092</v>
      </c>
      <c r="M38" s="45">
        <v>5827</v>
      </c>
      <c r="N38" s="45">
        <v>19318</v>
      </c>
      <c r="O38" s="45">
        <v>4306</v>
      </c>
      <c r="P38" s="45">
        <v>4519</v>
      </c>
    </row>
    <row r="39" spans="1:17" ht="22.5" customHeight="1" x14ac:dyDescent="0.4">
      <c r="A39" s="47">
        <v>2019</v>
      </c>
      <c r="B39" s="47" t="s">
        <v>179</v>
      </c>
      <c r="C39" s="45">
        <f t="shared" si="0"/>
        <v>332028</v>
      </c>
      <c r="D39" s="45">
        <v>185479</v>
      </c>
      <c r="E39" s="45">
        <v>35822</v>
      </c>
      <c r="F39" s="45">
        <v>4165</v>
      </c>
      <c r="G39" s="45">
        <v>3819</v>
      </c>
      <c r="H39" s="45">
        <v>6609</v>
      </c>
      <c r="I39" s="45">
        <v>11715</v>
      </c>
      <c r="J39" s="45">
        <v>10283</v>
      </c>
      <c r="K39" s="45">
        <v>37537</v>
      </c>
      <c r="L39" s="45">
        <v>3005</v>
      </c>
      <c r="M39" s="45">
        <v>5687</v>
      </c>
      <c r="N39" s="45">
        <v>19275</v>
      </c>
      <c r="O39" s="45">
        <v>4222</v>
      </c>
      <c r="P39" s="45">
        <v>4410</v>
      </c>
    </row>
    <row r="40" spans="1:17" ht="22.5" customHeight="1" x14ac:dyDescent="0.4">
      <c r="A40" s="47">
        <v>2020</v>
      </c>
      <c r="B40" s="47" t="s">
        <v>180</v>
      </c>
      <c r="C40" s="45">
        <f t="shared" si="0"/>
        <v>327692</v>
      </c>
      <c r="D40" s="45">
        <v>182681</v>
      </c>
      <c r="E40" s="45">
        <v>35254</v>
      </c>
      <c r="F40" s="45">
        <v>4079</v>
      </c>
      <c r="G40" s="45">
        <v>3794</v>
      </c>
      <c r="H40" s="45">
        <v>6404</v>
      </c>
      <c r="I40" s="45">
        <v>12207</v>
      </c>
      <c r="J40" s="45">
        <v>10472</v>
      </c>
      <c r="K40" s="45">
        <v>37910</v>
      </c>
      <c r="L40" s="45">
        <v>2865</v>
      </c>
      <c r="M40" s="45">
        <v>5386</v>
      </c>
      <c r="N40" s="45">
        <v>18146</v>
      </c>
      <c r="O40" s="45">
        <v>4151</v>
      </c>
      <c r="P40" s="45">
        <v>4343</v>
      </c>
    </row>
    <row r="41" spans="1:17" ht="22.5" customHeight="1" x14ac:dyDescent="0.4">
      <c r="A41" s="47">
        <v>2021</v>
      </c>
      <c r="B41" s="47" t="s">
        <v>182</v>
      </c>
      <c r="C41" s="45">
        <f t="shared" si="0"/>
        <v>326149</v>
      </c>
      <c r="D41" s="45">
        <v>181971</v>
      </c>
      <c r="E41" s="45">
        <v>35064</v>
      </c>
      <c r="F41" s="45">
        <v>3990</v>
      </c>
      <c r="G41" s="45">
        <v>3721</v>
      </c>
      <c r="H41" s="45">
        <v>6288</v>
      </c>
      <c r="I41" s="45">
        <v>12262</v>
      </c>
      <c r="J41" s="45">
        <v>10446</v>
      </c>
      <c r="K41" s="45">
        <v>37988</v>
      </c>
      <c r="L41" s="45">
        <v>2737</v>
      </c>
      <c r="M41" s="45">
        <v>5293</v>
      </c>
      <c r="N41" s="45">
        <v>18090</v>
      </c>
      <c r="O41" s="45">
        <v>4075</v>
      </c>
      <c r="P41" s="45">
        <v>4224</v>
      </c>
    </row>
    <row r="42" spans="1:17" ht="22.5" customHeight="1" x14ac:dyDescent="0.4">
      <c r="A42" s="47">
        <v>2022</v>
      </c>
      <c r="B42" s="47" t="s">
        <v>183</v>
      </c>
      <c r="C42" s="45">
        <f>SUM(D42:P42)</f>
        <v>324095</v>
      </c>
      <c r="D42" s="45">
        <v>181171</v>
      </c>
      <c r="E42" s="45">
        <v>34932</v>
      </c>
      <c r="F42" s="45">
        <v>3905</v>
      </c>
      <c r="G42" s="45">
        <v>3653</v>
      </c>
      <c r="H42" s="45">
        <v>6170</v>
      </c>
      <c r="I42" s="45">
        <v>12160</v>
      </c>
      <c r="J42" s="45">
        <v>10376</v>
      </c>
      <c r="K42" s="45">
        <v>37909</v>
      </c>
      <c r="L42" s="45">
        <v>2629</v>
      </c>
      <c r="M42" s="45">
        <v>5158</v>
      </c>
      <c r="N42" s="45">
        <v>17945</v>
      </c>
      <c r="O42" s="45">
        <v>4001</v>
      </c>
      <c r="P42" s="45">
        <v>4086</v>
      </c>
    </row>
    <row r="43" spans="1:17" ht="22.5" customHeight="1" x14ac:dyDescent="0.4">
      <c r="A43" s="47">
        <v>2023</v>
      </c>
      <c r="B43" s="47" t="s">
        <v>184</v>
      </c>
      <c r="C43" s="45">
        <f>SUM(D43:P43)</f>
        <v>321739</v>
      </c>
      <c r="D43" s="45">
        <v>179955</v>
      </c>
      <c r="E43" s="45">
        <v>34777</v>
      </c>
      <c r="F43" s="45">
        <v>3802</v>
      </c>
      <c r="G43" s="45">
        <v>3531</v>
      </c>
      <c r="H43" s="45">
        <v>6078</v>
      </c>
      <c r="I43" s="45">
        <v>12154</v>
      </c>
      <c r="J43" s="45">
        <v>10301</v>
      </c>
      <c r="K43" s="45">
        <v>37836</v>
      </c>
      <c r="L43" s="45">
        <v>2540</v>
      </c>
      <c r="M43" s="45">
        <v>5042</v>
      </c>
      <c r="N43" s="45">
        <v>17795</v>
      </c>
      <c r="O43" s="45">
        <v>3965</v>
      </c>
      <c r="P43" s="45">
        <v>3963</v>
      </c>
    </row>
    <row r="44" spans="1:17" ht="22.5" customHeight="1" x14ac:dyDescent="0.4">
      <c r="A44" s="47">
        <v>2024</v>
      </c>
      <c r="B44" s="47" t="s">
        <v>185</v>
      </c>
      <c r="C44" s="45">
        <f>SUM(D44:P44)</f>
        <v>319230</v>
      </c>
      <c r="D44" s="45">
        <v>178736</v>
      </c>
      <c r="E44" s="45">
        <v>34650</v>
      </c>
      <c r="F44" s="45">
        <v>3687</v>
      </c>
      <c r="G44" s="45">
        <v>3476</v>
      </c>
      <c r="H44" s="45">
        <v>5943</v>
      </c>
      <c r="I44" s="45">
        <v>12090</v>
      </c>
      <c r="J44" s="45">
        <v>10311</v>
      </c>
      <c r="K44" s="45">
        <v>37746</v>
      </c>
      <c r="L44" s="45">
        <v>2453</v>
      </c>
      <c r="M44" s="45">
        <v>4919</v>
      </c>
      <c r="N44" s="45">
        <v>17480</v>
      </c>
      <c r="O44" s="45">
        <v>3935</v>
      </c>
      <c r="P44" s="45">
        <v>3804</v>
      </c>
    </row>
    <row r="45" spans="1:17" ht="22.5" customHeight="1" x14ac:dyDescent="0.4">
      <c r="A45" s="135">
        <v>2025</v>
      </c>
      <c r="B45" s="135" t="s">
        <v>186</v>
      </c>
      <c r="C45" s="52">
        <f>SUM(D45:P45)</f>
        <v>316421</v>
      </c>
      <c r="D45" s="52">
        <v>177470</v>
      </c>
      <c r="E45" s="52">
        <v>34319</v>
      </c>
      <c r="F45" s="52">
        <v>3592</v>
      </c>
      <c r="G45" s="52">
        <v>3392</v>
      </c>
      <c r="H45" s="52">
        <v>5845</v>
      </c>
      <c r="I45" s="52">
        <v>11962</v>
      </c>
      <c r="J45" s="52">
        <v>10328</v>
      </c>
      <c r="K45" s="52">
        <v>37634</v>
      </c>
      <c r="L45" s="52">
        <v>2346</v>
      </c>
      <c r="M45" s="52">
        <v>4792</v>
      </c>
      <c r="N45" s="52">
        <v>17202</v>
      </c>
      <c r="O45" s="52">
        <v>3874</v>
      </c>
      <c r="P45" s="52">
        <v>3665</v>
      </c>
    </row>
    <row r="46" spans="1:17" ht="22.5" customHeight="1" x14ac:dyDescent="0.4">
      <c r="A46" s="134"/>
      <c r="B46" s="136" t="s">
        <v>463</v>
      </c>
      <c r="C46" s="137">
        <f>SUM(D46:P46)</f>
        <v>757.19999999999993</v>
      </c>
      <c r="D46" s="137">
        <v>56.62</v>
      </c>
      <c r="E46" s="137">
        <v>17.43</v>
      </c>
      <c r="F46" s="137">
        <v>44.47</v>
      </c>
      <c r="G46" s="137">
        <v>72.02</v>
      </c>
      <c r="H46" s="137">
        <v>18.760000000000002</v>
      </c>
      <c r="I46" s="137">
        <v>15.57</v>
      </c>
      <c r="J46" s="137">
        <v>22.53</v>
      </c>
      <c r="K46" s="137">
        <v>16.559999999999999</v>
      </c>
      <c r="L46" s="137">
        <v>167.76</v>
      </c>
      <c r="M46" s="137">
        <v>151.19999999999999</v>
      </c>
      <c r="N46" s="137">
        <v>91.75</v>
      </c>
      <c r="O46" s="137">
        <v>27.29</v>
      </c>
      <c r="P46" s="137">
        <v>55.24</v>
      </c>
    </row>
    <row r="47" spans="1:17" ht="22.5" customHeight="1" x14ac:dyDescent="0.4">
      <c r="A47" s="134"/>
      <c r="B47" s="136" t="s">
        <v>464</v>
      </c>
      <c r="C47" s="137">
        <f t="shared" ref="C47:P47" si="1">C45/C46</f>
        <v>417.88298996302171</v>
      </c>
      <c r="D47" s="137">
        <f t="shared" si="1"/>
        <v>3134.4048039561994</v>
      </c>
      <c r="E47" s="137">
        <f t="shared" si="1"/>
        <v>1968.9615605278257</v>
      </c>
      <c r="F47" s="137">
        <f t="shared" si="1"/>
        <v>80.773555205756693</v>
      </c>
      <c r="G47" s="137">
        <f t="shared" si="1"/>
        <v>47.098028325465151</v>
      </c>
      <c r="H47" s="137">
        <f t="shared" si="1"/>
        <v>311.56716417910445</v>
      </c>
      <c r="I47" s="137">
        <f t="shared" si="1"/>
        <v>768.27231856133585</v>
      </c>
      <c r="J47" s="137">
        <f t="shared" si="1"/>
        <v>458.4110075454949</v>
      </c>
      <c r="K47" s="137">
        <f t="shared" si="1"/>
        <v>2272.5845410628021</v>
      </c>
      <c r="L47" s="137">
        <f t="shared" si="1"/>
        <v>13.984263233190273</v>
      </c>
      <c r="M47" s="137">
        <f t="shared" si="1"/>
        <v>31.693121693121697</v>
      </c>
      <c r="N47" s="137">
        <f t="shared" si="1"/>
        <v>187.48773841961852</v>
      </c>
      <c r="O47" s="137">
        <f t="shared" si="1"/>
        <v>141.9567607182118</v>
      </c>
      <c r="P47" s="137">
        <f t="shared" si="1"/>
        <v>66.346850108616948</v>
      </c>
    </row>
    <row r="48" spans="1:17" s="89" customFormat="1" ht="13.5" x14ac:dyDescent="0.4">
      <c r="A48" s="88" t="s">
        <v>247</v>
      </c>
      <c r="B48" s="47"/>
      <c r="C48" s="47"/>
      <c r="J48" s="26"/>
      <c r="K48" s="26"/>
      <c r="L48" s="26"/>
      <c r="M48" s="26"/>
      <c r="N48" s="26"/>
      <c r="O48" s="26"/>
      <c r="P48" s="26"/>
      <c r="Q48" s="26"/>
    </row>
    <row r="50" spans="5:16" ht="15" customHeight="1" x14ac:dyDescent="0.4"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</row>
  </sheetData>
  <phoneticPr fontId="3"/>
  <hyperlinks>
    <hyperlink ref="R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128"/>
  <sheetViews>
    <sheetView zoomScaleNormal="100" zoomScaleSheetLayoutView="85" workbookViewId="0">
      <pane ySplit="4" topLeftCell="A5" activePane="bottomLeft" state="frozen"/>
      <selection pane="bottomLeft"/>
    </sheetView>
  </sheetViews>
  <sheetFormatPr defaultColWidth="2.5" defaultRowHeight="15" customHeight="1" x14ac:dyDescent="0.4"/>
  <cols>
    <col min="1" max="3" width="12.625" style="26" customWidth="1"/>
    <col min="4" max="4" width="12.625" style="56" customWidth="1"/>
    <col min="5" max="5" width="2.5" style="26"/>
    <col min="6" max="6" width="10.625" style="26" bestFit="1" customWidth="1"/>
    <col min="7" max="16384" width="2.5" style="26"/>
  </cols>
  <sheetData>
    <row r="1" spans="1:6" ht="22.5" customHeight="1" x14ac:dyDescent="0.4">
      <c r="D1" s="56" t="s">
        <v>36</v>
      </c>
      <c r="F1" s="18" t="s">
        <v>37</v>
      </c>
    </row>
    <row r="2" spans="1:6" ht="22.5" customHeight="1" x14ac:dyDescent="0.4">
      <c r="A2" s="57" t="s">
        <v>465</v>
      </c>
    </row>
    <row r="3" spans="1:6" s="119" customFormat="1" ht="22.5" customHeight="1" x14ac:dyDescent="0.15">
      <c r="D3" s="133" t="s">
        <v>466</v>
      </c>
    </row>
    <row r="4" spans="1:6" ht="22.5" customHeight="1" x14ac:dyDescent="0.4">
      <c r="A4" s="91" t="s">
        <v>467</v>
      </c>
      <c r="B4" s="91" t="s">
        <v>203</v>
      </c>
      <c r="C4" s="63" t="s">
        <v>49</v>
      </c>
      <c r="D4" s="63" t="s">
        <v>50</v>
      </c>
    </row>
    <row r="5" spans="1:6" ht="18.75" customHeight="1" x14ac:dyDescent="0.4">
      <c r="A5" s="139" t="s">
        <v>48</v>
      </c>
      <c r="B5" s="127">
        <f>SUM(C5:D5)</f>
        <v>327692</v>
      </c>
      <c r="C5" s="140">
        <f>SUM(C6,C12,C18,C24,C30,C36,C42,C48,C54,C60,C66,C72,C78,C84,C90,C96,C102,C108,C114,C120,C126,C127)</f>
        <v>161830</v>
      </c>
      <c r="D5" s="140">
        <f>SUM(D6,D12,D18,D24,D30,D36,D42,D48,D54,D60,D66,D72,D78,D84,D90,D96,D102,D108,D114,D120,D126,D127)</f>
        <v>165862</v>
      </c>
    </row>
    <row r="6" spans="1:6" ht="18.75" customHeight="1" x14ac:dyDescent="0.4">
      <c r="A6" s="139" t="s">
        <v>468</v>
      </c>
      <c r="B6" s="127">
        <f t="shared" ref="B6:B69" si="0">SUM(C6:D6)</f>
        <v>12096</v>
      </c>
      <c r="C6" s="140">
        <f>SUM(C7:C11)</f>
        <v>6123</v>
      </c>
      <c r="D6" s="140">
        <f>SUM(D7:D11)</f>
        <v>5973</v>
      </c>
    </row>
    <row r="7" spans="1:6" ht="18.75" customHeight="1" x14ac:dyDescent="0.4">
      <c r="A7" s="121">
        <v>0</v>
      </c>
      <c r="B7" s="45">
        <f t="shared" si="0"/>
        <v>2189</v>
      </c>
      <c r="C7" s="141">
        <v>1122</v>
      </c>
      <c r="D7" s="142">
        <v>1067</v>
      </c>
    </row>
    <row r="8" spans="1:6" ht="18.75" customHeight="1" x14ac:dyDescent="0.4">
      <c r="A8" s="121">
        <v>1</v>
      </c>
      <c r="B8" s="45">
        <f t="shared" si="0"/>
        <v>2353</v>
      </c>
      <c r="C8" s="141">
        <v>1165</v>
      </c>
      <c r="D8" s="142">
        <v>1188</v>
      </c>
    </row>
    <row r="9" spans="1:6" ht="18.75" customHeight="1" x14ac:dyDescent="0.4">
      <c r="A9" s="121">
        <v>2</v>
      </c>
      <c r="B9" s="45">
        <f t="shared" si="0"/>
        <v>2427</v>
      </c>
      <c r="C9" s="141">
        <v>1206</v>
      </c>
      <c r="D9" s="142">
        <v>1221</v>
      </c>
    </row>
    <row r="10" spans="1:6" ht="18.75" customHeight="1" x14ac:dyDescent="0.4">
      <c r="A10" s="121">
        <v>3</v>
      </c>
      <c r="B10" s="45">
        <f t="shared" si="0"/>
        <v>2558</v>
      </c>
      <c r="C10" s="141">
        <v>1343</v>
      </c>
      <c r="D10" s="142">
        <v>1215</v>
      </c>
    </row>
    <row r="11" spans="1:6" ht="18.75" customHeight="1" x14ac:dyDescent="0.4">
      <c r="A11" s="121">
        <v>4</v>
      </c>
      <c r="B11" s="45">
        <f t="shared" si="0"/>
        <v>2569</v>
      </c>
      <c r="C11" s="141">
        <v>1287</v>
      </c>
      <c r="D11" s="142">
        <v>1282</v>
      </c>
    </row>
    <row r="12" spans="1:6" ht="18.75" customHeight="1" x14ac:dyDescent="0.4">
      <c r="A12" s="139" t="s">
        <v>469</v>
      </c>
      <c r="B12" s="127">
        <f t="shared" si="0"/>
        <v>13227</v>
      </c>
      <c r="C12" s="140">
        <f>SUM(C13:C17)</f>
        <v>6827</v>
      </c>
      <c r="D12" s="140">
        <f>SUM(D13:D17)</f>
        <v>6400</v>
      </c>
    </row>
    <row r="13" spans="1:6" ht="18.75" customHeight="1" x14ac:dyDescent="0.4">
      <c r="A13" s="121">
        <v>5</v>
      </c>
      <c r="B13" s="45">
        <f t="shared" si="0"/>
        <v>2638</v>
      </c>
      <c r="C13" s="141">
        <v>1331</v>
      </c>
      <c r="D13" s="142">
        <v>1307</v>
      </c>
    </row>
    <row r="14" spans="1:6" ht="18.75" customHeight="1" x14ac:dyDescent="0.4">
      <c r="A14" s="121">
        <v>6</v>
      </c>
      <c r="B14" s="45">
        <f t="shared" si="0"/>
        <v>2670</v>
      </c>
      <c r="C14" s="141">
        <v>1379</v>
      </c>
      <c r="D14" s="142">
        <v>1291</v>
      </c>
    </row>
    <row r="15" spans="1:6" ht="18.75" customHeight="1" x14ac:dyDescent="0.4">
      <c r="A15" s="121">
        <v>7</v>
      </c>
      <c r="B15" s="45">
        <f t="shared" si="0"/>
        <v>2687</v>
      </c>
      <c r="C15" s="141">
        <v>1406</v>
      </c>
      <c r="D15" s="142">
        <v>1281</v>
      </c>
    </row>
    <row r="16" spans="1:6" ht="18.75" customHeight="1" x14ac:dyDescent="0.4">
      <c r="A16" s="121">
        <v>8</v>
      </c>
      <c r="B16" s="45">
        <f t="shared" si="0"/>
        <v>2516</v>
      </c>
      <c r="C16" s="141">
        <v>1290</v>
      </c>
      <c r="D16" s="142">
        <v>1226</v>
      </c>
    </row>
    <row r="17" spans="1:4" ht="18.75" customHeight="1" x14ac:dyDescent="0.4">
      <c r="A17" s="121">
        <v>9</v>
      </c>
      <c r="B17" s="45">
        <f t="shared" si="0"/>
        <v>2716</v>
      </c>
      <c r="C17" s="141">
        <v>1421</v>
      </c>
      <c r="D17" s="142">
        <v>1295</v>
      </c>
    </row>
    <row r="18" spans="1:4" ht="18.75" customHeight="1" x14ac:dyDescent="0.4">
      <c r="A18" s="139" t="s">
        <v>470</v>
      </c>
      <c r="B18" s="127">
        <f t="shared" si="0"/>
        <v>13854</v>
      </c>
      <c r="C18" s="140">
        <f>SUM(C19:C23)</f>
        <v>7073</v>
      </c>
      <c r="D18" s="140">
        <f>SUM(D19:D23)</f>
        <v>6781</v>
      </c>
    </row>
    <row r="19" spans="1:4" ht="18.75" customHeight="1" x14ac:dyDescent="0.4">
      <c r="A19" s="121">
        <v>10</v>
      </c>
      <c r="B19" s="45">
        <f t="shared" si="0"/>
        <v>2733</v>
      </c>
      <c r="C19" s="141">
        <v>1422</v>
      </c>
      <c r="D19" s="142">
        <v>1311</v>
      </c>
    </row>
    <row r="20" spans="1:4" ht="18.75" customHeight="1" x14ac:dyDescent="0.4">
      <c r="A20" s="121">
        <v>11</v>
      </c>
      <c r="B20" s="45">
        <f t="shared" si="0"/>
        <v>2667</v>
      </c>
      <c r="C20" s="141">
        <v>1332</v>
      </c>
      <c r="D20" s="142">
        <v>1335</v>
      </c>
    </row>
    <row r="21" spans="1:4" ht="18.75" customHeight="1" x14ac:dyDescent="0.4">
      <c r="A21" s="121">
        <v>12</v>
      </c>
      <c r="B21" s="45">
        <f t="shared" si="0"/>
        <v>2832</v>
      </c>
      <c r="C21" s="141">
        <v>1459</v>
      </c>
      <c r="D21" s="142">
        <v>1373</v>
      </c>
    </row>
    <row r="22" spans="1:4" ht="18.75" customHeight="1" x14ac:dyDescent="0.4">
      <c r="A22" s="121">
        <v>13</v>
      </c>
      <c r="B22" s="45">
        <f t="shared" si="0"/>
        <v>2787</v>
      </c>
      <c r="C22" s="141">
        <v>1397</v>
      </c>
      <c r="D22" s="142">
        <v>1390</v>
      </c>
    </row>
    <row r="23" spans="1:4" ht="18.75" customHeight="1" x14ac:dyDescent="0.4">
      <c r="A23" s="121">
        <v>14</v>
      </c>
      <c r="B23" s="45">
        <f t="shared" si="0"/>
        <v>2835</v>
      </c>
      <c r="C23" s="141">
        <v>1463</v>
      </c>
      <c r="D23" s="142">
        <v>1372</v>
      </c>
    </row>
    <row r="24" spans="1:4" ht="18.75" customHeight="1" x14ac:dyDescent="0.4">
      <c r="A24" s="139" t="s">
        <v>471</v>
      </c>
      <c r="B24" s="127">
        <f t="shared" si="0"/>
        <v>15325</v>
      </c>
      <c r="C24" s="140">
        <f>SUM(C25:C29)</f>
        <v>8114</v>
      </c>
      <c r="D24" s="140">
        <f>SUM(D25:D29)</f>
        <v>7211</v>
      </c>
    </row>
    <row r="25" spans="1:4" ht="18.75" customHeight="1" x14ac:dyDescent="0.4">
      <c r="A25" s="121">
        <v>15</v>
      </c>
      <c r="B25" s="45">
        <f t="shared" si="0"/>
        <v>2858</v>
      </c>
      <c r="C25" s="141">
        <v>1499</v>
      </c>
      <c r="D25" s="142">
        <v>1359</v>
      </c>
    </row>
    <row r="26" spans="1:4" ht="18.75" customHeight="1" x14ac:dyDescent="0.4">
      <c r="A26" s="121">
        <v>16</v>
      </c>
      <c r="B26" s="45">
        <f t="shared" si="0"/>
        <v>3131</v>
      </c>
      <c r="C26" s="141">
        <v>1561</v>
      </c>
      <c r="D26" s="142">
        <v>1570</v>
      </c>
    </row>
    <row r="27" spans="1:4" ht="18.75" customHeight="1" x14ac:dyDescent="0.4">
      <c r="A27" s="121">
        <v>17</v>
      </c>
      <c r="B27" s="45">
        <f t="shared" si="0"/>
        <v>3167</v>
      </c>
      <c r="C27" s="141">
        <v>1622</v>
      </c>
      <c r="D27" s="142">
        <v>1545</v>
      </c>
    </row>
    <row r="28" spans="1:4" ht="18.75" customHeight="1" x14ac:dyDescent="0.4">
      <c r="A28" s="121">
        <v>18</v>
      </c>
      <c r="B28" s="45">
        <f t="shared" si="0"/>
        <v>3223</v>
      </c>
      <c r="C28" s="141">
        <v>1790</v>
      </c>
      <c r="D28" s="142">
        <v>1433</v>
      </c>
    </row>
    <row r="29" spans="1:4" ht="18.75" customHeight="1" x14ac:dyDescent="0.4">
      <c r="A29" s="121">
        <v>19</v>
      </c>
      <c r="B29" s="45">
        <f t="shared" si="0"/>
        <v>2946</v>
      </c>
      <c r="C29" s="141">
        <v>1642</v>
      </c>
      <c r="D29" s="142">
        <v>1304</v>
      </c>
    </row>
    <row r="30" spans="1:4" ht="18.75" customHeight="1" x14ac:dyDescent="0.4">
      <c r="A30" s="139" t="s">
        <v>472</v>
      </c>
      <c r="B30" s="127">
        <f t="shared" si="0"/>
        <v>14767</v>
      </c>
      <c r="C30" s="140">
        <f>SUM(C31:C35)</f>
        <v>7947</v>
      </c>
      <c r="D30" s="140">
        <f>SUM(D31:D35)</f>
        <v>6820</v>
      </c>
    </row>
    <row r="31" spans="1:4" ht="18.75" customHeight="1" x14ac:dyDescent="0.4">
      <c r="A31" s="121">
        <v>20</v>
      </c>
      <c r="B31" s="45">
        <f t="shared" si="0"/>
        <v>3022</v>
      </c>
      <c r="C31" s="141">
        <v>1630</v>
      </c>
      <c r="D31" s="142">
        <v>1392</v>
      </c>
    </row>
    <row r="32" spans="1:4" ht="18.75" customHeight="1" x14ac:dyDescent="0.4">
      <c r="A32" s="121">
        <v>21</v>
      </c>
      <c r="B32" s="45">
        <f t="shared" si="0"/>
        <v>2949</v>
      </c>
      <c r="C32" s="141">
        <v>1641</v>
      </c>
      <c r="D32" s="142">
        <v>1308</v>
      </c>
    </row>
    <row r="33" spans="1:4" ht="18.75" customHeight="1" x14ac:dyDescent="0.4">
      <c r="A33" s="121">
        <v>22</v>
      </c>
      <c r="B33" s="45">
        <f t="shared" si="0"/>
        <v>2969</v>
      </c>
      <c r="C33" s="141">
        <v>1629</v>
      </c>
      <c r="D33" s="142">
        <v>1340</v>
      </c>
    </row>
    <row r="34" spans="1:4" ht="18.75" customHeight="1" x14ac:dyDescent="0.4">
      <c r="A34" s="121">
        <v>23</v>
      </c>
      <c r="B34" s="45">
        <f t="shared" si="0"/>
        <v>2858</v>
      </c>
      <c r="C34" s="141">
        <v>1457</v>
      </c>
      <c r="D34" s="142">
        <v>1401</v>
      </c>
    </row>
    <row r="35" spans="1:4" ht="18.75" customHeight="1" x14ac:dyDescent="0.4">
      <c r="A35" s="121">
        <v>24</v>
      </c>
      <c r="B35" s="45">
        <f t="shared" si="0"/>
        <v>2969</v>
      </c>
      <c r="C35" s="141">
        <v>1590</v>
      </c>
      <c r="D35" s="142">
        <v>1379</v>
      </c>
    </row>
    <row r="36" spans="1:4" ht="18.75" customHeight="1" x14ac:dyDescent="0.4">
      <c r="A36" s="139" t="s">
        <v>473</v>
      </c>
      <c r="B36" s="143">
        <f t="shared" si="0"/>
        <v>16000</v>
      </c>
      <c r="C36" s="144">
        <f>SUM(C37:C41)</f>
        <v>8183</v>
      </c>
      <c r="D36" s="144">
        <f>SUM(D37:D41)</f>
        <v>7817</v>
      </c>
    </row>
    <row r="37" spans="1:4" ht="18.75" customHeight="1" x14ac:dyDescent="0.4">
      <c r="A37" s="121">
        <v>25</v>
      </c>
      <c r="B37" s="145">
        <f t="shared" si="0"/>
        <v>3058</v>
      </c>
      <c r="C37" s="146">
        <v>1560</v>
      </c>
      <c r="D37" s="147">
        <v>1498</v>
      </c>
    </row>
    <row r="38" spans="1:4" ht="18.75" customHeight="1" x14ac:dyDescent="0.4">
      <c r="A38" s="121">
        <v>26</v>
      </c>
      <c r="B38" s="145">
        <f t="shared" si="0"/>
        <v>3097</v>
      </c>
      <c r="C38" s="146">
        <v>1545</v>
      </c>
      <c r="D38" s="147">
        <v>1552</v>
      </c>
    </row>
    <row r="39" spans="1:4" ht="18.75" customHeight="1" x14ac:dyDescent="0.4">
      <c r="A39" s="121">
        <v>27</v>
      </c>
      <c r="B39" s="145">
        <f t="shared" si="0"/>
        <v>3222</v>
      </c>
      <c r="C39" s="146">
        <v>1654</v>
      </c>
      <c r="D39" s="147">
        <v>1568</v>
      </c>
    </row>
    <row r="40" spans="1:4" ht="18.75" customHeight="1" x14ac:dyDescent="0.4">
      <c r="A40" s="121">
        <v>28</v>
      </c>
      <c r="B40" s="145">
        <f t="shared" si="0"/>
        <v>3322</v>
      </c>
      <c r="C40" s="146">
        <v>1705</v>
      </c>
      <c r="D40" s="147">
        <v>1617</v>
      </c>
    </row>
    <row r="41" spans="1:4" ht="18.75" customHeight="1" x14ac:dyDescent="0.4">
      <c r="A41" s="121">
        <v>29</v>
      </c>
      <c r="B41" s="145">
        <f t="shared" si="0"/>
        <v>3301</v>
      </c>
      <c r="C41" s="146">
        <v>1719</v>
      </c>
      <c r="D41" s="147">
        <v>1582</v>
      </c>
    </row>
    <row r="42" spans="1:4" ht="18.75" customHeight="1" x14ac:dyDescent="0.4">
      <c r="A42" s="139" t="s">
        <v>474</v>
      </c>
      <c r="B42" s="143">
        <f t="shared" si="0"/>
        <v>17585</v>
      </c>
      <c r="C42" s="144">
        <f>SUM(C43:C47)</f>
        <v>8984</v>
      </c>
      <c r="D42" s="144">
        <f>SUM(D43:D47)</f>
        <v>8601</v>
      </c>
    </row>
    <row r="43" spans="1:4" ht="18.75" customHeight="1" x14ac:dyDescent="0.4">
      <c r="A43" s="121">
        <v>30</v>
      </c>
      <c r="B43" s="145">
        <f t="shared" si="0"/>
        <v>3273</v>
      </c>
      <c r="C43" s="146">
        <v>1707</v>
      </c>
      <c r="D43" s="147">
        <v>1566</v>
      </c>
    </row>
    <row r="44" spans="1:4" ht="18.75" customHeight="1" x14ac:dyDescent="0.4">
      <c r="A44" s="121">
        <v>31</v>
      </c>
      <c r="B44" s="145">
        <f t="shared" si="0"/>
        <v>3421</v>
      </c>
      <c r="C44" s="146">
        <v>1692</v>
      </c>
      <c r="D44" s="147">
        <v>1729</v>
      </c>
    </row>
    <row r="45" spans="1:4" ht="18.75" customHeight="1" x14ac:dyDescent="0.4">
      <c r="A45" s="121">
        <v>32</v>
      </c>
      <c r="B45" s="145">
        <f t="shared" si="0"/>
        <v>3613</v>
      </c>
      <c r="C45" s="146">
        <v>1854</v>
      </c>
      <c r="D45" s="147">
        <v>1759</v>
      </c>
    </row>
    <row r="46" spans="1:4" ht="18.75" customHeight="1" x14ac:dyDescent="0.4">
      <c r="A46" s="121">
        <v>33</v>
      </c>
      <c r="B46" s="145">
        <f t="shared" si="0"/>
        <v>3669</v>
      </c>
      <c r="C46" s="146">
        <v>1842</v>
      </c>
      <c r="D46" s="147">
        <v>1827</v>
      </c>
    </row>
    <row r="47" spans="1:4" ht="18.75" customHeight="1" x14ac:dyDescent="0.4">
      <c r="A47" s="121">
        <v>34</v>
      </c>
      <c r="B47" s="145">
        <f t="shared" si="0"/>
        <v>3609</v>
      </c>
      <c r="C47" s="146">
        <v>1889</v>
      </c>
      <c r="D47" s="147">
        <v>1720</v>
      </c>
    </row>
    <row r="48" spans="1:4" ht="18.75" customHeight="1" x14ac:dyDescent="0.4">
      <c r="A48" s="139" t="s">
        <v>475</v>
      </c>
      <c r="B48" s="143">
        <f t="shared" si="0"/>
        <v>19672</v>
      </c>
      <c r="C48" s="144">
        <f>SUM(C49:C53)</f>
        <v>10139</v>
      </c>
      <c r="D48" s="144">
        <f>SUM(D49:D53)</f>
        <v>9533</v>
      </c>
    </row>
    <row r="49" spans="1:4" ht="18.75" customHeight="1" x14ac:dyDescent="0.4">
      <c r="A49" s="121">
        <v>35</v>
      </c>
      <c r="B49" s="145">
        <f t="shared" si="0"/>
        <v>3883</v>
      </c>
      <c r="C49" s="146">
        <v>2012</v>
      </c>
      <c r="D49" s="147">
        <v>1871</v>
      </c>
    </row>
    <row r="50" spans="1:4" ht="18.75" customHeight="1" x14ac:dyDescent="0.4">
      <c r="A50" s="121">
        <v>36</v>
      </c>
      <c r="B50" s="145">
        <f t="shared" si="0"/>
        <v>3871</v>
      </c>
      <c r="C50" s="146">
        <v>1954</v>
      </c>
      <c r="D50" s="147">
        <v>1917</v>
      </c>
    </row>
    <row r="51" spans="1:4" ht="18.75" customHeight="1" x14ac:dyDescent="0.4">
      <c r="A51" s="121">
        <v>37</v>
      </c>
      <c r="B51" s="145">
        <f t="shared" si="0"/>
        <v>4034</v>
      </c>
      <c r="C51" s="146">
        <v>2083</v>
      </c>
      <c r="D51" s="147">
        <v>1951</v>
      </c>
    </row>
    <row r="52" spans="1:4" ht="18.75" customHeight="1" x14ac:dyDescent="0.4">
      <c r="A52" s="121">
        <v>38</v>
      </c>
      <c r="B52" s="145">
        <f t="shared" si="0"/>
        <v>3843</v>
      </c>
      <c r="C52" s="146">
        <v>2032</v>
      </c>
      <c r="D52" s="147">
        <v>1811</v>
      </c>
    </row>
    <row r="53" spans="1:4" ht="18.75" customHeight="1" x14ac:dyDescent="0.4">
      <c r="A53" s="121">
        <v>39</v>
      </c>
      <c r="B53" s="145">
        <f t="shared" si="0"/>
        <v>4041</v>
      </c>
      <c r="C53" s="146">
        <v>2058</v>
      </c>
      <c r="D53" s="147">
        <v>1983</v>
      </c>
    </row>
    <row r="54" spans="1:4" ht="18.75" customHeight="1" x14ac:dyDescent="0.4">
      <c r="A54" s="139" t="s">
        <v>476</v>
      </c>
      <c r="B54" s="143">
        <f t="shared" si="0"/>
        <v>22120</v>
      </c>
      <c r="C54" s="144">
        <f>SUM(C55:C59)</f>
        <v>11219</v>
      </c>
      <c r="D54" s="144">
        <f>SUM(D55:D59)</f>
        <v>10901</v>
      </c>
    </row>
    <row r="55" spans="1:4" ht="18.75" customHeight="1" x14ac:dyDescent="0.4">
      <c r="A55" s="121">
        <v>40</v>
      </c>
      <c r="B55" s="145">
        <f t="shared" si="0"/>
        <v>4288</v>
      </c>
      <c r="C55" s="146">
        <v>2181</v>
      </c>
      <c r="D55" s="147">
        <v>2107</v>
      </c>
    </row>
    <row r="56" spans="1:4" ht="18.75" customHeight="1" x14ac:dyDescent="0.4">
      <c r="A56" s="121">
        <v>41</v>
      </c>
      <c r="B56" s="145">
        <f t="shared" si="0"/>
        <v>4263</v>
      </c>
      <c r="C56" s="146">
        <v>2154</v>
      </c>
      <c r="D56" s="147">
        <v>2109</v>
      </c>
    </row>
    <row r="57" spans="1:4" ht="18.75" customHeight="1" x14ac:dyDescent="0.4">
      <c r="A57" s="121">
        <v>42</v>
      </c>
      <c r="B57" s="145">
        <f t="shared" si="0"/>
        <v>4496</v>
      </c>
      <c r="C57" s="146">
        <v>2258</v>
      </c>
      <c r="D57" s="147">
        <v>2238</v>
      </c>
    </row>
    <row r="58" spans="1:4" ht="18.75" customHeight="1" x14ac:dyDescent="0.4">
      <c r="A58" s="121">
        <v>43</v>
      </c>
      <c r="B58" s="145">
        <f t="shared" si="0"/>
        <v>4386</v>
      </c>
      <c r="C58" s="146">
        <v>2222</v>
      </c>
      <c r="D58" s="147">
        <v>2164</v>
      </c>
    </row>
    <row r="59" spans="1:4" ht="18.75" customHeight="1" x14ac:dyDescent="0.4">
      <c r="A59" s="121">
        <v>44</v>
      </c>
      <c r="B59" s="145">
        <f t="shared" si="0"/>
        <v>4687</v>
      </c>
      <c r="C59" s="146">
        <v>2404</v>
      </c>
      <c r="D59" s="147">
        <v>2283</v>
      </c>
    </row>
    <row r="60" spans="1:4" ht="18.75" customHeight="1" x14ac:dyDescent="0.4">
      <c r="A60" s="139" t="s">
        <v>477</v>
      </c>
      <c r="B60" s="143">
        <f t="shared" si="0"/>
        <v>23916</v>
      </c>
      <c r="C60" s="144">
        <f>SUM(C61:C65)</f>
        <v>12271</v>
      </c>
      <c r="D60" s="144">
        <f>SUM(D61:D65)</f>
        <v>11645</v>
      </c>
    </row>
    <row r="61" spans="1:4" ht="18.75" customHeight="1" x14ac:dyDescent="0.4">
      <c r="A61" s="121">
        <v>45</v>
      </c>
      <c r="B61" s="145">
        <f t="shared" si="0"/>
        <v>4767</v>
      </c>
      <c r="C61" s="146">
        <v>2423</v>
      </c>
      <c r="D61" s="147">
        <v>2344</v>
      </c>
    </row>
    <row r="62" spans="1:4" ht="18.75" customHeight="1" x14ac:dyDescent="0.4">
      <c r="A62" s="121">
        <v>46</v>
      </c>
      <c r="B62" s="145">
        <f t="shared" si="0"/>
        <v>4965</v>
      </c>
      <c r="C62" s="146">
        <v>2621</v>
      </c>
      <c r="D62" s="147">
        <v>2344</v>
      </c>
    </row>
    <row r="63" spans="1:4" ht="18.75" customHeight="1" x14ac:dyDescent="0.4">
      <c r="A63" s="121">
        <v>47</v>
      </c>
      <c r="B63" s="145">
        <f t="shared" si="0"/>
        <v>4874</v>
      </c>
      <c r="C63" s="146">
        <v>2455</v>
      </c>
      <c r="D63" s="147">
        <v>2419</v>
      </c>
    </row>
    <row r="64" spans="1:4" ht="18.75" customHeight="1" x14ac:dyDescent="0.4">
      <c r="A64" s="121">
        <v>48</v>
      </c>
      <c r="B64" s="145">
        <f t="shared" si="0"/>
        <v>4708</v>
      </c>
      <c r="C64" s="146">
        <v>2432</v>
      </c>
      <c r="D64" s="147">
        <v>2276</v>
      </c>
    </row>
    <row r="65" spans="1:4" ht="18.75" customHeight="1" x14ac:dyDescent="0.4">
      <c r="A65" s="121">
        <v>49</v>
      </c>
      <c r="B65" s="145">
        <f t="shared" si="0"/>
        <v>4602</v>
      </c>
      <c r="C65" s="146">
        <v>2340</v>
      </c>
      <c r="D65" s="147">
        <v>2262</v>
      </c>
    </row>
    <row r="66" spans="1:4" ht="18.75" customHeight="1" x14ac:dyDescent="0.4">
      <c r="A66" s="139" t="s">
        <v>478</v>
      </c>
      <c r="B66" s="127">
        <f t="shared" si="0"/>
        <v>21174</v>
      </c>
      <c r="C66" s="140">
        <f>SUM(C67:C71)</f>
        <v>10634</v>
      </c>
      <c r="D66" s="140">
        <f>SUM(D67:D71)</f>
        <v>10540</v>
      </c>
    </row>
    <row r="67" spans="1:4" ht="18.75" customHeight="1" x14ac:dyDescent="0.4">
      <c r="A67" s="121">
        <v>50</v>
      </c>
      <c r="B67" s="45">
        <f t="shared" si="0"/>
        <v>4581</v>
      </c>
      <c r="C67" s="148">
        <v>2337</v>
      </c>
      <c r="D67" s="148">
        <v>2244</v>
      </c>
    </row>
    <row r="68" spans="1:4" ht="18.75" customHeight="1" x14ac:dyDescent="0.4">
      <c r="A68" s="121">
        <v>51</v>
      </c>
      <c r="B68" s="45">
        <f t="shared" si="0"/>
        <v>4307</v>
      </c>
      <c r="C68" s="148">
        <v>2184</v>
      </c>
      <c r="D68" s="148">
        <v>2123</v>
      </c>
    </row>
    <row r="69" spans="1:4" ht="18.75" customHeight="1" x14ac:dyDescent="0.4">
      <c r="A69" s="121">
        <v>52</v>
      </c>
      <c r="B69" s="45">
        <f t="shared" si="0"/>
        <v>4372</v>
      </c>
      <c r="C69" s="148">
        <v>2185</v>
      </c>
      <c r="D69" s="148">
        <v>2187</v>
      </c>
    </row>
    <row r="70" spans="1:4" ht="18.75" customHeight="1" x14ac:dyDescent="0.4">
      <c r="A70" s="121">
        <v>53</v>
      </c>
      <c r="B70" s="45">
        <f t="shared" ref="B70:B127" si="1">SUM(C70:D70)</f>
        <v>4366</v>
      </c>
      <c r="C70" s="148">
        <v>2205</v>
      </c>
      <c r="D70" s="148">
        <v>2161</v>
      </c>
    </row>
    <row r="71" spans="1:4" ht="18.75" customHeight="1" x14ac:dyDescent="0.4">
      <c r="A71" s="121">
        <v>54</v>
      </c>
      <c r="B71" s="45">
        <f t="shared" si="1"/>
        <v>3548</v>
      </c>
      <c r="C71" s="148">
        <v>1723</v>
      </c>
      <c r="D71" s="148">
        <v>1825</v>
      </c>
    </row>
    <row r="72" spans="1:4" ht="18.75" customHeight="1" x14ac:dyDescent="0.4">
      <c r="A72" s="139" t="s">
        <v>479</v>
      </c>
      <c r="B72" s="127">
        <f t="shared" si="1"/>
        <v>21133</v>
      </c>
      <c r="C72" s="140">
        <f>SUM(C73:C77)</f>
        <v>10532</v>
      </c>
      <c r="D72" s="140">
        <f>SUM(D73:D77)</f>
        <v>10601</v>
      </c>
    </row>
    <row r="73" spans="1:4" ht="18.75" customHeight="1" x14ac:dyDescent="0.4">
      <c r="A73" s="121">
        <v>55</v>
      </c>
      <c r="B73" s="45">
        <f t="shared" si="1"/>
        <v>4363</v>
      </c>
      <c r="C73" s="148">
        <v>2215</v>
      </c>
      <c r="D73" s="148">
        <v>2148</v>
      </c>
    </row>
    <row r="74" spans="1:4" ht="18.75" customHeight="1" x14ac:dyDescent="0.4">
      <c r="A74" s="121">
        <v>56</v>
      </c>
      <c r="B74" s="45">
        <f t="shared" si="1"/>
        <v>4199</v>
      </c>
      <c r="C74" s="148">
        <v>2109</v>
      </c>
      <c r="D74" s="148">
        <v>2090</v>
      </c>
    </row>
    <row r="75" spans="1:4" ht="18.75" customHeight="1" x14ac:dyDescent="0.4">
      <c r="A75" s="121">
        <v>57</v>
      </c>
      <c r="B75" s="45">
        <f t="shared" si="1"/>
        <v>4192</v>
      </c>
      <c r="C75" s="148">
        <v>2078</v>
      </c>
      <c r="D75" s="148">
        <v>2114</v>
      </c>
    </row>
    <row r="76" spans="1:4" ht="18.75" customHeight="1" x14ac:dyDescent="0.4">
      <c r="A76" s="121">
        <v>58</v>
      </c>
      <c r="B76" s="45">
        <f t="shared" si="1"/>
        <v>4123</v>
      </c>
      <c r="C76" s="148">
        <v>2047</v>
      </c>
      <c r="D76" s="148">
        <v>2076</v>
      </c>
    </row>
    <row r="77" spans="1:4" ht="18.75" customHeight="1" x14ac:dyDescent="0.4">
      <c r="A77" s="121">
        <v>59</v>
      </c>
      <c r="B77" s="45">
        <f t="shared" si="1"/>
        <v>4256</v>
      </c>
      <c r="C77" s="148">
        <v>2083</v>
      </c>
      <c r="D77" s="148">
        <v>2173</v>
      </c>
    </row>
    <row r="78" spans="1:4" ht="18.75" customHeight="1" x14ac:dyDescent="0.4">
      <c r="A78" s="139" t="s">
        <v>480</v>
      </c>
      <c r="B78" s="127">
        <f t="shared" si="1"/>
        <v>21725</v>
      </c>
      <c r="C78" s="140">
        <f>SUM(C79:C83)</f>
        <v>10737</v>
      </c>
      <c r="D78" s="140">
        <f>SUM(D79:D83)</f>
        <v>10988</v>
      </c>
    </row>
    <row r="79" spans="1:4" ht="18.75" customHeight="1" x14ac:dyDescent="0.4">
      <c r="A79" s="121">
        <v>60</v>
      </c>
      <c r="B79" s="45">
        <f t="shared" si="1"/>
        <v>4389</v>
      </c>
      <c r="C79" s="148">
        <v>2164</v>
      </c>
      <c r="D79" s="148">
        <v>2225</v>
      </c>
    </row>
    <row r="80" spans="1:4" ht="18.75" customHeight="1" x14ac:dyDescent="0.4">
      <c r="A80" s="121">
        <v>61</v>
      </c>
      <c r="B80" s="45">
        <f t="shared" si="1"/>
        <v>4360</v>
      </c>
      <c r="C80" s="148">
        <v>2212</v>
      </c>
      <c r="D80" s="148">
        <v>2148</v>
      </c>
    </row>
    <row r="81" spans="1:4" ht="18.75" customHeight="1" x14ac:dyDescent="0.4">
      <c r="A81" s="121">
        <v>62</v>
      </c>
      <c r="B81" s="45">
        <f t="shared" si="1"/>
        <v>4347</v>
      </c>
      <c r="C81" s="148">
        <v>2112</v>
      </c>
      <c r="D81" s="148">
        <v>2235</v>
      </c>
    </row>
    <row r="82" spans="1:4" ht="18.75" customHeight="1" x14ac:dyDescent="0.4">
      <c r="A82" s="121">
        <v>63</v>
      </c>
      <c r="B82" s="45">
        <f t="shared" si="1"/>
        <v>4342</v>
      </c>
      <c r="C82" s="148">
        <v>2110</v>
      </c>
      <c r="D82" s="148">
        <v>2232</v>
      </c>
    </row>
    <row r="83" spans="1:4" ht="18.75" customHeight="1" x14ac:dyDescent="0.4">
      <c r="A83" s="121">
        <v>64</v>
      </c>
      <c r="B83" s="45">
        <f t="shared" si="1"/>
        <v>4287</v>
      </c>
      <c r="C83" s="148">
        <v>2139</v>
      </c>
      <c r="D83" s="148">
        <v>2148</v>
      </c>
    </row>
    <row r="84" spans="1:4" ht="18.75" customHeight="1" x14ac:dyDescent="0.4">
      <c r="A84" s="139" t="s">
        <v>481</v>
      </c>
      <c r="B84" s="127">
        <f t="shared" si="1"/>
        <v>22640</v>
      </c>
      <c r="C84" s="140">
        <f>SUM(C85:C89)</f>
        <v>10928</v>
      </c>
      <c r="D84" s="140">
        <f>SUM(D85:D89)</f>
        <v>11712</v>
      </c>
    </row>
    <row r="85" spans="1:4" ht="18.75" customHeight="1" x14ac:dyDescent="0.4">
      <c r="A85" s="121">
        <v>65</v>
      </c>
      <c r="B85" s="45">
        <f t="shared" si="1"/>
        <v>4467</v>
      </c>
      <c r="C85" s="148">
        <v>2139</v>
      </c>
      <c r="D85" s="148">
        <v>2328</v>
      </c>
    </row>
    <row r="86" spans="1:4" ht="18.75" customHeight="1" x14ac:dyDescent="0.4">
      <c r="A86" s="121">
        <v>66</v>
      </c>
      <c r="B86" s="45">
        <f t="shared" si="1"/>
        <v>4316</v>
      </c>
      <c r="C86" s="148">
        <v>2167</v>
      </c>
      <c r="D86" s="148">
        <v>2149</v>
      </c>
    </row>
    <row r="87" spans="1:4" ht="18.75" customHeight="1" x14ac:dyDescent="0.4">
      <c r="A87" s="121">
        <v>67</v>
      </c>
      <c r="B87" s="45">
        <f t="shared" si="1"/>
        <v>4484</v>
      </c>
      <c r="C87" s="148">
        <v>2178</v>
      </c>
      <c r="D87" s="148">
        <v>2306</v>
      </c>
    </row>
    <row r="88" spans="1:4" ht="18.75" customHeight="1" x14ac:dyDescent="0.4">
      <c r="A88" s="121">
        <v>68</v>
      </c>
      <c r="B88" s="45">
        <f t="shared" si="1"/>
        <v>4788</v>
      </c>
      <c r="C88" s="148">
        <v>2295</v>
      </c>
      <c r="D88" s="148">
        <v>2493</v>
      </c>
    </row>
    <row r="89" spans="1:4" ht="18.75" customHeight="1" x14ac:dyDescent="0.4">
      <c r="A89" s="121">
        <v>69</v>
      </c>
      <c r="B89" s="45">
        <f t="shared" si="1"/>
        <v>4585</v>
      </c>
      <c r="C89" s="148">
        <v>2149</v>
      </c>
      <c r="D89" s="148">
        <v>2436</v>
      </c>
    </row>
    <row r="90" spans="1:4" ht="18.75" customHeight="1" x14ac:dyDescent="0.4">
      <c r="A90" s="139" t="s">
        <v>482</v>
      </c>
      <c r="B90" s="127">
        <f t="shared" si="1"/>
        <v>21855</v>
      </c>
      <c r="C90" s="140">
        <f>SUM(C91:C95)</f>
        <v>10503</v>
      </c>
      <c r="D90" s="140">
        <f>SUM(D91:D95)</f>
        <v>11352</v>
      </c>
    </row>
    <row r="91" spans="1:4" ht="18.75" customHeight="1" x14ac:dyDescent="0.4">
      <c r="A91" s="121">
        <v>70</v>
      </c>
      <c r="B91" s="45">
        <f t="shared" si="1"/>
        <v>5114</v>
      </c>
      <c r="C91" s="148">
        <v>2495</v>
      </c>
      <c r="D91" s="148">
        <v>2619</v>
      </c>
    </row>
    <row r="92" spans="1:4" ht="18.75" customHeight="1" x14ac:dyDescent="0.4">
      <c r="A92" s="121">
        <v>71</v>
      </c>
      <c r="B92" s="45">
        <f t="shared" si="1"/>
        <v>4948</v>
      </c>
      <c r="C92" s="148">
        <v>2390</v>
      </c>
      <c r="D92" s="148">
        <v>2558</v>
      </c>
    </row>
    <row r="93" spans="1:4" ht="18.75" customHeight="1" x14ac:dyDescent="0.4">
      <c r="A93" s="121">
        <v>72</v>
      </c>
      <c r="B93" s="45">
        <f t="shared" si="1"/>
        <v>4971</v>
      </c>
      <c r="C93" s="148">
        <v>2373</v>
      </c>
      <c r="D93" s="148">
        <v>2598</v>
      </c>
    </row>
    <row r="94" spans="1:4" ht="18.75" customHeight="1" x14ac:dyDescent="0.4">
      <c r="A94" s="121">
        <v>73</v>
      </c>
      <c r="B94" s="45">
        <f t="shared" si="1"/>
        <v>4367</v>
      </c>
      <c r="C94" s="148">
        <v>2084</v>
      </c>
      <c r="D94" s="148">
        <v>2283</v>
      </c>
    </row>
    <row r="95" spans="1:4" ht="18.75" customHeight="1" x14ac:dyDescent="0.4">
      <c r="A95" s="121">
        <v>74</v>
      </c>
      <c r="B95" s="45">
        <f t="shared" si="1"/>
        <v>2455</v>
      </c>
      <c r="C95" s="148">
        <v>1161</v>
      </c>
      <c r="D95" s="148">
        <v>1294</v>
      </c>
    </row>
    <row r="96" spans="1:4" ht="18.75" customHeight="1" x14ac:dyDescent="0.4">
      <c r="A96" s="139" t="s">
        <v>483</v>
      </c>
      <c r="B96" s="127">
        <f t="shared" si="1"/>
        <v>15345</v>
      </c>
      <c r="C96" s="140">
        <f>SUM(C97:C101)</f>
        <v>6988</v>
      </c>
      <c r="D96" s="140">
        <f>SUM(D97:D101)</f>
        <v>8357</v>
      </c>
    </row>
    <row r="97" spans="1:4" ht="18.75" customHeight="1" x14ac:dyDescent="0.4">
      <c r="A97" s="121">
        <v>75</v>
      </c>
      <c r="B97" s="45">
        <f t="shared" si="1"/>
        <v>2731</v>
      </c>
      <c r="C97" s="148">
        <v>1259</v>
      </c>
      <c r="D97" s="148">
        <v>1472</v>
      </c>
    </row>
    <row r="98" spans="1:4" ht="18.75" customHeight="1" x14ac:dyDescent="0.4">
      <c r="A98" s="121">
        <v>76</v>
      </c>
      <c r="B98" s="45">
        <f t="shared" si="1"/>
        <v>3462</v>
      </c>
      <c r="C98" s="148">
        <v>1587</v>
      </c>
      <c r="D98" s="148">
        <v>1875</v>
      </c>
    </row>
    <row r="99" spans="1:4" ht="18.75" customHeight="1" x14ac:dyDescent="0.4">
      <c r="A99" s="121">
        <v>77</v>
      </c>
      <c r="B99" s="45">
        <f t="shared" si="1"/>
        <v>3147</v>
      </c>
      <c r="C99" s="148">
        <v>1493</v>
      </c>
      <c r="D99" s="148">
        <v>1654</v>
      </c>
    </row>
    <row r="100" spans="1:4" ht="18.75" customHeight="1" x14ac:dyDescent="0.4">
      <c r="A100" s="121">
        <v>78</v>
      </c>
      <c r="B100" s="45">
        <f t="shared" si="1"/>
        <v>3098</v>
      </c>
      <c r="C100" s="148">
        <v>1361</v>
      </c>
      <c r="D100" s="148">
        <v>1737</v>
      </c>
    </row>
    <row r="101" spans="1:4" ht="18.75" customHeight="1" x14ac:dyDescent="0.4">
      <c r="A101" s="121">
        <v>79</v>
      </c>
      <c r="B101" s="45">
        <f t="shared" si="1"/>
        <v>2907</v>
      </c>
      <c r="C101" s="148">
        <v>1288</v>
      </c>
      <c r="D101" s="148">
        <v>1619</v>
      </c>
    </row>
    <row r="102" spans="1:4" ht="18.75" customHeight="1" x14ac:dyDescent="0.4">
      <c r="A102" s="139" t="s">
        <v>484</v>
      </c>
      <c r="B102" s="127">
        <f t="shared" si="1"/>
        <v>12017</v>
      </c>
      <c r="C102" s="140">
        <f>SUM(C103:C107)</f>
        <v>4819</v>
      </c>
      <c r="D102" s="140">
        <f>SUM(D103:D107)</f>
        <v>7198</v>
      </c>
    </row>
    <row r="103" spans="1:4" ht="18.75" customHeight="1" x14ac:dyDescent="0.4">
      <c r="A103" s="121">
        <v>80</v>
      </c>
      <c r="B103" s="45">
        <f t="shared" si="1"/>
        <v>2772</v>
      </c>
      <c r="C103" s="148">
        <v>1157</v>
      </c>
      <c r="D103" s="148">
        <v>1615</v>
      </c>
    </row>
    <row r="104" spans="1:4" ht="18.75" customHeight="1" x14ac:dyDescent="0.4">
      <c r="A104" s="121">
        <v>81</v>
      </c>
      <c r="B104" s="45">
        <f t="shared" si="1"/>
        <v>2163</v>
      </c>
      <c r="C104" s="148">
        <v>877</v>
      </c>
      <c r="D104" s="148">
        <v>1286</v>
      </c>
    </row>
    <row r="105" spans="1:4" ht="18.75" customHeight="1" x14ac:dyDescent="0.4">
      <c r="A105" s="121">
        <v>82</v>
      </c>
      <c r="B105" s="45">
        <f t="shared" si="1"/>
        <v>2400</v>
      </c>
      <c r="C105" s="148">
        <v>981</v>
      </c>
      <c r="D105" s="148">
        <v>1419</v>
      </c>
    </row>
    <row r="106" spans="1:4" ht="18.75" customHeight="1" x14ac:dyDescent="0.4">
      <c r="A106" s="121">
        <v>83</v>
      </c>
      <c r="B106" s="45">
        <f t="shared" si="1"/>
        <v>2438</v>
      </c>
      <c r="C106" s="148">
        <v>963</v>
      </c>
      <c r="D106" s="148">
        <v>1475</v>
      </c>
    </row>
    <row r="107" spans="1:4" ht="18.75" customHeight="1" x14ac:dyDescent="0.4">
      <c r="A107" s="121">
        <v>84</v>
      </c>
      <c r="B107" s="45">
        <f t="shared" si="1"/>
        <v>2244</v>
      </c>
      <c r="C107" s="148">
        <v>841</v>
      </c>
      <c r="D107" s="148">
        <v>1403</v>
      </c>
    </row>
    <row r="108" spans="1:4" ht="18.75" customHeight="1" x14ac:dyDescent="0.4">
      <c r="A108" s="139" t="s">
        <v>485</v>
      </c>
      <c r="B108" s="127">
        <f t="shared" si="1"/>
        <v>8889</v>
      </c>
      <c r="C108" s="140">
        <f>SUM(C109:C113)</f>
        <v>2999</v>
      </c>
      <c r="D108" s="140">
        <f>SUM(D109:D113)</f>
        <v>5890</v>
      </c>
    </row>
    <row r="109" spans="1:4" ht="18.75" customHeight="1" x14ac:dyDescent="0.4">
      <c r="A109" s="121">
        <v>85</v>
      </c>
      <c r="B109" s="45">
        <f t="shared" si="1"/>
        <v>2110</v>
      </c>
      <c r="C109" s="148">
        <v>771</v>
      </c>
      <c r="D109" s="148">
        <v>1339</v>
      </c>
    </row>
    <row r="110" spans="1:4" ht="18.75" customHeight="1" x14ac:dyDescent="0.4">
      <c r="A110" s="121">
        <v>86</v>
      </c>
      <c r="B110" s="45">
        <f t="shared" si="1"/>
        <v>1865</v>
      </c>
      <c r="C110" s="148">
        <v>618</v>
      </c>
      <c r="D110" s="148">
        <v>1247</v>
      </c>
    </row>
    <row r="111" spans="1:4" ht="18.75" customHeight="1" x14ac:dyDescent="0.4">
      <c r="A111" s="121">
        <v>87</v>
      </c>
      <c r="B111" s="45">
        <f t="shared" si="1"/>
        <v>1775</v>
      </c>
      <c r="C111" s="148">
        <v>610</v>
      </c>
      <c r="D111" s="148">
        <v>1165</v>
      </c>
    </row>
    <row r="112" spans="1:4" ht="18.75" customHeight="1" x14ac:dyDescent="0.4">
      <c r="A112" s="121">
        <v>88</v>
      </c>
      <c r="B112" s="45">
        <f t="shared" si="1"/>
        <v>1720</v>
      </c>
      <c r="C112" s="148">
        <v>560</v>
      </c>
      <c r="D112" s="148">
        <v>1160</v>
      </c>
    </row>
    <row r="113" spans="1:4" ht="18.75" customHeight="1" x14ac:dyDescent="0.4">
      <c r="A113" s="121">
        <v>89</v>
      </c>
      <c r="B113" s="45">
        <f t="shared" si="1"/>
        <v>1419</v>
      </c>
      <c r="C113" s="148">
        <v>440</v>
      </c>
      <c r="D113" s="148">
        <v>979</v>
      </c>
    </row>
    <row r="114" spans="1:4" ht="18.75" customHeight="1" x14ac:dyDescent="0.4">
      <c r="A114" s="139" t="s">
        <v>486</v>
      </c>
      <c r="B114" s="127">
        <f t="shared" si="1"/>
        <v>4477</v>
      </c>
      <c r="C114" s="140">
        <f>SUM(C115:C119)</f>
        <v>1179</v>
      </c>
      <c r="D114" s="140">
        <f>SUM(D115:D119)</f>
        <v>3298</v>
      </c>
    </row>
    <row r="115" spans="1:4" ht="18.75" customHeight="1" x14ac:dyDescent="0.4">
      <c r="A115" s="121">
        <v>90</v>
      </c>
      <c r="B115" s="45">
        <f t="shared" si="1"/>
        <v>1182</v>
      </c>
      <c r="C115" s="148">
        <v>330</v>
      </c>
      <c r="D115" s="148">
        <v>852</v>
      </c>
    </row>
    <row r="116" spans="1:4" ht="18.75" customHeight="1" x14ac:dyDescent="0.4">
      <c r="A116" s="121">
        <v>91</v>
      </c>
      <c r="B116" s="45">
        <f t="shared" si="1"/>
        <v>1132</v>
      </c>
      <c r="C116" s="148">
        <v>334</v>
      </c>
      <c r="D116" s="148">
        <v>798</v>
      </c>
    </row>
    <row r="117" spans="1:4" ht="18.75" customHeight="1" x14ac:dyDescent="0.4">
      <c r="A117" s="121">
        <v>92</v>
      </c>
      <c r="B117" s="45">
        <f t="shared" si="1"/>
        <v>852</v>
      </c>
      <c r="C117" s="148">
        <v>219</v>
      </c>
      <c r="D117" s="148">
        <v>633</v>
      </c>
    </row>
    <row r="118" spans="1:4" ht="18.75" customHeight="1" x14ac:dyDescent="0.4">
      <c r="A118" s="121">
        <v>93</v>
      </c>
      <c r="B118" s="45">
        <f t="shared" si="1"/>
        <v>745</v>
      </c>
      <c r="C118" s="148">
        <v>185</v>
      </c>
      <c r="D118" s="148">
        <v>560</v>
      </c>
    </row>
    <row r="119" spans="1:4" ht="18.75" customHeight="1" x14ac:dyDescent="0.4">
      <c r="A119" s="121">
        <v>94</v>
      </c>
      <c r="B119" s="45">
        <f t="shared" si="1"/>
        <v>566</v>
      </c>
      <c r="C119" s="148">
        <v>111</v>
      </c>
      <c r="D119" s="148">
        <v>455</v>
      </c>
    </row>
    <row r="120" spans="1:4" ht="18.75" customHeight="1" x14ac:dyDescent="0.4">
      <c r="A120" s="139" t="s">
        <v>487</v>
      </c>
      <c r="B120" s="127">
        <f t="shared" si="1"/>
        <v>1083</v>
      </c>
      <c r="C120" s="140">
        <f>SUM(C121:C125)</f>
        <v>212</v>
      </c>
      <c r="D120" s="140">
        <f>SUM(D121:D125)</f>
        <v>871</v>
      </c>
    </row>
    <row r="121" spans="1:4" ht="18.75" customHeight="1" x14ac:dyDescent="0.4">
      <c r="A121" s="121">
        <v>95</v>
      </c>
      <c r="B121" s="45">
        <f t="shared" si="1"/>
        <v>382</v>
      </c>
      <c r="C121" s="148">
        <v>89</v>
      </c>
      <c r="D121" s="148">
        <v>293</v>
      </c>
    </row>
    <row r="122" spans="1:4" ht="18.75" customHeight="1" x14ac:dyDescent="0.4">
      <c r="A122" s="121">
        <v>96</v>
      </c>
      <c r="B122" s="45">
        <f t="shared" si="1"/>
        <v>286</v>
      </c>
      <c r="C122" s="148">
        <v>52</v>
      </c>
      <c r="D122" s="148">
        <v>234</v>
      </c>
    </row>
    <row r="123" spans="1:4" ht="18.75" customHeight="1" x14ac:dyDescent="0.4">
      <c r="A123" s="121">
        <v>97</v>
      </c>
      <c r="B123" s="45">
        <f t="shared" si="1"/>
        <v>195</v>
      </c>
      <c r="C123" s="148">
        <v>35</v>
      </c>
      <c r="D123" s="148">
        <v>160</v>
      </c>
    </row>
    <row r="124" spans="1:4" ht="18.75" customHeight="1" x14ac:dyDescent="0.4">
      <c r="A124" s="121">
        <v>98</v>
      </c>
      <c r="B124" s="45">
        <f t="shared" si="1"/>
        <v>131</v>
      </c>
      <c r="C124" s="148">
        <v>23</v>
      </c>
      <c r="D124" s="148">
        <v>108</v>
      </c>
    </row>
    <row r="125" spans="1:4" ht="18.75" customHeight="1" x14ac:dyDescent="0.4">
      <c r="A125" s="121">
        <v>99</v>
      </c>
      <c r="B125" s="45">
        <f t="shared" si="1"/>
        <v>89</v>
      </c>
      <c r="C125" s="148">
        <v>13</v>
      </c>
      <c r="D125" s="148">
        <v>76</v>
      </c>
    </row>
    <row r="126" spans="1:4" ht="18.75" customHeight="1" x14ac:dyDescent="0.4">
      <c r="A126" s="139" t="s">
        <v>488</v>
      </c>
      <c r="B126" s="127">
        <f>SUM(C126:D126)</f>
        <v>173</v>
      </c>
      <c r="C126" s="140">
        <v>22</v>
      </c>
      <c r="D126" s="140">
        <v>151</v>
      </c>
    </row>
    <row r="127" spans="1:4" ht="18.75" customHeight="1" x14ac:dyDescent="0.4">
      <c r="A127" s="149" t="s">
        <v>489</v>
      </c>
      <c r="B127" s="150">
        <f t="shared" si="1"/>
        <v>8619</v>
      </c>
      <c r="C127" s="151">
        <v>5397</v>
      </c>
      <c r="D127" s="151">
        <v>3222</v>
      </c>
    </row>
    <row r="128" spans="1:4" ht="15" customHeight="1" x14ac:dyDescent="0.4">
      <c r="A128" s="26" t="s">
        <v>490</v>
      </c>
    </row>
  </sheetData>
  <phoneticPr fontId="3"/>
  <hyperlinks>
    <hyperlink ref="F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'2-1'!Print_Titles</vt:lpstr>
      <vt:lpstr>'2-5'!Print_Titles</vt:lpstr>
      <vt:lpstr>'2-6'!Print_Titles</vt:lpstr>
      <vt:lpstr>'2-8'!Print_Titles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　遼</dc:creator>
  <cp:lastModifiedBy>廣田　遼</cp:lastModifiedBy>
  <dcterms:created xsi:type="dcterms:W3CDTF">2026-03-27T01:43:51Z</dcterms:created>
  <dcterms:modified xsi:type="dcterms:W3CDTF">2026-03-27T01:45:02Z</dcterms:modified>
</cp:coreProperties>
</file>