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0.101.32.1\lgprofiles$\113002\Desktop\★収納課業務マニュアル等\03_収納課マニュアル等（五十音順）\さ　差押可能額計算表\"/>
    </mc:Choice>
  </mc:AlternateContent>
  <xr:revisionPtr revIDLastSave="0" documentId="13_ncr:1_{81C6C3BD-E237-47B8-B699-8F9942415C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掲載用" sheetId="1" r:id="rId1"/>
    <sheet name="計算例" sheetId="2" r:id="rId2"/>
  </sheets>
  <definedNames>
    <definedName name="_xlnm.Print_Area" localSheetId="0">掲載用!$A$1:$M$24</definedName>
    <definedName name="_xlnm.Print_Area" localSheetId="1">計算例!$A$1:$M$24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J22" i="1" s="1"/>
  <c r="H23" i="1" s="1"/>
  <c r="L18" i="2"/>
  <c r="H18" i="2"/>
  <c r="J17" i="2"/>
  <c r="H17" i="2"/>
  <c r="H19" i="2" s="1"/>
  <c r="H20" i="2" s="1"/>
  <c r="J16" i="2"/>
  <c r="H16" i="2"/>
  <c r="L16" i="2"/>
  <c r="J15" i="2"/>
  <c r="H15" i="2"/>
  <c r="L15" i="2"/>
  <c r="J14" i="2"/>
  <c r="H14" i="2"/>
  <c r="L14" i="2"/>
  <c r="H18" i="1"/>
  <c r="L18" i="1"/>
  <c r="H15" i="1"/>
  <c r="H14" i="1"/>
  <c r="H16" i="1"/>
  <c r="H17" i="1"/>
  <c r="J15" i="1"/>
  <c r="J14" i="1"/>
  <c r="J16" i="1"/>
  <c r="J17" i="1"/>
  <c r="L17" i="1"/>
  <c r="L14" i="1"/>
  <c r="L16" i="1"/>
  <c r="L15" i="1"/>
  <c r="H19" i="1"/>
  <c r="H20" i="1"/>
  <c r="J21" i="1"/>
  <c r="L19" i="1"/>
  <c r="L20" i="1"/>
  <c r="L22" i="1"/>
  <c r="H22" i="1"/>
  <c r="J21" i="2" l="1"/>
  <c r="H22" i="2"/>
  <c r="L17" i="2"/>
  <c r="L19" i="2" l="1"/>
  <c r="J19" i="2" s="1"/>
  <c r="J20" i="2" s="1"/>
  <c r="J22" i="2" s="1"/>
  <c r="H23" i="2" s="1"/>
  <c r="L20" i="2" l="1"/>
  <c r="L22" i="2" s="1"/>
</calcChain>
</file>

<file path=xl/sharedStrings.xml><?xml version="1.0" encoding="utf-8"?>
<sst xmlns="http://schemas.openxmlformats.org/spreadsheetml/2006/main" count="128" uniqueCount="38">
  <si>
    <t>項目</t>
    <rPh sb="0" eb="2">
      <t>コウモク</t>
    </rPh>
    <phoneticPr fontId="2"/>
  </si>
  <si>
    <t>備考</t>
    <rPh sb="0" eb="2">
      <t>ビコウ</t>
    </rPh>
    <phoneticPr fontId="2"/>
  </si>
  <si>
    <t>入
力
項
目</t>
    <rPh sb="0" eb="1">
      <t>イリ</t>
    </rPh>
    <rPh sb="2" eb="3">
      <t>チカラ</t>
    </rPh>
    <rPh sb="4" eb="5">
      <t>コウ</t>
    </rPh>
    <rPh sb="6" eb="7">
      <t>モク</t>
    </rPh>
    <phoneticPr fontId="2"/>
  </si>
  <si>
    <t>金額（人数）</t>
    <rPh sb="0" eb="2">
      <t>キンガク</t>
    </rPh>
    <rPh sb="3" eb="5">
      <t>ニンズウ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</si>
  <si>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</si>
  <si>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</si>
  <si>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差
押
禁
止
金
額</t>
    <rPh sb="0" eb="1">
      <t>サ</t>
    </rPh>
    <rPh sb="2" eb="3">
      <t>オシ</t>
    </rPh>
    <rPh sb="4" eb="5">
      <t>キン</t>
    </rPh>
    <rPh sb="6" eb="7">
      <t>ドメ</t>
    </rPh>
    <rPh sb="8" eb="9">
      <t>カネ</t>
    </rPh>
    <rPh sb="10" eb="11">
      <t>ガク</t>
    </rPh>
    <phoneticPr fontId="2"/>
  </si>
  <si>
    <t>Ⅰ　差押金額計算用の給与月額</t>
    <rPh sb="2" eb="4">
      <t>サシオサ</t>
    </rPh>
    <rPh sb="4" eb="6">
      <t>キンガク</t>
    </rPh>
    <rPh sb="6" eb="8">
      <t>ケイサン</t>
    </rPh>
    <rPh sb="8" eb="9">
      <t>ヨウ</t>
    </rPh>
    <rPh sb="10" eb="12">
      <t>キュウヨ</t>
    </rPh>
    <rPh sb="12" eb="14">
      <t>ゲツガク</t>
    </rPh>
    <phoneticPr fontId="2"/>
  </si>
  <si>
    <t xml:space="preserve"> 　　国税徴収法第７６条第１項第１号（源泉所得税額）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ゲンセン</t>
    </rPh>
    <rPh sb="21" eb="24">
      <t>ショトクゼイ</t>
    </rPh>
    <rPh sb="24" eb="25">
      <t>ガク</t>
    </rPh>
    <phoneticPr fontId="2"/>
  </si>
  <si>
    <t>　　 国税徴収法第７６条第１項第２号（住民税額）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2">
      <t>ジュウミンゼイ</t>
    </rPh>
    <rPh sb="22" eb="23">
      <t>ガク</t>
    </rPh>
    <phoneticPr fontId="2"/>
  </si>
  <si>
    <t xml:space="preserve"> 　　国税徴収法第７６条第１項第３号（社会保険料等）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シャカイ</t>
    </rPh>
    <rPh sb="21" eb="24">
      <t>ホケンリョウ</t>
    </rPh>
    <rPh sb="24" eb="25">
      <t>トウ</t>
    </rPh>
    <phoneticPr fontId="2"/>
  </si>
  <si>
    <t xml:space="preserve"> 　　国税徴収法第７６条第１項第４号（家族数に対する額）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カゾク</t>
    </rPh>
    <rPh sb="21" eb="22">
      <t>スウ</t>
    </rPh>
    <rPh sb="23" eb="24">
      <t>タイ</t>
    </rPh>
    <rPh sb="26" eb="27">
      <t>ガク</t>
    </rPh>
    <phoneticPr fontId="2"/>
  </si>
  <si>
    <t>Ⅱ　差押禁止額の合計</t>
    <rPh sb="2" eb="4">
      <t>サシオサ</t>
    </rPh>
    <rPh sb="4" eb="6">
      <t>キンシ</t>
    </rPh>
    <rPh sb="6" eb="7">
      <t>ガク</t>
    </rPh>
    <rPh sb="8" eb="10">
      <t>ゴウケイ</t>
    </rPh>
    <phoneticPr fontId="2"/>
  </si>
  <si>
    <r>
      <t>②　給与等の</t>
    </r>
    <r>
      <rPr>
        <b/>
        <sz val="11"/>
        <rFont val="ＭＳ Ｐゴシック"/>
        <family val="3"/>
        <charset val="128"/>
      </rPr>
      <t>月額</t>
    </r>
    <rPh sb="2" eb="4">
      <t>キュウヨ</t>
    </rPh>
    <rPh sb="4" eb="5">
      <t>トウ</t>
    </rPh>
    <rPh sb="6" eb="8">
      <t>ツキガク</t>
    </rPh>
    <phoneticPr fontId="2"/>
  </si>
  <si>
    <r>
      <t>③　給与等から差し引いている</t>
    </r>
    <r>
      <rPr>
        <b/>
        <sz val="11"/>
        <rFont val="ＭＳ Ｐゴシック"/>
        <family val="3"/>
        <charset val="128"/>
      </rPr>
      <t>源泉所得税</t>
    </r>
    <rPh sb="2" eb="4">
      <t>キュウヨ</t>
    </rPh>
    <rPh sb="4" eb="5">
      <t>トウ</t>
    </rPh>
    <rPh sb="7" eb="8">
      <t>サ</t>
    </rPh>
    <rPh sb="9" eb="10">
      <t>ヒ</t>
    </rPh>
    <rPh sb="14" eb="16">
      <t>ゲンセン</t>
    </rPh>
    <rPh sb="16" eb="19">
      <t>ショトクゼイ</t>
    </rPh>
    <phoneticPr fontId="2"/>
  </si>
  <si>
    <r>
      <t>④　給与等から差し引いている特別徴収の</t>
    </r>
    <r>
      <rPr>
        <b/>
        <sz val="11"/>
        <rFont val="ＭＳ Ｐゴシック"/>
        <family val="3"/>
        <charset val="128"/>
      </rPr>
      <t>住民税額</t>
    </r>
    <rPh sb="2" eb="4">
      <t>キュウヨ</t>
    </rPh>
    <rPh sb="4" eb="5">
      <t>トウ</t>
    </rPh>
    <rPh sb="7" eb="8">
      <t>サ</t>
    </rPh>
    <rPh sb="9" eb="10">
      <t>ヒ</t>
    </rPh>
    <rPh sb="14" eb="16">
      <t>トクベツ</t>
    </rPh>
    <rPh sb="16" eb="18">
      <t>チョウシュウ</t>
    </rPh>
    <rPh sb="19" eb="22">
      <t>ジュウミンゼイ</t>
    </rPh>
    <rPh sb="22" eb="23">
      <t>ガク</t>
    </rPh>
    <phoneticPr fontId="2"/>
  </si>
  <si>
    <r>
      <t>⑤　給与等から差し引いている</t>
    </r>
    <r>
      <rPr>
        <b/>
        <sz val="11"/>
        <rFont val="ＭＳ Ｐゴシック"/>
        <family val="3"/>
        <charset val="128"/>
      </rPr>
      <t>社会保険料等の額</t>
    </r>
    <rPh sb="2" eb="4">
      <t>キュウヨ</t>
    </rPh>
    <rPh sb="4" eb="5">
      <t>トウ</t>
    </rPh>
    <rPh sb="7" eb="8">
      <t>サ</t>
    </rPh>
    <rPh sb="9" eb="10">
      <t>ヒ</t>
    </rPh>
    <rPh sb="14" eb="16">
      <t>シャカイ</t>
    </rPh>
    <rPh sb="16" eb="19">
      <t>ホケンリョウ</t>
    </rPh>
    <rPh sb="19" eb="20">
      <t>トウ</t>
    </rPh>
    <rPh sb="21" eb="22">
      <t>ガク</t>
    </rPh>
    <phoneticPr fontId="2"/>
  </si>
  <si>
    <r>
      <t>⑥　生計を一にする親族の</t>
    </r>
    <r>
      <rPr>
        <b/>
        <sz val="11"/>
        <rFont val="ＭＳ Ｐゴシック"/>
        <family val="3"/>
        <charset val="128"/>
      </rPr>
      <t>人数</t>
    </r>
    <rPh sb="2" eb="4">
      <t>セイケイ</t>
    </rPh>
    <rPh sb="5" eb="6">
      <t>1</t>
    </rPh>
    <rPh sb="9" eb="11">
      <t>シンゾク</t>
    </rPh>
    <rPh sb="12" eb="13">
      <t>ニン</t>
    </rPh>
    <rPh sb="13" eb="14">
      <t>スウ</t>
    </rPh>
    <phoneticPr fontId="2"/>
  </si>
  <si>
    <r>
      <t>①　給与計算に係る</t>
    </r>
    <r>
      <rPr>
        <b/>
        <sz val="11"/>
        <rFont val="ＭＳ Ｐゴシック"/>
        <family val="3"/>
        <charset val="128"/>
      </rPr>
      <t>勤務期間　１ヶ月未満ですか？</t>
    </r>
    <rPh sb="2" eb="4">
      <t>キュウヨ</t>
    </rPh>
    <rPh sb="4" eb="6">
      <t>ケイサン</t>
    </rPh>
    <rPh sb="7" eb="8">
      <t>カカ</t>
    </rPh>
    <rPh sb="9" eb="11">
      <t>キンム</t>
    </rPh>
    <rPh sb="11" eb="13">
      <t>キカン</t>
    </rPh>
    <rPh sb="16" eb="17">
      <t>ゲツ</t>
    </rPh>
    <rPh sb="17" eb="19">
      <t>ミマン</t>
    </rPh>
    <phoneticPr fontId="2"/>
  </si>
  <si>
    <t>いいえ</t>
  </si>
  <si>
    <t>　　 １回目の支給分で引ききれなかった差押禁止額の調整</t>
    <rPh sb="4" eb="6">
      <t>カイメ</t>
    </rPh>
    <rPh sb="7" eb="10">
      <t>シキュウブン</t>
    </rPh>
    <rPh sb="11" eb="12">
      <t>ヒ</t>
    </rPh>
    <rPh sb="19" eb="21">
      <t>サシオサ</t>
    </rPh>
    <rPh sb="21" eb="23">
      <t>キンシ</t>
    </rPh>
    <rPh sb="23" eb="24">
      <t>ガク</t>
    </rPh>
    <rPh sb="25" eb="27">
      <t>チョウセイ</t>
    </rPh>
    <phoneticPr fontId="2"/>
  </si>
  <si>
    <t>支給日</t>
    <rPh sb="0" eb="3">
      <t>シキュウビ</t>
    </rPh>
    <phoneticPr fontId="2"/>
  </si>
  <si>
    <t>１回目支給</t>
    <rPh sb="1" eb="3">
      <t>カイメ</t>
    </rPh>
    <rPh sb="3" eb="5">
      <t>シキュウ</t>
    </rPh>
    <phoneticPr fontId="2"/>
  </si>
  <si>
    <t>２回目支給</t>
    <rPh sb="1" eb="3">
      <t>カイメ</t>
    </rPh>
    <rPh sb="3" eb="5">
      <t>シキュウ</t>
    </rPh>
    <phoneticPr fontId="2"/>
  </si>
  <si>
    <t xml:space="preserve"> 　　国税徴収法第７６条第１項第５号（体面維持費）</t>
    <rPh sb="3" eb="5">
      <t>コクゼイ</t>
    </rPh>
    <rPh sb="5" eb="7">
      <t>チョウシュウ</t>
    </rPh>
    <rPh sb="7" eb="8">
      <t>ホウ</t>
    </rPh>
    <rPh sb="8" eb="9">
      <t>ダイ</t>
    </rPh>
    <rPh sb="11" eb="12">
      <t>ジョウ</t>
    </rPh>
    <rPh sb="12" eb="13">
      <t>ダイ</t>
    </rPh>
    <rPh sb="14" eb="15">
      <t>コウ</t>
    </rPh>
    <rPh sb="15" eb="16">
      <t>ダイ</t>
    </rPh>
    <rPh sb="17" eb="18">
      <t>ゴウ</t>
    </rPh>
    <rPh sb="19" eb="21">
      <t>タイメン</t>
    </rPh>
    <rPh sb="21" eb="24">
      <t>イジヒ</t>
    </rPh>
    <phoneticPr fontId="2"/>
  </si>
  <si>
    <t>Ⅲ　差押金額(郡山市収納課への入金額)</t>
    <rPh sb="2" eb="3">
      <t>サ</t>
    </rPh>
    <rPh sb="3" eb="4">
      <t>オ</t>
    </rPh>
    <rPh sb="4" eb="6">
      <t>キンガク</t>
    </rPh>
    <rPh sb="7" eb="10">
      <t>コオリヤマシ</t>
    </rPh>
    <rPh sb="10" eb="12">
      <t>シュウノウ</t>
    </rPh>
    <rPh sb="12" eb="13">
      <t>カ</t>
    </rPh>
    <rPh sb="15" eb="17">
      <t>ニュウキン</t>
    </rPh>
    <rPh sb="16" eb="18">
      <t>キンガク</t>
    </rPh>
    <phoneticPr fontId="2"/>
  </si>
  <si>
    <t>　月　　日</t>
    <rPh sb="1" eb="2">
      <t>ツキ</t>
    </rPh>
    <rPh sb="4" eb="5">
      <t>ヒ</t>
    </rPh>
    <phoneticPr fontId="2"/>
  </si>
  <si>
    <t xml:space="preserve">
【注意事項】
　１．賞与支給月は、給与と賞与を合算して計算します。それぞれの金額を入力してください。
　２．それぞれ差押金額を郡山市に入金してください。支給日が近い場合は合算しての入金でも結構です。
　３．合算して振り込みする場合は内訳を連絡お願いします。
　４．差押金額が0円になった場合は、その回の取り立てはありません。その旨を収納課へご連絡願います。
　５．この計算書は、令和８年４月１日以降に支給する給与について適用します。
　６．ご不明な点がございましたら、収納課までご連絡ください。
　</t>
    <rPh sb="2" eb="6">
      <t>チュウイジコウ</t>
    </rPh>
    <rPh sb="11" eb="16">
      <t>ショウヨシキュウヅキ</t>
    </rPh>
    <rPh sb="18" eb="19">
      <t>キュウ</t>
    </rPh>
    <rPh sb="19" eb="20">
      <t>ヨ</t>
    </rPh>
    <rPh sb="21" eb="23">
      <t>ショウヨ</t>
    </rPh>
    <rPh sb="24" eb="26">
      <t>ガッサン</t>
    </rPh>
    <rPh sb="28" eb="30">
      <t>ケイサン</t>
    </rPh>
    <rPh sb="39" eb="41">
      <t>キンガク</t>
    </rPh>
    <rPh sb="42" eb="44">
      <t>ニュウリョク</t>
    </rPh>
    <rPh sb="59" eb="61">
      <t>サシオサ</t>
    </rPh>
    <rPh sb="61" eb="63">
      <t>キンガク</t>
    </rPh>
    <rPh sb="64" eb="67">
      <t>コオリヤマシ</t>
    </rPh>
    <rPh sb="68" eb="70">
      <t>ニュウキン</t>
    </rPh>
    <rPh sb="77" eb="80">
      <t>シキュウビ</t>
    </rPh>
    <rPh sb="81" eb="82">
      <t>チカ</t>
    </rPh>
    <rPh sb="83" eb="85">
      <t>バアイ</t>
    </rPh>
    <rPh sb="86" eb="88">
      <t>ガッサン</t>
    </rPh>
    <rPh sb="91" eb="93">
      <t>ニュウキン</t>
    </rPh>
    <rPh sb="95" eb="97">
      <t>ケッコウ</t>
    </rPh>
    <rPh sb="104" eb="106">
      <t>ガッサン</t>
    </rPh>
    <rPh sb="108" eb="109">
      <t>フ</t>
    </rPh>
    <rPh sb="110" eb="111">
      <t>コ</t>
    </rPh>
    <rPh sb="114" eb="116">
      <t>バアイ</t>
    </rPh>
    <rPh sb="117" eb="119">
      <t>ウチワケ</t>
    </rPh>
    <rPh sb="120" eb="122">
      <t>レンラク</t>
    </rPh>
    <rPh sb="123" eb="124">
      <t>ネガ</t>
    </rPh>
    <rPh sb="135" eb="137">
      <t>キンガク</t>
    </rPh>
    <rPh sb="165" eb="166">
      <t>ムネ</t>
    </rPh>
    <rPh sb="167" eb="170">
      <t>シュウノウカ</t>
    </rPh>
    <rPh sb="172" eb="174">
      <t>レンラク</t>
    </rPh>
    <rPh sb="174" eb="175">
      <t>ネガ</t>
    </rPh>
    <phoneticPr fontId="2"/>
  </si>
  <si>
    <t>▼選 択</t>
  </si>
  <si>
    <t>賞与支給月の給与差押金額計算書</t>
    <rPh sb="0" eb="2">
      <t>ショウヨ</t>
    </rPh>
    <rPh sb="2" eb="5">
      <t>シキュウヅキ</t>
    </rPh>
    <rPh sb="6" eb="8">
      <t>キュウヨ</t>
    </rPh>
    <rPh sb="8" eb="10">
      <t>サシオサ</t>
    </rPh>
    <rPh sb="10" eb="12">
      <t>キンガク</t>
    </rPh>
    <rPh sb="12" eb="15">
      <t>ケイサンショ</t>
    </rPh>
    <phoneticPr fontId="2"/>
  </si>
  <si>
    <t>【連絡先】
〒９６３－８６０１
郡山市朝日一丁目２３－７
郡山市役所　税務部収納課
電話　０２４－９２４－２１０１
ＦＡＸ　０２４－９３５－５３２０</t>
    <rPh sb="1" eb="4">
      <t>レンラクサキ</t>
    </rPh>
    <rPh sb="16" eb="19">
      <t>コオリヤマシ</t>
    </rPh>
    <rPh sb="19" eb="21">
      <t>アサヒ</t>
    </rPh>
    <rPh sb="21" eb="22">
      <t>1</t>
    </rPh>
    <rPh sb="22" eb="24">
      <t>チョウメ</t>
    </rPh>
    <rPh sb="29" eb="31">
      <t>コオリヤマ</t>
    </rPh>
    <rPh sb="31" eb="34">
      <t>シヤクショ</t>
    </rPh>
    <rPh sb="35" eb="38">
      <t>ゼイムブ</t>
    </rPh>
    <rPh sb="38" eb="41">
      <t>シュウノウカ</t>
    </rPh>
    <rPh sb="42" eb="44">
      <t>デンワ</t>
    </rPh>
    <phoneticPr fontId="2"/>
  </si>
  <si>
    <t>　●給与額等を太枠内に入力してください。</t>
    <rPh sb="2" eb="6">
      <t>キュウヨガクトウ</t>
    </rPh>
    <rPh sb="7" eb="9">
      <t>フトワク</t>
    </rPh>
    <rPh sb="9" eb="10">
      <t>ナイ</t>
    </rPh>
    <rPh sb="11" eb="13">
      <t>ニュウリョク</t>
    </rPh>
    <phoneticPr fontId="2"/>
  </si>
  <si>
    <t>本人107,000円、家族48,000円/人</t>
    <rPh sb="0" eb="2">
      <t>ホンニン</t>
    </rPh>
    <rPh sb="9" eb="10">
      <t>エン</t>
    </rPh>
    <rPh sb="11" eb="13">
      <t>カゾク</t>
    </rPh>
    <rPh sb="19" eb="20">
      <t>エン</t>
    </rPh>
    <rPh sb="21" eb="22">
      <t>ニン</t>
    </rPh>
    <phoneticPr fontId="2"/>
  </si>
  <si>
    <t>Ⅳ　差押合計金額(郡山市収納課への入金合計額)</t>
    <rPh sb="2" eb="3">
      <t>サ</t>
    </rPh>
    <rPh sb="3" eb="4">
      <t>オ</t>
    </rPh>
    <rPh sb="4" eb="6">
      <t>ゴウケイ</t>
    </rPh>
    <rPh sb="6" eb="8">
      <t>キンガク</t>
    </rPh>
    <rPh sb="9" eb="12">
      <t>コオリヤマシ</t>
    </rPh>
    <rPh sb="12" eb="14">
      <t>シュウノウ</t>
    </rPh>
    <rPh sb="14" eb="15">
      <t>カ</t>
    </rPh>
    <rPh sb="17" eb="19">
      <t>ニュウキン</t>
    </rPh>
    <rPh sb="19" eb="21">
      <t>ゴウケイ</t>
    </rPh>
    <rPh sb="21" eb="22">
      <t>ガク</t>
    </rPh>
    <phoneticPr fontId="2"/>
  </si>
  <si>
    <t>　●「給与」または「賞与」を選択し、各支給日を入力ください。</t>
    <rPh sb="3" eb="5">
      <t>キュウヨ</t>
    </rPh>
    <rPh sb="10" eb="12">
      <t>ショウヨ</t>
    </rPh>
    <rPh sb="14" eb="16">
      <t>センタク</t>
    </rPh>
    <rPh sb="18" eb="19">
      <t>カク</t>
    </rPh>
    <rPh sb="19" eb="22">
      <t>シキュウビ</t>
    </rPh>
    <rPh sb="23" eb="25">
      <t>ニュウリョク</t>
    </rPh>
    <phoneticPr fontId="2"/>
  </si>
  <si>
    <t>※合算計算
(非表示列)</t>
    <rPh sb="1" eb="3">
      <t>ガッサン</t>
    </rPh>
    <rPh sb="3" eb="5">
      <t>ケイサン</t>
    </rPh>
    <rPh sb="7" eb="10">
      <t>ヒヒョウジ</t>
    </rPh>
    <rPh sb="10" eb="11">
      <t>レツ</t>
    </rPh>
    <phoneticPr fontId="2"/>
  </si>
  <si>
    <r>
      <rPr>
        <u/>
        <sz val="11"/>
        <rFont val="ＭＳ Ｐゴシック"/>
        <family val="3"/>
        <charset val="128"/>
      </rPr>
      <t>本人を含む</t>
    </r>
    <r>
      <rPr>
        <sz val="11"/>
        <rFont val="ＭＳ Ｐゴシック"/>
        <family val="3"/>
        <charset val="128"/>
      </rPr>
      <t>人数</t>
    </r>
    <rPh sb="0" eb="2">
      <t>ホンニン</t>
    </rPh>
    <rPh sb="3" eb="4">
      <t>フク</t>
    </rPh>
    <rPh sb="5" eb="7">
      <t>ニンズウ</t>
    </rPh>
    <phoneticPr fontId="2"/>
  </si>
  <si>
    <t>(計算例)賞与支給月の給与差押金額計算書</t>
    <rPh sb="1" eb="3">
      <t>ケイサン</t>
    </rPh>
    <rPh sb="3" eb="4">
      <t>レイ</t>
    </rPh>
    <rPh sb="5" eb="7">
      <t>ショウヨ</t>
    </rPh>
    <rPh sb="7" eb="10">
      <t>シキュウヅキ</t>
    </rPh>
    <rPh sb="11" eb="13">
      <t>キュウヨ</t>
    </rPh>
    <rPh sb="13" eb="15">
      <t>サシオサ</t>
    </rPh>
    <rPh sb="15" eb="17">
      <t>キンガク</t>
    </rPh>
    <rPh sb="17" eb="20">
      <t>ケイサンショ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</si>
</sst>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2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ck">
        <color indexed="10"/>
      </left>
      <right/>
      <top style="thick">
        <color indexed="10"/>
      </top>
      <bottom style="thin">
        <color indexed="64"/>
      </bottom>
      <diagonal/>
    </border>
    <border>
      <left style="thick">
        <color indexed="10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ck">
        <color indexed="1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ck">
        <color indexed="10"/>
      </top>
      <bottom style="thin">
        <color indexed="64"/>
      </bottom>
      <diagonal style="thin">
        <color indexed="64"/>
      </diagonal>
    </border>
    <border diagonalUp="1">
      <left/>
      <right style="thick">
        <color indexed="10"/>
      </right>
      <top style="thick">
        <color indexed="10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ck">
        <color indexed="10"/>
      </bottom>
      <diagonal style="thin">
        <color indexed="64"/>
      </diagonal>
    </border>
    <border diagonalUp="1">
      <left/>
      <right style="thick">
        <color indexed="10"/>
      </right>
      <top style="thin">
        <color indexed="64"/>
      </top>
      <bottom style="thick">
        <color indexed="10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2" borderId="1" xfId="0" applyFont="1" applyFill="1" applyBorder="1" applyAlignment="1" applyProtection="1">
      <alignment horizontal="right" vertical="center"/>
      <protection locked="0"/>
    </xf>
    <xf numFmtId="38" fontId="3" fillId="2" borderId="2" xfId="1" applyFont="1" applyFill="1" applyBorder="1" applyProtection="1">
      <alignment vertical="center"/>
      <protection locked="0"/>
    </xf>
    <xf numFmtId="38" fontId="3" fillId="2" borderId="39" xfId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3" borderId="3" xfId="0" applyFont="1" applyFill="1" applyBorder="1" applyProtection="1">
      <alignment vertical="center"/>
    </xf>
    <xf numFmtId="0" fontId="3" fillId="3" borderId="4" xfId="0" applyFont="1" applyFill="1" applyBorder="1" applyProtection="1">
      <alignment vertical="center"/>
    </xf>
    <xf numFmtId="0" fontId="3" fillId="4" borderId="5" xfId="0" applyFont="1" applyFill="1" applyBorder="1" applyProtection="1">
      <alignment vertical="center"/>
    </xf>
    <xf numFmtId="38" fontId="3" fillId="2" borderId="6" xfId="1" applyFont="1" applyFill="1" applyBorder="1" applyProtection="1">
      <alignment vertical="center"/>
      <protection locked="0"/>
    </xf>
    <xf numFmtId="38" fontId="6" fillId="3" borderId="7" xfId="1" applyFont="1" applyFill="1" applyBorder="1" applyProtection="1">
      <alignment vertical="center"/>
    </xf>
    <xf numFmtId="38" fontId="6" fillId="3" borderId="8" xfId="1" applyFont="1" applyFill="1" applyBorder="1" applyProtection="1">
      <alignment vertical="center"/>
    </xf>
    <xf numFmtId="38" fontId="0" fillId="0" borderId="0" xfId="1" applyFont="1" applyProtection="1">
      <alignment vertical="center"/>
    </xf>
    <xf numFmtId="0" fontId="0" fillId="0" borderId="0" xfId="0" applyFo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38" fontId="1" fillId="5" borderId="10" xfId="1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vertical="center"/>
    </xf>
    <xf numFmtId="0" fontId="0" fillId="2" borderId="12" xfId="0" applyFont="1" applyFill="1" applyBorder="1" applyProtection="1">
      <alignment vertical="center"/>
    </xf>
    <xf numFmtId="0" fontId="0" fillId="2" borderId="13" xfId="0" applyFont="1" applyFill="1" applyBorder="1" applyProtection="1">
      <alignment vertical="center"/>
    </xf>
    <xf numFmtId="38" fontId="1" fillId="5" borderId="10" xfId="1" applyFont="1" applyFill="1" applyBorder="1" applyProtection="1">
      <alignment vertical="center"/>
    </xf>
    <xf numFmtId="0" fontId="0" fillId="2" borderId="14" xfId="0" applyFont="1" applyFill="1" applyBorder="1" applyProtection="1">
      <alignment vertical="center"/>
    </xf>
    <xf numFmtId="38" fontId="1" fillId="5" borderId="15" xfId="1" applyFont="1" applyFill="1" applyBorder="1" applyProtection="1">
      <alignment vertical="center"/>
    </xf>
    <xf numFmtId="0" fontId="0" fillId="2" borderId="16" xfId="0" applyFont="1" applyFill="1" applyBorder="1" applyAlignment="1" applyProtection="1">
      <alignment vertical="center"/>
    </xf>
    <xf numFmtId="38" fontId="1" fillId="2" borderId="16" xfId="1" applyFont="1" applyFill="1" applyBorder="1" applyProtection="1">
      <alignment vertical="center"/>
    </xf>
    <xf numFmtId="0" fontId="0" fillId="2" borderId="17" xfId="0" applyFont="1" applyFill="1" applyBorder="1" applyProtection="1">
      <alignment vertical="center"/>
    </xf>
    <xf numFmtId="38" fontId="1" fillId="2" borderId="18" xfId="1" applyFont="1" applyFill="1" applyBorder="1" applyProtection="1">
      <alignment vertical="center"/>
    </xf>
    <xf numFmtId="0" fontId="0" fillId="2" borderId="19" xfId="0" applyFont="1" applyFill="1" applyBorder="1" applyProtection="1">
      <alignment vertical="center"/>
    </xf>
    <xf numFmtId="38" fontId="1" fillId="2" borderId="6" xfId="1" applyFont="1" applyFill="1" applyBorder="1" applyProtection="1">
      <alignment vertical="center"/>
    </xf>
    <xf numFmtId="0" fontId="0" fillId="2" borderId="10" xfId="0" applyFont="1" applyFill="1" applyBorder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38" fontId="1" fillId="2" borderId="20" xfId="1" applyFont="1" applyFill="1" applyBorder="1" applyProtection="1">
      <alignment vertical="center"/>
    </xf>
    <xf numFmtId="0" fontId="0" fillId="2" borderId="21" xfId="0" applyFont="1" applyFill="1" applyBorder="1" applyProtection="1">
      <alignment vertical="center"/>
    </xf>
    <xf numFmtId="38" fontId="1" fillId="5" borderId="19" xfId="1" applyFont="1" applyFill="1" applyBorder="1" applyProtection="1">
      <alignment vertical="center"/>
    </xf>
    <xf numFmtId="38" fontId="1" fillId="2" borderId="22" xfId="1" applyFont="1" applyFill="1" applyBorder="1" applyProtection="1">
      <alignment vertical="center"/>
    </xf>
    <xf numFmtId="0" fontId="0" fillId="2" borderId="23" xfId="0" applyFont="1" applyFill="1" applyBorder="1" applyProtection="1">
      <alignment vertical="center"/>
    </xf>
    <xf numFmtId="0" fontId="0" fillId="3" borderId="20" xfId="0" applyFont="1" applyFill="1" applyBorder="1" applyProtection="1">
      <alignment vertical="center"/>
    </xf>
    <xf numFmtId="38" fontId="0" fillId="0" borderId="11" xfId="0" applyNumberFormat="1" applyFont="1" applyFill="1" applyBorder="1" applyAlignment="1" applyProtection="1">
      <alignment vertical="center"/>
    </xf>
    <xf numFmtId="0" fontId="0" fillId="4" borderId="6" xfId="0" applyFont="1" applyFill="1" applyBorder="1" applyProtection="1">
      <alignment vertical="center"/>
    </xf>
    <xf numFmtId="38" fontId="0" fillId="2" borderId="11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6" fillId="2" borderId="44" xfId="0" applyFont="1" applyFill="1" applyBorder="1" applyAlignment="1" applyProtection="1">
      <alignment horizontal="right" vertical="center"/>
      <protection locked="0"/>
    </xf>
    <xf numFmtId="0" fontId="6" fillId="2" borderId="45" xfId="0" applyFont="1" applyFill="1" applyBorder="1" applyAlignment="1" applyProtection="1">
      <alignment horizontal="right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/>
    </xf>
    <xf numFmtId="38" fontId="1" fillId="5" borderId="11" xfId="1" applyFont="1" applyFill="1" applyBorder="1" applyAlignment="1" applyProtection="1">
      <alignment horizontal="center" vertical="center" wrapText="1"/>
    </xf>
    <xf numFmtId="38" fontId="1" fillId="5" borderId="10" xfId="1" applyFont="1" applyFill="1" applyBorder="1" applyAlignment="1" applyProtection="1">
      <alignment horizontal="center" vertical="center"/>
    </xf>
    <xf numFmtId="38" fontId="1" fillId="5" borderId="11" xfId="1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6" fillId="2" borderId="46" xfId="0" applyFont="1" applyFill="1" applyBorder="1" applyAlignment="1" applyProtection="1">
      <alignment horizontal="right" vertical="center"/>
      <protection locked="0"/>
    </xf>
    <xf numFmtId="0" fontId="6" fillId="2" borderId="47" xfId="0" applyFont="1" applyFill="1" applyBorder="1" applyAlignment="1" applyProtection="1">
      <alignment horizontal="right" vertical="center"/>
      <protection locked="0"/>
    </xf>
    <xf numFmtId="0" fontId="6" fillId="2" borderId="42" xfId="0" applyFont="1" applyFill="1" applyBorder="1" applyAlignment="1" applyProtection="1">
      <alignment horizontal="center" vertical="center"/>
      <protection locked="0"/>
    </xf>
    <xf numFmtId="0" fontId="6" fillId="2" borderId="43" xfId="0" applyFont="1" applyFill="1" applyBorder="1" applyAlignment="1" applyProtection="1">
      <alignment horizontal="center" vertical="center"/>
      <protection locked="0"/>
    </xf>
    <xf numFmtId="38" fontId="1" fillId="2" borderId="29" xfId="1" applyFont="1" applyFill="1" applyBorder="1" applyAlignment="1" applyProtection="1">
      <alignment horizontal="center" vertical="center"/>
    </xf>
    <xf numFmtId="38" fontId="1" fillId="2" borderId="30" xfId="1" applyFont="1" applyFill="1" applyBorder="1" applyAlignment="1" applyProtection="1">
      <alignment horizontal="center" vertical="center"/>
    </xf>
    <xf numFmtId="38" fontId="1" fillId="2" borderId="35" xfId="1" applyFont="1" applyFill="1" applyBorder="1" applyAlignment="1" applyProtection="1">
      <alignment horizontal="center" vertical="center"/>
    </xf>
    <xf numFmtId="38" fontId="1" fillId="2" borderId="36" xfId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left" vertical="top" wrapText="1"/>
    </xf>
    <xf numFmtId="0" fontId="3" fillId="3" borderId="12" xfId="0" applyFont="1" applyFill="1" applyBorder="1" applyAlignment="1" applyProtection="1">
      <alignment horizontal="left" vertical="center"/>
    </xf>
    <xf numFmtId="0" fontId="3" fillId="3" borderId="32" xfId="0" applyFont="1" applyFill="1" applyBorder="1" applyAlignment="1" applyProtection="1">
      <alignment horizontal="left" vertical="center"/>
    </xf>
    <xf numFmtId="0" fontId="0" fillId="2" borderId="11" xfId="0" applyFont="1" applyFill="1" applyBorder="1" applyAlignment="1" applyProtection="1">
      <alignment horizontal="left" vertical="center"/>
    </xf>
    <xf numFmtId="0" fontId="0" fillId="2" borderId="21" xfId="0" applyFont="1" applyFill="1" applyBorder="1" applyAlignment="1" applyProtection="1">
      <alignment horizontal="left" vertical="center"/>
    </xf>
    <xf numFmtId="0" fontId="0" fillId="2" borderId="15" xfId="0" applyFont="1" applyFill="1" applyBorder="1" applyAlignment="1" applyProtection="1">
      <alignment horizontal="left" vertical="center"/>
    </xf>
    <xf numFmtId="38" fontId="1" fillId="2" borderId="37" xfId="1" applyFont="1" applyFill="1" applyBorder="1" applyAlignment="1" applyProtection="1">
      <alignment horizontal="center" vertical="center"/>
    </xf>
    <xf numFmtId="38" fontId="1" fillId="2" borderId="38" xfId="1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left" vertical="center"/>
    </xf>
    <xf numFmtId="0" fontId="0" fillId="2" borderId="12" xfId="0" applyFont="1" applyFill="1" applyBorder="1" applyAlignment="1" applyProtection="1">
      <alignment horizontal="left" vertical="center"/>
    </xf>
    <xf numFmtId="0" fontId="0" fillId="2" borderId="10" xfId="0" applyFont="1" applyFill="1" applyBorder="1" applyAlignment="1" applyProtection="1">
      <alignment horizontal="left" vertical="center"/>
    </xf>
    <xf numFmtId="0" fontId="3" fillId="4" borderId="12" xfId="0" applyFont="1" applyFill="1" applyBorder="1" applyAlignment="1" applyProtection="1">
      <alignment horizontal="left" vertical="center"/>
    </xf>
    <xf numFmtId="0" fontId="3" fillId="4" borderId="32" xfId="0" applyFont="1" applyFill="1" applyBorder="1" applyAlignment="1" applyProtection="1">
      <alignment horizontal="left" vertical="center"/>
    </xf>
    <xf numFmtId="38" fontId="6" fillId="4" borderId="33" xfId="1" applyFont="1" applyFill="1" applyBorder="1" applyAlignment="1" applyProtection="1">
      <alignment horizontal="center" vertical="center"/>
    </xf>
    <xf numFmtId="38" fontId="6" fillId="4" borderId="34" xfId="1" applyFont="1" applyFill="1" applyBorder="1" applyAlignment="1" applyProtection="1">
      <alignment horizontal="center" vertical="center"/>
    </xf>
    <xf numFmtId="0" fontId="0" fillId="2" borderId="18" xfId="0" applyFont="1" applyFill="1" applyBorder="1" applyAlignment="1" applyProtection="1">
      <alignment horizontal="center" vertical="center"/>
    </xf>
    <xf numFmtId="0" fontId="0" fillId="2" borderId="19" xfId="0" applyFont="1" applyFill="1" applyBorder="1" applyAlignment="1" applyProtection="1">
      <alignment horizontal="center" vertical="center"/>
    </xf>
    <xf numFmtId="0" fontId="0" fillId="2" borderId="27" xfId="0" applyFont="1" applyFill="1" applyBorder="1" applyAlignment="1" applyProtection="1">
      <alignment horizontal="center" vertical="center"/>
    </xf>
    <xf numFmtId="0" fontId="0" fillId="2" borderId="28" xfId="0" applyFont="1" applyFill="1" applyBorder="1" applyAlignment="1" applyProtection="1">
      <alignment horizontal="center" vertical="center"/>
    </xf>
    <xf numFmtId="0" fontId="0" fillId="2" borderId="11" xfId="0" applyFont="1" applyFill="1" applyBorder="1" applyAlignment="1" applyProtection="1">
      <alignment horizontal="center" vertical="center" wrapText="1"/>
    </xf>
    <xf numFmtId="0" fontId="0" fillId="2" borderId="17" xfId="0" applyFont="1" applyFill="1" applyBorder="1" applyAlignment="1" applyProtection="1">
      <alignment horizontal="left" vertical="center"/>
    </xf>
    <xf numFmtId="0" fontId="0" fillId="2" borderId="31" xfId="0" applyFont="1" applyFill="1" applyBorder="1" applyAlignment="1" applyProtection="1">
      <alignment horizontal="left" vertical="center"/>
    </xf>
    <xf numFmtId="0" fontId="0" fillId="2" borderId="25" xfId="0" applyFont="1" applyFill="1" applyBorder="1" applyAlignment="1" applyProtection="1">
      <alignment horizontal="center" vertical="center"/>
    </xf>
    <xf numFmtId="0" fontId="0" fillId="2" borderId="24" xfId="0" applyFont="1" applyFill="1" applyBorder="1" applyAlignment="1" applyProtection="1">
      <alignment horizontal="center" vertical="center" wrapText="1"/>
    </xf>
    <xf numFmtId="0" fontId="0" fillId="2" borderId="25" xfId="0" applyFont="1" applyFill="1" applyBorder="1" applyAlignment="1" applyProtection="1">
      <alignment horizontal="center" vertical="center" wrapText="1"/>
    </xf>
    <xf numFmtId="0" fontId="0" fillId="2" borderId="26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</xdr:row>
      <xdr:rowOff>142875</xdr:rowOff>
    </xdr:from>
    <xdr:to>
      <xdr:col>7</xdr:col>
      <xdr:colOff>0</xdr:colOff>
      <xdr:row>7</xdr:row>
      <xdr:rowOff>0</xdr:rowOff>
    </xdr:to>
    <xdr:sp macro="" textlink="">
      <xdr:nvSpPr>
        <xdr:cNvPr id="1283" name="Line 5">
          <a:extLst>
            <a:ext uri="{FF2B5EF4-FFF2-40B4-BE49-F238E27FC236}">
              <a16:creationId xmlns:a16="http://schemas.microsoft.com/office/drawing/2014/main" id="{0AC763AA-2DD6-45A1-AF74-34ED759F43BC}"/>
            </a:ext>
          </a:extLst>
        </xdr:cNvPr>
        <xdr:cNvSpPr>
          <a:spLocks noChangeShapeType="1"/>
        </xdr:cNvSpPr>
      </xdr:nvSpPr>
      <xdr:spPr bwMode="auto">
        <a:xfrm>
          <a:off x="3143250" y="933450"/>
          <a:ext cx="1657350" cy="127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781050</xdr:colOff>
      <xdr:row>1</xdr:row>
      <xdr:rowOff>190500</xdr:rowOff>
    </xdr:from>
    <xdr:to>
      <xdr:col>7</xdr:col>
      <xdr:colOff>0</xdr:colOff>
      <xdr:row>4</xdr:row>
      <xdr:rowOff>0</xdr:rowOff>
    </xdr:to>
    <xdr:sp macro="" textlink="">
      <xdr:nvSpPr>
        <xdr:cNvPr id="1284" name="Line 5">
          <a:extLst>
            <a:ext uri="{FF2B5EF4-FFF2-40B4-BE49-F238E27FC236}">
              <a16:creationId xmlns:a16="http://schemas.microsoft.com/office/drawing/2014/main" id="{69C72D4C-4B5B-4872-BADF-ADC15293E74D}"/>
            </a:ext>
          </a:extLst>
        </xdr:cNvPr>
        <xdr:cNvSpPr>
          <a:spLocks noChangeShapeType="1"/>
        </xdr:cNvSpPr>
      </xdr:nvSpPr>
      <xdr:spPr bwMode="auto">
        <a:xfrm>
          <a:off x="4286250" y="685800"/>
          <a:ext cx="514350" cy="695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2</xdr:row>
      <xdr:rowOff>142875</xdr:rowOff>
    </xdr:from>
    <xdr:to>
      <xdr:col>7</xdr:col>
      <xdr:colOff>0</xdr:colOff>
      <xdr:row>7</xdr:row>
      <xdr:rowOff>0</xdr:rowOff>
    </xdr:to>
    <xdr:sp macro="" textlink="">
      <xdr:nvSpPr>
        <xdr:cNvPr id="2059" name="Line 5">
          <a:extLst>
            <a:ext uri="{FF2B5EF4-FFF2-40B4-BE49-F238E27FC236}">
              <a16:creationId xmlns:a16="http://schemas.microsoft.com/office/drawing/2014/main" id="{E3606CD7-6E79-49F9-8E50-38333B464DFB}"/>
            </a:ext>
          </a:extLst>
        </xdr:cNvPr>
        <xdr:cNvSpPr>
          <a:spLocks noChangeShapeType="1"/>
        </xdr:cNvSpPr>
      </xdr:nvSpPr>
      <xdr:spPr bwMode="auto">
        <a:xfrm>
          <a:off x="3143250" y="933450"/>
          <a:ext cx="1657350" cy="1276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2</xdr:row>
      <xdr:rowOff>0</xdr:rowOff>
    </xdr:from>
    <xdr:to>
      <xdr:col>6</xdr:col>
      <xdr:colOff>962025</xdr:colOff>
      <xdr:row>3</xdr:row>
      <xdr:rowOff>285750</xdr:rowOff>
    </xdr:to>
    <xdr:sp macro="" textlink="">
      <xdr:nvSpPr>
        <xdr:cNvPr id="2060" name="Line 5">
          <a:extLst>
            <a:ext uri="{FF2B5EF4-FFF2-40B4-BE49-F238E27FC236}">
              <a16:creationId xmlns:a16="http://schemas.microsoft.com/office/drawing/2014/main" id="{3B45C1B2-2CB0-40E6-9286-7254D5785515}"/>
            </a:ext>
          </a:extLst>
        </xdr:cNvPr>
        <xdr:cNvSpPr>
          <a:spLocks noChangeShapeType="1"/>
        </xdr:cNvSpPr>
      </xdr:nvSpPr>
      <xdr:spPr bwMode="auto">
        <a:xfrm>
          <a:off x="4210050" y="790575"/>
          <a:ext cx="257175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4"/>
  <sheetViews>
    <sheetView tabSelected="1" zoomScaleNormal="100" workbookViewId="0">
      <selection activeCell="J10" sqref="J10"/>
    </sheetView>
  </sheetViews>
  <sheetFormatPr defaultRowHeight="13.5" x14ac:dyDescent="0.15"/>
  <cols>
    <col min="1" max="1" width="4.625" style="13" customWidth="1"/>
    <col min="2" max="2" width="5.375" style="13" customWidth="1"/>
    <col min="3" max="6" width="9" style="13"/>
    <col min="7" max="7" width="17" style="13" customWidth="1"/>
    <col min="8" max="8" width="11.875" style="13" customWidth="1"/>
    <col min="9" max="9" width="3.75" style="13" customWidth="1"/>
    <col min="10" max="10" width="11.875" style="13" customWidth="1"/>
    <col min="11" max="11" width="3.75" style="13" customWidth="1"/>
    <col min="12" max="12" width="13" style="12" hidden="1" customWidth="1"/>
    <col min="13" max="13" width="32.75" style="13" bestFit="1" customWidth="1"/>
    <col min="14" max="16384" width="9" style="13"/>
  </cols>
  <sheetData>
    <row r="1" spans="1:13" ht="39" customHeight="1" x14ac:dyDescent="0.15">
      <c r="A1" s="39" t="s">
        <v>29</v>
      </c>
      <c r="B1" s="40"/>
      <c r="C1" s="40"/>
      <c r="D1" s="40"/>
      <c r="E1" s="40"/>
      <c r="F1" s="40"/>
      <c r="G1" s="40"/>
      <c r="H1" s="40"/>
      <c r="I1" s="52" t="s">
        <v>30</v>
      </c>
      <c r="J1" s="52"/>
      <c r="K1" s="52"/>
      <c r="L1" s="52"/>
      <c r="M1" s="53"/>
    </row>
    <row r="2" spans="1:13" ht="23.25" customHeight="1" x14ac:dyDescent="0.15">
      <c r="A2" s="4" t="s">
        <v>34</v>
      </c>
      <c r="B2" s="5"/>
      <c r="C2" s="5"/>
      <c r="D2" s="5"/>
      <c r="E2" s="5"/>
      <c r="F2" s="5"/>
      <c r="G2" s="5"/>
      <c r="H2" s="5"/>
      <c r="I2" s="53"/>
      <c r="J2" s="53"/>
      <c r="K2" s="53"/>
      <c r="L2" s="53"/>
      <c r="M2" s="53"/>
    </row>
    <row r="3" spans="1:13" ht="23.25" customHeight="1" x14ac:dyDescent="0.15">
      <c r="A3" s="4" t="s">
        <v>31</v>
      </c>
      <c r="B3" s="4"/>
      <c r="C3" s="4"/>
      <c r="D3" s="4"/>
      <c r="E3" s="4"/>
      <c r="F3" s="4"/>
      <c r="G3" s="4"/>
      <c r="H3" s="4"/>
      <c r="I3" s="53"/>
      <c r="J3" s="53"/>
      <c r="K3" s="53"/>
      <c r="L3" s="53"/>
      <c r="M3" s="53"/>
    </row>
    <row r="4" spans="1:13" ht="23.25" customHeight="1" thickBot="1" x14ac:dyDescent="0.2">
      <c r="A4" s="4"/>
      <c r="B4" s="41" t="s">
        <v>21</v>
      </c>
      <c r="C4" s="42"/>
      <c r="D4" s="42"/>
      <c r="E4" s="42"/>
      <c r="F4" s="42"/>
      <c r="G4" s="43"/>
      <c r="H4" s="58" t="s">
        <v>22</v>
      </c>
      <c r="I4" s="58"/>
      <c r="J4" s="59" t="s">
        <v>23</v>
      </c>
      <c r="K4" s="59"/>
      <c r="L4" s="54" t="s">
        <v>35</v>
      </c>
      <c r="M4" s="57" t="s">
        <v>1</v>
      </c>
    </row>
    <row r="5" spans="1:13" ht="23.25" customHeight="1" thickTop="1" thickBot="1" x14ac:dyDescent="0.2">
      <c r="A5" s="4"/>
      <c r="B5" s="44"/>
      <c r="C5" s="45"/>
      <c r="D5" s="45"/>
      <c r="E5" s="45"/>
      <c r="F5" s="45"/>
      <c r="G5" s="45"/>
      <c r="H5" s="50" t="s">
        <v>28</v>
      </c>
      <c r="I5" s="51"/>
      <c r="J5" s="62" t="s">
        <v>28</v>
      </c>
      <c r="K5" s="63"/>
      <c r="L5" s="55"/>
      <c r="M5" s="57"/>
    </row>
    <row r="6" spans="1:13" ht="23.25" customHeight="1" thickTop="1" thickBot="1" x14ac:dyDescent="0.2">
      <c r="A6" s="4"/>
      <c r="B6" s="46"/>
      <c r="C6" s="47"/>
      <c r="D6" s="47"/>
      <c r="E6" s="47"/>
      <c r="F6" s="47"/>
      <c r="G6" s="47"/>
      <c r="H6" s="48" t="s">
        <v>26</v>
      </c>
      <c r="I6" s="49"/>
      <c r="J6" s="60" t="s">
        <v>26</v>
      </c>
      <c r="K6" s="61"/>
      <c r="L6" s="55"/>
      <c r="M6" s="57"/>
    </row>
    <row r="7" spans="1:13" ht="18.75" customHeight="1" thickTop="1" thickBot="1" x14ac:dyDescent="0.2">
      <c r="A7" s="76"/>
      <c r="B7" s="57" t="s">
        <v>0</v>
      </c>
      <c r="C7" s="57"/>
      <c r="D7" s="57"/>
      <c r="E7" s="57"/>
      <c r="F7" s="57"/>
      <c r="G7" s="57"/>
      <c r="H7" s="91" t="s">
        <v>3</v>
      </c>
      <c r="I7" s="91"/>
      <c r="J7" s="84" t="s">
        <v>3</v>
      </c>
      <c r="K7" s="85"/>
      <c r="L7" s="56"/>
      <c r="M7" s="57"/>
    </row>
    <row r="8" spans="1:13" ht="18.75" customHeight="1" thickTop="1" x14ac:dyDescent="0.15">
      <c r="A8" s="76"/>
      <c r="B8" s="92" t="s">
        <v>2</v>
      </c>
      <c r="C8" s="77" t="s">
        <v>18</v>
      </c>
      <c r="D8" s="78"/>
      <c r="E8" s="78"/>
      <c r="F8" s="78"/>
      <c r="G8" s="78"/>
      <c r="H8" s="1" t="s">
        <v>19</v>
      </c>
      <c r="I8" s="14"/>
      <c r="J8" s="86"/>
      <c r="K8" s="87"/>
      <c r="L8" s="15"/>
      <c r="M8" s="16"/>
    </row>
    <row r="9" spans="1:13" ht="18.75" customHeight="1" x14ac:dyDescent="0.15">
      <c r="A9" s="76"/>
      <c r="B9" s="93"/>
      <c r="C9" s="71" t="s">
        <v>13</v>
      </c>
      <c r="D9" s="71"/>
      <c r="E9" s="71"/>
      <c r="F9" s="71"/>
      <c r="G9" s="77"/>
      <c r="H9" s="2"/>
      <c r="I9" s="17" t="s">
        <v>4</v>
      </c>
      <c r="J9" s="9"/>
      <c r="K9" s="18" t="s">
        <v>4</v>
      </c>
      <c r="L9" s="19"/>
      <c r="M9" s="16"/>
    </row>
    <row r="10" spans="1:13" ht="18.75" customHeight="1" x14ac:dyDescent="0.15">
      <c r="A10" s="76"/>
      <c r="B10" s="93"/>
      <c r="C10" s="71" t="s">
        <v>14</v>
      </c>
      <c r="D10" s="71"/>
      <c r="E10" s="71"/>
      <c r="F10" s="71"/>
      <c r="G10" s="77"/>
      <c r="H10" s="2"/>
      <c r="I10" s="17" t="s">
        <v>4</v>
      </c>
      <c r="J10" s="9"/>
      <c r="K10" s="18" t="s">
        <v>4</v>
      </c>
      <c r="L10" s="19"/>
      <c r="M10" s="16"/>
    </row>
    <row r="11" spans="1:13" ht="18.75" customHeight="1" x14ac:dyDescent="0.15">
      <c r="A11" s="76"/>
      <c r="B11" s="93"/>
      <c r="C11" s="71" t="s">
        <v>15</v>
      </c>
      <c r="D11" s="71"/>
      <c r="E11" s="71"/>
      <c r="F11" s="71"/>
      <c r="G11" s="77"/>
      <c r="H11" s="2"/>
      <c r="I11" s="17" t="s">
        <v>4</v>
      </c>
      <c r="J11" s="9"/>
      <c r="K11" s="18" t="s">
        <v>4</v>
      </c>
      <c r="L11" s="19"/>
      <c r="M11" s="16"/>
    </row>
    <row r="12" spans="1:13" ht="18.75" customHeight="1" x14ac:dyDescent="0.15">
      <c r="A12" s="76"/>
      <c r="B12" s="93"/>
      <c r="C12" s="71" t="s">
        <v>16</v>
      </c>
      <c r="D12" s="71"/>
      <c r="E12" s="71"/>
      <c r="F12" s="71"/>
      <c r="G12" s="77"/>
      <c r="H12" s="2"/>
      <c r="I12" s="17" t="s">
        <v>4</v>
      </c>
      <c r="J12" s="9"/>
      <c r="K12" s="18" t="s">
        <v>4</v>
      </c>
      <c r="L12" s="19"/>
      <c r="M12" s="16"/>
    </row>
    <row r="13" spans="1:13" ht="18.75" customHeight="1" thickBot="1" x14ac:dyDescent="0.2">
      <c r="A13" s="76"/>
      <c r="B13" s="94"/>
      <c r="C13" s="71" t="s">
        <v>17</v>
      </c>
      <c r="D13" s="71"/>
      <c r="E13" s="71"/>
      <c r="F13" s="71"/>
      <c r="G13" s="77"/>
      <c r="H13" s="3"/>
      <c r="I13" s="20" t="s">
        <v>5</v>
      </c>
      <c r="J13" s="64"/>
      <c r="K13" s="65"/>
      <c r="L13" s="21"/>
      <c r="M13" s="16" t="s">
        <v>36</v>
      </c>
    </row>
    <row r="14" spans="1:13" ht="18.75" customHeight="1" thickTop="1" x14ac:dyDescent="0.15">
      <c r="A14" s="76"/>
      <c r="B14" s="22"/>
      <c r="C14" s="89" t="s">
        <v>7</v>
      </c>
      <c r="D14" s="89"/>
      <c r="E14" s="89"/>
      <c r="F14" s="89"/>
      <c r="G14" s="90"/>
      <c r="H14" s="23">
        <f>IF(H8="はい",IF(ISBLANK(H9),0,ROUNDDOWN(H9,-2)),IF(ISBLANK(H9),0,ROUNDDOWN(H9,-3)))</f>
        <v>0</v>
      </c>
      <c r="I14" s="24" t="s">
        <v>4</v>
      </c>
      <c r="J14" s="25">
        <f>IF(H8="はい",IF(ISBLANK(J9),0,ROUNDDOWN(J9,-2)),IF(ISBLANK(J9),0,ROUNDDOWN(J9,-3)))</f>
        <v>0</v>
      </c>
      <c r="K14" s="26" t="s">
        <v>4</v>
      </c>
      <c r="L14" s="21">
        <f>H14+J14</f>
        <v>0</v>
      </c>
      <c r="M14" s="16"/>
    </row>
    <row r="15" spans="1:13" ht="18.75" customHeight="1" x14ac:dyDescent="0.15">
      <c r="A15" s="76"/>
      <c r="B15" s="88" t="s">
        <v>6</v>
      </c>
      <c r="C15" s="71" t="s">
        <v>8</v>
      </c>
      <c r="D15" s="71"/>
      <c r="E15" s="71"/>
      <c r="F15" s="71"/>
      <c r="G15" s="71"/>
      <c r="H15" s="27">
        <f>IF(H10&gt;0,IF(H8="はい",IF(ISBLANK(H10),0,ROUNDUP(H10,-2)),IF(ISBLANK(H10),0,ROUNDUP(H10,-3))),IF(H8="はい",IF(ISBLANK(H10),0,ROUNDDOWN(H10,-2)),IF(ISBLANK(H10),0,ROUNDDOWN(H10,-3))))</f>
        <v>0</v>
      </c>
      <c r="I15" s="17" t="s">
        <v>4</v>
      </c>
      <c r="J15" s="27">
        <f>IF(J10&gt;0,IF(H8="はい",IF(ISBLANK(J10),0,ROUNDUP(J10,-2)),IF(ISBLANK(J10),0,ROUNDUP(J10,-3))),IF(H8="はい",IF(ISBLANK(J10),0,ROUNDDOWN(J10,-2)),IF(ISBLANK(J10),0,ROUNDDOWN(J10,-3))))</f>
        <v>0</v>
      </c>
      <c r="K15" s="28" t="s">
        <v>4</v>
      </c>
      <c r="L15" s="21">
        <f>H15+J15</f>
        <v>0</v>
      </c>
      <c r="M15" s="16"/>
    </row>
    <row r="16" spans="1:13" ht="18.75" customHeight="1" x14ac:dyDescent="0.15">
      <c r="A16" s="76"/>
      <c r="B16" s="88"/>
      <c r="C16" s="71" t="s">
        <v>9</v>
      </c>
      <c r="D16" s="71"/>
      <c r="E16" s="71"/>
      <c r="F16" s="71"/>
      <c r="G16" s="71"/>
      <c r="H16" s="27">
        <f>IF(H8="はい",IF(ISBLANK(H11),0,ROUNDUP(H11,-2)),IF(ISBLANK(H11),0,ROUNDUP(H11,-3)))</f>
        <v>0</v>
      </c>
      <c r="I16" s="17" t="s">
        <v>4</v>
      </c>
      <c r="J16" s="25">
        <f>IF(H8="はい",IF(ISBLANK(J11),0,ROUNDUP(J11,-2)),IF(ISBLANK(J11),0,ROUNDUP(J11,-3)))</f>
        <v>0</v>
      </c>
      <c r="K16" s="26" t="s">
        <v>4</v>
      </c>
      <c r="L16" s="21">
        <f>H16+J16</f>
        <v>0</v>
      </c>
      <c r="M16" s="16"/>
    </row>
    <row r="17" spans="1:13" ht="18.75" customHeight="1" x14ac:dyDescent="0.15">
      <c r="A17" s="76"/>
      <c r="B17" s="88"/>
      <c r="C17" s="71" t="s">
        <v>10</v>
      </c>
      <c r="D17" s="71"/>
      <c r="E17" s="71"/>
      <c r="F17" s="71"/>
      <c r="G17" s="71"/>
      <c r="H17" s="27">
        <f>IF(H8="はい",IF(ISBLANK(H12),0,ROUNDUP(H12,-2)),IF(ISBLANK(H12),0,ROUNDUP(H12,-3)))</f>
        <v>0</v>
      </c>
      <c r="I17" s="17" t="s">
        <v>4</v>
      </c>
      <c r="J17" s="27">
        <f>IF(H8="はい",IF(ISBLANK(J12),0,ROUNDUP(J12,-2)),IF(ISBLANK(J12),0,ROUNDUP(J12,-3)))</f>
        <v>0</v>
      </c>
      <c r="K17" s="28" t="s">
        <v>4</v>
      </c>
      <c r="L17" s="21">
        <f>H17+J17</f>
        <v>0</v>
      </c>
      <c r="M17" s="16"/>
    </row>
    <row r="18" spans="1:13" ht="18.75" customHeight="1" x14ac:dyDescent="0.15">
      <c r="A18" s="76"/>
      <c r="B18" s="88"/>
      <c r="C18" s="71" t="s">
        <v>11</v>
      </c>
      <c r="D18" s="71"/>
      <c r="E18" s="71"/>
      <c r="F18" s="71"/>
      <c r="G18" s="71"/>
      <c r="H18" s="27">
        <f>IF(ISBLANK(H13),0,107000+48000*(H13-1))</f>
        <v>0</v>
      </c>
      <c r="I18" s="17" t="s">
        <v>4</v>
      </c>
      <c r="J18" s="66"/>
      <c r="K18" s="67"/>
      <c r="L18" s="21">
        <f>H18</f>
        <v>0</v>
      </c>
      <c r="M18" s="16" t="s">
        <v>32</v>
      </c>
    </row>
    <row r="19" spans="1:13" ht="18.75" customHeight="1" x14ac:dyDescent="0.15">
      <c r="A19" s="76"/>
      <c r="B19" s="88"/>
      <c r="C19" s="71" t="s">
        <v>24</v>
      </c>
      <c r="D19" s="71"/>
      <c r="E19" s="71"/>
      <c r="F19" s="71"/>
      <c r="G19" s="71"/>
      <c r="H19" s="27">
        <f>IF(H8="はい",IF(H9="",0,IF(H18=0,ROUNDUP((H14-(H15+H16+H17+H18))*0.2,-2),IF((H14-(H15+H16+H17+H18))*0.2&lt;=H18*2,IF(H14-(H15+H16+H17+H18)&lt;0,0,ROUNDUP((H14-(H15+H16+H17+H18))*0.2,-2)),ROUNDUP(H18*2,-2)))),IF(H9="",0,IF(H18=0,ROUNDUP((H14-(H15+H16+H17+H18))*0.2,-3),IF((H14-(H15+H16+H17+H18))*0.2&lt;=H18*2,IF(H14-(H15+H16+H17+H18)&lt;0,0,ROUNDUP((H14-(H15+H16+H17+H18))*0.2,-3)),ROUNDUP(H18*2,-3)))))</f>
        <v>0</v>
      </c>
      <c r="I19" s="17" t="s">
        <v>4</v>
      </c>
      <c r="J19" s="27">
        <f>IF(L19-H19&lt;=0,0,L19-H19)</f>
        <v>0</v>
      </c>
      <c r="K19" s="28" t="s">
        <v>4</v>
      </c>
      <c r="L19" s="19">
        <f>IF(H8="はい",IF(J9="",0,IF(L18=0,ROUNDUP((L14-(L15+L16+L17+L18))*0.2,-2),IF((L14-(L15+L16+L17+L18))*0.2&lt;=L18*2,IF(L14-(L15+L16+L17+L18)&lt;0,0,ROUNDUP((L14-(L15+L16+L17+L18))*0.2,-2)),ROUNDUP(L18*2,-2)))),IF(J9="",0,IF(L18=0,ROUNDUP((L14-(L15+L16+L17+L18))*0.2,-3),IF((L14-(L15+L16+L17+L18))*0.2&lt;=L18*2,IF(L14-(L15+L16+L17+L18)&lt;0,0,ROUNDUP((L14-(L15+L16+L17+L18))*0.2,-3)),ROUNDUP(L18*2,-3)))))</f>
        <v>0</v>
      </c>
      <c r="M19" s="16"/>
    </row>
    <row r="20" spans="1:13" ht="18.75" customHeight="1" x14ac:dyDescent="0.15">
      <c r="A20" s="76"/>
      <c r="B20" s="29"/>
      <c r="C20" s="72" t="s">
        <v>12</v>
      </c>
      <c r="D20" s="72"/>
      <c r="E20" s="72"/>
      <c r="F20" s="72"/>
      <c r="G20" s="73"/>
      <c r="H20" s="30">
        <f>IF(H19&lt;0,H15+H16+H17+H18+H19*0,H15+H16+H17+H18+H19)</f>
        <v>0</v>
      </c>
      <c r="I20" s="31" t="s">
        <v>4</v>
      </c>
      <c r="J20" s="25">
        <f>J15+J16+J17+J19</f>
        <v>0</v>
      </c>
      <c r="K20" s="26" t="s">
        <v>4</v>
      </c>
      <c r="L20" s="32">
        <f>L15+L16+L17+L18+L19</f>
        <v>0</v>
      </c>
      <c r="M20" s="16"/>
    </row>
    <row r="21" spans="1:13" ht="18.75" customHeight="1" thickBot="1" x14ac:dyDescent="0.2">
      <c r="A21" s="76"/>
      <c r="B21" s="29"/>
      <c r="C21" s="78" t="s">
        <v>20</v>
      </c>
      <c r="D21" s="78"/>
      <c r="E21" s="78"/>
      <c r="F21" s="78"/>
      <c r="G21" s="79"/>
      <c r="H21" s="74"/>
      <c r="I21" s="75"/>
      <c r="J21" s="33">
        <f>IF(H20-H14&lt;0,,H20-H14)</f>
        <v>0</v>
      </c>
      <c r="K21" s="34" t="s">
        <v>4</v>
      </c>
      <c r="L21" s="19"/>
      <c r="M21" s="16"/>
    </row>
    <row r="22" spans="1:13" ht="27" customHeight="1" thickTop="1" thickBot="1" x14ac:dyDescent="0.2">
      <c r="A22" s="76"/>
      <c r="B22" s="35"/>
      <c r="C22" s="69" t="s">
        <v>25</v>
      </c>
      <c r="D22" s="69"/>
      <c r="E22" s="69"/>
      <c r="F22" s="69"/>
      <c r="G22" s="70"/>
      <c r="H22" s="10">
        <f>IF(IF(H20=0,0,H14-H20)&lt;0,0,IF(H20=0,0,H14-H20))</f>
        <v>0</v>
      </c>
      <c r="I22" s="6" t="s">
        <v>4</v>
      </c>
      <c r="J22" s="11">
        <f>IF(J14-(H20-H14)-J20-H22&gt;0,J14-(H20-H14)-J20-H22,0)</f>
        <v>0</v>
      </c>
      <c r="K22" s="7" t="s">
        <v>4</v>
      </c>
      <c r="L22" s="32">
        <f>L14-L20</f>
        <v>0</v>
      </c>
      <c r="M22" s="36"/>
    </row>
    <row r="23" spans="1:13" ht="27" customHeight="1" thickTop="1" thickBot="1" x14ac:dyDescent="0.2">
      <c r="A23" s="76"/>
      <c r="B23" s="37"/>
      <c r="C23" s="80" t="s">
        <v>33</v>
      </c>
      <c r="D23" s="80"/>
      <c r="E23" s="80"/>
      <c r="F23" s="80"/>
      <c r="G23" s="81"/>
      <c r="H23" s="82">
        <f>SUM(H22,J22)</f>
        <v>0</v>
      </c>
      <c r="I23" s="83"/>
      <c r="J23" s="83"/>
      <c r="K23" s="8" t="s">
        <v>4</v>
      </c>
      <c r="L23" s="19"/>
      <c r="M23" s="38"/>
    </row>
    <row r="24" spans="1:13" ht="118.5" customHeight="1" thickTop="1" x14ac:dyDescent="0.15">
      <c r="A24" s="76"/>
      <c r="B24" s="68" t="s">
        <v>27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</sheetData>
  <protectedRanges>
    <protectedRange sqref="J7:J12" name="範囲2"/>
    <protectedRange sqref="H8:H12" name="範囲1"/>
    <protectedRange sqref="H13" name="範囲1_1"/>
  </protectedRanges>
  <mergeCells count="39">
    <mergeCell ref="J7:K7"/>
    <mergeCell ref="J8:K8"/>
    <mergeCell ref="C13:G13"/>
    <mergeCell ref="B7:G7"/>
    <mergeCell ref="B15:B19"/>
    <mergeCell ref="C14:G14"/>
    <mergeCell ref="H7:I7"/>
    <mergeCell ref="B8:B13"/>
    <mergeCell ref="C8:G8"/>
    <mergeCell ref="C18:G18"/>
    <mergeCell ref="J13:K13"/>
    <mergeCell ref="J18:K18"/>
    <mergeCell ref="B24:M24"/>
    <mergeCell ref="C22:G22"/>
    <mergeCell ref="C19:G19"/>
    <mergeCell ref="C20:G20"/>
    <mergeCell ref="C15:G15"/>
    <mergeCell ref="C16:G16"/>
    <mergeCell ref="C17:G17"/>
    <mergeCell ref="H21:I21"/>
    <mergeCell ref="C21:G21"/>
    <mergeCell ref="C23:G23"/>
    <mergeCell ref="H23:J23"/>
    <mergeCell ref="A1:H1"/>
    <mergeCell ref="B4:G6"/>
    <mergeCell ref="H6:I6"/>
    <mergeCell ref="H5:I5"/>
    <mergeCell ref="I1:M3"/>
    <mergeCell ref="L4:L7"/>
    <mergeCell ref="M4:M7"/>
    <mergeCell ref="H4:I4"/>
    <mergeCell ref="J4:K4"/>
    <mergeCell ref="J6:K6"/>
    <mergeCell ref="J5:K5"/>
    <mergeCell ref="A7:A24"/>
    <mergeCell ref="C9:G9"/>
    <mergeCell ref="C10:G10"/>
    <mergeCell ref="C11:G11"/>
    <mergeCell ref="C12:G12"/>
  </mergeCells>
  <phoneticPr fontId="2"/>
  <dataValidations count="3">
    <dataValidation type="list" allowBlank="1" showInputMessage="1" showErrorMessage="1" sqref="H8" xr:uid="{00000000-0002-0000-0000-000000000000}">
      <formula1>"はい,いいえ"</formula1>
    </dataValidation>
    <dataValidation type="list" allowBlank="1" showInputMessage="1" showErrorMessage="1" sqref="H5:K5" xr:uid="{00000000-0002-0000-0000-000001000000}">
      <formula1>"▼選 択,【給 与】,【賞 与】"</formula1>
    </dataValidation>
    <dataValidation type="whole" allowBlank="1" showInputMessage="1" showErrorMessage="1" errorTitle="入力エラー" error="本人を含む人数を入力してください。本人のみの場合、１を入力してください。" sqref="H13" xr:uid="{00000000-0002-0000-0000-000002000000}">
      <formula1>1</formula1>
      <formula2>100</formula2>
    </dataValidation>
  </dataValidations>
  <pageMargins left="0.2" right="0.2" top="0.34" bottom="0.2" header="0.36" footer="0.2"/>
  <pageSetup paperSize="9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24"/>
  <sheetViews>
    <sheetView zoomScaleNormal="100" workbookViewId="0">
      <selection activeCell="N9" sqref="N9"/>
    </sheetView>
  </sheetViews>
  <sheetFormatPr defaultRowHeight="13.5" x14ac:dyDescent="0.15"/>
  <cols>
    <col min="1" max="1" width="4.625" style="13" customWidth="1"/>
    <col min="2" max="2" width="5.375" style="13" customWidth="1"/>
    <col min="3" max="6" width="9" style="13"/>
    <col min="7" max="7" width="17" style="13" customWidth="1"/>
    <col min="8" max="8" width="11.875" style="13" customWidth="1"/>
    <col min="9" max="9" width="3.75" style="13" customWidth="1"/>
    <col min="10" max="10" width="11.875" style="13" customWidth="1"/>
    <col min="11" max="11" width="3.75" style="13" customWidth="1"/>
    <col min="12" max="12" width="13" style="12" hidden="1" customWidth="1"/>
    <col min="13" max="13" width="32.75" style="13" bestFit="1" customWidth="1"/>
    <col min="14" max="16384" width="9" style="13"/>
  </cols>
  <sheetData>
    <row r="1" spans="1:13" ht="39" customHeight="1" x14ac:dyDescent="0.15">
      <c r="A1" s="39" t="s">
        <v>37</v>
      </c>
      <c r="B1" s="40"/>
      <c r="C1" s="40"/>
      <c r="D1" s="40"/>
      <c r="E1" s="40"/>
      <c r="F1" s="40"/>
      <c r="G1" s="40"/>
      <c r="H1" s="40"/>
      <c r="I1" s="52" t="s">
        <v>30</v>
      </c>
      <c r="J1" s="52"/>
      <c r="K1" s="52"/>
      <c r="L1" s="52"/>
      <c r="M1" s="53"/>
    </row>
    <row r="2" spans="1:13" ht="23.25" customHeight="1" x14ac:dyDescent="0.15">
      <c r="A2" s="4" t="s">
        <v>34</v>
      </c>
      <c r="B2" s="5"/>
      <c r="C2" s="5"/>
      <c r="D2" s="5"/>
      <c r="E2" s="5"/>
      <c r="F2" s="5"/>
      <c r="G2" s="5"/>
      <c r="H2" s="5"/>
      <c r="I2" s="53"/>
      <c r="J2" s="53"/>
      <c r="K2" s="53"/>
      <c r="L2" s="53"/>
      <c r="M2" s="53"/>
    </row>
    <row r="3" spans="1:13" ht="23.25" customHeight="1" x14ac:dyDescent="0.15">
      <c r="A3" s="4" t="s">
        <v>31</v>
      </c>
      <c r="B3" s="4"/>
      <c r="C3" s="4"/>
      <c r="D3" s="4"/>
      <c r="E3" s="4"/>
      <c r="F3" s="4"/>
      <c r="G3" s="4"/>
      <c r="H3" s="4"/>
      <c r="I3" s="53"/>
      <c r="J3" s="53"/>
      <c r="K3" s="53"/>
      <c r="L3" s="53"/>
      <c r="M3" s="53"/>
    </row>
    <row r="4" spans="1:13" ht="23.25" customHeight="1" thickBot="1" x14ac:dyDescent="0.2">
      <c r="A4" s="4"/>
      <c r="B4" s="41" t="s">
        <v>21</v>
      </c>
      <c r="C4" s="42"/>
      <c r="D4" s="42"/>
      <c r="E4" s="42"/>
      <c r="F4" s="42"/>
      <c r="G4" s="43"/>
      <c r="H4" s="58" t="s">
        <v>22</v>
      </c>
      <c r="I4" s="58"/>
      <c r="J4" s="59" t="s">
        <v>23</v>
      </c>
      <c r="K4" s="59"/>
      <c r="L4" s="54" t="s">
        <v>35</v>
      </c>
      <c r="M4" s="57" t="s">
        <v>1</v>
      </c>
    </row>
    <row r="5" spans="1:13" ht="23.25" customHeight="1" thickTop="1" thickBot="1" x14ac:dyDescent="0.2">
      <c r="A5" s="4"/>
      <c r="B5" s="44"/>
      <c r="C5" s="45"/>
      <c r="D5" s="45"/>
      <c r="E5" s="45"/>
      <c r="F5" s="45"/>
      <c r="G5" s="45"/>
      <c r="H5" s="50" t="s">
        <v>28</v>
      </c>
      <c r="I5" s="51"/>
      <c r="J5" s="62" t="s">
        <v>28</v>
      </c>
      <c r="K5" s="63"/>
      <c r="L5" s="55"/>
      <c r="M5" s="57"/>
    </row>
    <row r="6" spans="1:13" ht="23.25" customHeight="1" thickTop="1" thickBot="1" x14ac:dyDescent="0.2">
      <c r="A6" s="4"/>
      <c r="B6" s="46"/>
      <c r="C6" s="47"/>
      <c r="D6" s="47"/>
      <c r="E6" s="47"/>
      <c r="F6" s="47"/>
      <c r="G6" s="47"/>
      <c r="H6" s="48" t="s">
        <v>26</v>
      </c>
      <c r="I6" s="49"/>
      <c r="J6" s="60" t="s">
        <v>26</v>
      </c>
      <c r="K6" s="61"/>
      <c r="L6" s="55"/>
      <c r="M6" s="57"/>
    </row>
    <row r="7" spans="1:13" ht="18.75" customHeight="1" thickTop="1" thickBot="1" x14ac:dyDescent="0.2">
      <c r="A7" s="76"/>
      <c r="B7" s="57" t="s">
        <v>0</v>
      </c>
      <c r="C7" s="57"/>
      <c r="D7" s="57"/>
      <c r="E7" s="57"/>
      <c r="F7" s="57"/>
      <c r="G7" s="57"/>
      <c r="H7" s="91" t="s">
        <v>3</v>
      </c>
      <c r="I7" s="91"/>
      <c r="J7" s="84" t="s">
        <v>3</v>
      </c>
      <c r="K7" s="85"/>
      <c r="L7" s="56"/>
      <c r="M7" s="57"/>
    </row>
    <row r="8" spans="1:13" ht="18.75" customHeight="1" thickTop="1" x14ac:dyDescent="0.15">
      <c r="A8" s="76"/>
      <c r="B8" s="92" t="s">
        <v>2</v>
      </c>
      <c r="C8" s="77" t="s">
        <v>18</v>
      </c>
      <c r="D8" s="78"/>
      <c r="E8" s="78"/>
      <c r="F8" s="78"/>
      <c r="G8" s="78"/>
      <c r="H8" s="1" t="s">
        <v>19</v>
      </c>
      <c r="I8" s="14"/>
      <c r="J8" s="86"/>
      <c r="K8" s="87"/>
      <c r="L8" s="15"/>
      <c r="M8" s="16"/>
    </row>
    <row r="9" spans="1:13" ht="18.75" customHeight="1" x14ac:dyDescent="0.15">
      <c r="A9" s="76"/>
      <c r="B9" s="93"/>
      <c r="C9" s="71" t="s">
        <v>13</v>
      </c>
      <c r="D9" s="71"/>
      <c r="E9" s="71"/>
      <c r="F9" s="71"/>
      <c r="G9" s="77"/>
      <c r="H9" s="2">
        <v>300000</v>
      </c>
      <c r="I9" s="17" t="s">
        <v>4</v>
      </c>
      <c r="J9" s="9">
        <v>50000</v>
      </c>
      <c r="K9" s="18" t="s">
        <v>4</v>
      </c>
      <c r="L9" s="19"/>
      <c r="M9" s="16"/>
    </row>
    <row r="10" spans="1:13" ht="18.75" customHeight="1" x14ac:dyDescent="0.15">
      <c r="A10" s="76"/>
      <c r="B10" s="93"/>
      <c r="C10" s="71" t="s">
        <v>14</v>
      </c>
      <c r="D10" s="71"/>
      <c r="E10" s="71"/>
      <c r="F10" s="71"/>
      <c r="G10" s="77"/>
      <c r="H10" s="2">
        <v>30000</v>
      </c>
      <c r="I10" s="17" t="s">
        <v>4</v>
      </c>
      <c r="J10" s="9">
        <v>3000</v>
      </c>
      <c r="K10" s="18" t="s">
        <v>4</v>
      </c>
      <c r="L10" s="19"/>
      <c r="M10" s="16"/>
    </row>
    <row r="11" spans="1:13" ht="18.75" customHeight="1" x14ac:dyDescent="0.15">
      <c r="A11" s="76"/>
      <c r="B11" s="93"/>
      <c r="C11" s="71" t="s">
        <v>15</v>
      </c>
      <c r="D11" s="71"/>
      <c r="E11" s="71"/>
      <c r="F11" s="71"/>
      <c r="G11" s="77"/>
      <c r="H11" s="2">
        <v>10000</v>
      </c>
      <c r="I11" s="17" t="s">
        <v>4</v>
      </c>
      <c r="J11" s="9">
        <v>1000</v>
      </c>
      <c r="K11" s="18" t="s">
        <v>4</v>
      </c>
      <c r="L11" s="19"/>
      <c r="M11" s="16"/>
    </row>
    <row r="12" spans="1:13" ht="18.75" customHeight="1" x14ac:dyDescent="0.15">
      <c r="A12" s="76"/>
      <c r="B12" s="93"/>
      <c r="C12" s="71" t="s">
        <v>16</v>
      </c>
      <c r="D12" s="71"/>
      <c r="E12" s="71"/>
      <c r="F12" s="71"/>
      <c r="G12" s="77"/>
      <c r="H12" s="2">
        <v>10000</v>
      </c>
      <c r="I12" s="17" t="s">
        <v>4</v>
      </c>
      <c r="J12" s="9">
        <v>1000</v>
      </c>
      <c r="K12" s="18" t="s">
        <v>4</v>
      </c>
      <c r="L12" s="19"/>
      <c r="M12" s="16"/>
    </row>
    <row r="13" spans="1:13" ht="18.75" customHeight="1" thickBot="1" x14ac:dyDescent="0.2">
      <c r="A13" s="76"/>
      <c r="B13" s="94"/>
      <c r="C13" s="71" t="s">
        <v>17</v>
      </c>
      <c r="D13" s="71"/>
      <c r="E13" s="71"/>
      <c r="F13" s="71"/>
      <c r="G13" s="77"/>
      <c r="H13" s="3">
        <v>4</v>
      </c>
      <c r="I13" s="20" t="s">
        <v>5</v>
      </c>
      <c r="J13" s="64"/>
      <c r="K13" s="65"/>
      <c r="L13" s="21"/>
      <c r="M13" s="16" t="s">
        <v>36</v>
      </c>
    </row>
    <row r="14" spans="1:13" ht="18.75" customHeight="1" thickTop="1" x14ac:dyDescent="0.15">
      <c r="A14" s="76"/>
      <c r="B14" s="22"/>
      <c r="C14" s="89" t="s">
        <v>7</v>
      </c>
      <c r="D14" s="89"/>
      <c r="E14" s="89"/>
      <c r="F14" s="89"/>
      <c r="G14" s="90"/>
      <c r="H14" s="23">
        <f>IF(H8="はい",IF(ISBLANK(H9),0,ROUNDDOWN(H9,-2)),IF(ISBLANK(H9),0,ROUNDDOWN(H9,-3)))</f>
        <v>300000</v>
      </c>
      <c r="I14" s="24" t="s">
        <v>4</v>
      </c>
      <c r="J14" s="25">
        <f>IF(H8="はい",IF(ISBLANK(J9),0,ROUNDDOWN(J9,-2)),IF(ISBLANK(J9),0,ROUNDDOWN(J9,-3)))</f>
        <v>50000</v>
      </c>
      <c r="K14" s="26" t="s">
        <v>4</v>
      </c>
      <c r="L14" s="21">
        <f>H14+J14</f>
        <v>350000</v>
      </c>
      <c r="M14" s="16"/>
    </row>
    <row r="15" spans="1:13" ht="18.75" customHeight="1" x14ac:dyDescent="0.15">
      <c r="A15" s="76"/>
      <c r="B15" s="88" t="s">
        <v>6</v>
      </c>
      <c r="C15" s="71" t="s">
        <v>8</v>
      </c>
      <c r="D15" s="71"/>
      <c r="E15" s="71"/>
      <c r="F15" s="71"/>
      <c r="G15" s="71"/>
      <c r="H15" s="27">
        <f>IF(H10&gt;0,IF(H8="はい",IF(ISBLANK(H10),0,ROUNDUP(H10,-2)),IF(ISBLANK(H10),0,ROUNDUP(H10,-3))),IF(H8="はい",IF(ISBLANK(H10),0,ROUNDDOWN(H10,-2)),IF(ISBLANK(H10),0,ROUNDDOWN(H10,-3))))</f>
        <v>30000</v>
      </c>
      <c r="I15" s="17" t="s">
        <v>4</v>
      </c>
      <c r="J15" s="27">
        <f>IF(J10&gt;0,IF(H8="はい",IF(ISBLANK(J10),0,ROUNDUP(J10,-2)),IF(ISBLANK(J10),0,ROUNDUP(J10,-3))),IF(H8="はい",IF(ISBLANK(J10),0,ROUNDDOWN(J10,-2)),IF(ISBLANK(J10),0,ROUNDDOWN(J10,-3))))</f>
        <v>3000</v>
      </c>
      <c r="K15" s="28" t="s">
        <v>4</v>
      </c>
      <c r="L15" s="21">
        <f>H15+J15</f>
        <v>33000</v>
      </c>
      <c r="M15" s="16"/>
    </row>
    <row r="16" spans="1:13" ht="18.75" customHeight="1" x14ac:dyDescent="0.15">
      <c r="A16" s="76"/>
      <c r="B16" s="88"/>
      <c r="C16" s="71" t="s">
        <v>9</v>
      </c>
      <c r="D16" s="71"/>
      <c r="E16" s="71"/>
      <c r="F16" s="71"/>
      <c r="G16" s="71"/>
      <c r="H16" s="27">
        <f>IF(H8="はい",IF(ISBLANK(H11),0,ROUNDUP(H11,-2)),IF(ISBLANK(H11),0,ROUNDUP(H11,-3)))</f>
        <v>10000</v>
      </c>
      <c r="I16" s="17" t="s">
        <v>4</v>
      </c>
      <c r="J16" s="25">
        <f>IF(H8="はい",IF(ISBLANK(J11),0,ROUNDUP(J11,-2)),IF(ISBLANK(J11),0,ROUNDUP(J11,-3)))</f>
        <v>1000</v>
      </c>
      <c r="K16" s="26" t="s">
        <v>4</v>
      </c>
      <c r="L16" s="21">
        <f>H16+J16</f>
        <v>11000</v>
      </c>
      <c r="M16" s="16"/>
    </row>
    <row r="17" spans="1:13" ht="18.75" customHeight="1" x14ac:dyDescent="0.15">
      <c r="A17" s="76"/>
      <c r="B17" s="88"/>
      <c r="C17" s="71" t="s">
        <v>10</v>
      </c>
      <c r="D17" s="71"/>
      <c r="E17" s="71"/>
      <c r="F17" s="71"/>
      <c r="G17" s="71"/>
      <c r="H17" s="27">
        <f>IF(H8="はい",IF(ISBLANK(H12),0,ROUNDUP(H12,-2)),IF(ISBLANK(H12),0,ROUNDUP(H12,-3)))</f>
        <v>10000</v>
      </c>
      <c r="I17" s="17" t="s">
        <v>4</v>
      </c>
      <c r="J17" s="27">
        <f>IF(H8="はい",IF(ISBLANK(J12),0,ROUNDUP(J12,-2)),IF(ISBLANK(J12),0,ROUNDUP(J12,-3)))</f>
        <v>1000</v>
      </c>
      <c r="K17" s="28" t="s">
        <v>4</v>
      </c>
      <c r="L17" s="21">
        <f>H17+J17</f>
        <v>11000</v>
      </c>
      <c r="M17" s="16"/>
    </row>
    <row r="18" spans="1:13" ht="18.75" customHeight="1" x14ac:dyDescent="0.15">
      <c r="A18" s="76"/>
      <c r="B18" s="88"/>
      <c r="C18" s="71" t="s">
        <v>11</v>
      </c>
      <c r="D18" s="71"/>
      <c r="E18" s="71"/>
      <c r="F18" s="71"/>
      <c r="G18" s="71"/>
      <c r="H18" s="27">
        <f>IF(ISBLANK(H13),0,107000+48000*(H13-1))</f>
        <v>251000</v>
      </c>
      <c r="I18" s="17" t="s">
        <v>4</v>
      </c>
      <c r="J18" s="66"/>
      <c r="K18" s="67"/>
      <c r="L18" s="21">
        <f>H18</f>
        <v>251000</v>
      </c>
      <c r="M18" s="16" t="s">
        <v>32</v>
      </c>
    </row>
    <row r="19" spans="1:13" ht="18.75" customHeight="1" x14ac:dyDescent="0.15">
      <c r="A19" s="76"/>
      <c r="B19" s="88"/>
      <c r="C19" s="71" t="s">
        <v>24</v>
      </c>
      <c r="D19" s="71"/>
      <c r="E19" s="71"/>
      <c r="F19" s="71"/>
      <c r="G19" s="71"/>
      <c r="H19" s="27">
        <f>IF(H8="はい",IF(H9="",0,IF(H18=0,ROUNDUP((H14-(H15+H16+H17+H18))*0.2,-2),IF((H14-(H15+H16+H17+H18))*0.2&lt;=H18*2,IF(H14-(H15+H16+H17+H18)&lt;0,0,ROUNDUP((H14-(H15+H16+H17+H18))*0.2,-2)),ROUNDUP(H18*2,-2)))),IF(H9="",0,IF(H18=0,ROUNDUP((H14-(H15+H16+H17+H18))*0.2,-3),IF((H14-(H15+H16+H17+H18))*0.2&lt;=H18*2,IF(H14-(H15+H16+H17+H18)&lt;0,0,ROUNDUP((H14-(H15+H16+H17+H18))*0.2,-3)),ROUNDUP(H18*2,-3)))))</f>
        <v>0</v>
      </c>
      <c r="I19" s="17" t="s">
        <v>4</v>
      </c>
      <c r="J19" s="27">
        <f>IF(L19-H19&lt;0,0,L19-H19)</f>
        <v>9000</v>
      </c>
      <c r="K19" s="28" t="s">
        <v>4</v>
      </c>
      <c r="L19" s="19">
        <f>IF(H8="はい",IF(J9="",0,IF(L18=0,ROUNDUP((L14-(L15+L16+L17+L18))*0.2,-2),IF((L14-(L15+L16+L17+L18))*0.2&lt;=L18*2,IF(L14-(L15+L16+L17+L18)&lt;0,0,ROUNDUP((L14-(L15+L16+L17+L18))*0.2,-2)),ROUNDUP(L18*2,-2)))),IF(J9="",0,IF(L18=0,ROUNDUP((L14-(L15+L16+L17+L18))*0.2,-3),IF((L14-(L15+L16+L17+L18))*0.2&lt;=L18*2,IF(L14-(L15+L16+L17+L18)&lt;0,0,ROUNDUP((L14-(L15+L16+L17+L18))*0.2,-3)),ROUNDUP(L18*2,-3)))))</f>
        <v>9000</v>
      </c>
      <c r="M19" s="16"/>
    </row>
    <row r="20" spans="1:13" ht="18.75" customHeight="1" x14ac:dyDescent="0.15">
      <c r="A20" s="76"/>
      <c r="B20" s="29"/>
      <c r="C20" s="72" t="s">
        <v>12</v>
      </c>
      <c r="D20" s="72"/>
      <c r="E20" s="72"/>
      <c r="F20" s="72"/>
      <c r="G20" s="73"/>
      <c r="H20" s="30">
        <f>IF(H19&lt;0,H15+H16+H17+H18+H19*0,H15+H16+H17+H18+H19)</f>
        <v>301000</v>
      </c>
      <c r="I20" s="31" t="s">
        <v>4</v>
      </c>
      <c r="J20" s="25">
        <f>J15+J16+J17+J19</f>
        <v>14000</v>
      </c>
      <c r="K20" s="26" t="s">
        <v>4</v>
      </c>
      <c r="L20" s="32">
        <f>L15+L16+L17+L18+L19</f>
        <v>315000</v>
      </c>
      <c r="M20" s="16"/>
    </row>
    <row r="21" spans="1:13" ht="18.75" customHeight="1" thickBot="1" x14ac:dyDescent="0.2">
      <c r="A21" s="76"/>
      <c r="B21" s="29"/>
      <c r="C21" s="78" t="s">
        <v>20</v>
      </c>
      <c r="D21" s="78"/>
      <c r="E21" s="78"/>
      <c r="F21" s="78"/>
      <c r="G21" s="79"/>
      <c r="H21" s="74"/>
      <c r="I21" s="75"/>
      <c r="J21" s="33">
        <f>IF(H20-H14&lt;0,,H20-H14)</f>
        <v>1000</v>
      </c>
      <c r="K21" s="34" t="s">
        <v>4</v>
      </c>
      <c r="L21" s="19"/>
      <c r="M21" s="16"/>
    </row>
    <row r="22" spans="1:13" ht="27" customHeight="1" thickTop="1" thickBot="1" x14ac:dyDescent="0.2">
      <c r="A22" s="76"/>
      <c r="B22" s="35"/>
      <c r="C22" s="69" t="s">
        <v>25</v>
      </c>
      <c r="D22" s="69"/>
      <c r="E22" s="69"/>
      <c r="F22" s="69"/>
      <c r="G22" s="70"/>
      <c r="H22" s="10">
        <f>IF(IF(H20=0,0,H14-H20)&lt;0,0,IF(H20=0,0,H14-H20))</f>
        <v>0</v>
      </c>
      <c r="I22" s="6" t="s">
        <v>4</v>
      </c>
      <c r="J22" s="11">
        <f>IF(J14-(H20-H14)-J20-H22&gt;0,J14-(H20-H14)-J20-H22,0)</f>
        <v>35000</v>
      </c>
      <c r="K22" s="7" t="s">
        <v>4</v>
      </c>
      <c r="L22" s="32">
        <f>L14-L20</f>
        <v>35000</v>
      </c>
      <c r="M22" s="36"/>
    </row>
    <row r="23" spans="1:13" ht="27" customHeight="1" thickTop="1" thickBot="1" x14ac:dyDescent="0.2">
      <c r="A23" s="76"/>
      <c r="B23" s="37"/>
      <c r="C23" s="80" t="s">
        <v>33</v>
      </c>
      <c r="D23" s="80"/>
      <c r="E23" s="80"/>
      <c r="F23" s="80"/>
      <c r="G23" s="81"/>
      <c r="H23" s="82">
        <f>SUM(H22,J22)</f>
        <v>35000</v>
      </c>
      <c r="I23" s="83"/>
      <c r="J23" s="83"/>
      <c r="K23" s="8" t="s">
        <v>4</v>
      </c>
      <c r="L23" s="19"/>
      <c r="M23" s="38"/>
    </row>
    <row r="24" spans="1:13" ht="118.5" customHeight="1" thickTop="1" x14ac:dyDescent="0.15">
      <c r="A24" s="76"/>
      <c r="B24" s="68" t="s">
        <v>27</v>
      </c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</row>
  </sheetData>
  <sheetProtection sheet="1" objects="1" scenarios="1"/>
  <protectedRanges>
    <protectedRange sqref="J7:J12" name="範囲2"/>
    <protectedRange sqref="H8:H12" name="範囲1"/>
    <protectedRange sqref="H13" name="範囲1_1"/>
  </protectedRanges>
  <mergeCells count="39">
    <mergeCell ref="A1:H1"/>
    <mergeCell ref="I1:M3"/>
    <mergeCell ref="B4:G6"/>
    <mergeCell ref="H4:I4"/>
    <mergeCell ref="J4:K4"/>
    <mergeCell ref="L4:L7"/>
    <mergeCell ref="M4:M7"/>
    <mergeCell ref="H5:I5"/>
    <mergeCell ref="J5:K5"/>
    <mergeCell ref="H6:I6"/>
    <mergeCell ref="J6:K6"/>
    <mergeCell ref="A7:A24"/>
    <mergeCell ref="B7:G7"/>
    <mergeCell ref="H7:I7"/>
    <mergeCell ref="J7:K7"/>
    <mergeCell ref="B8:B13"/>
    <mergeCell ref="C8:G8"/>
    <mergeCell ref="J8:K8"/>
    <mergeCell ref="C9:G9"/>
    <mergeCell ref="C10:G10"/>
    <mergeCell ref="C11:G11"/>
    <mergeCell ref="C12:G12"/>
    <mergeCell ref="C13:G13"/>
    <mergeCell ref="J13:K13"/>
    <mergeCell ref="C14:G14"/>
    <mergeCell ref="B15:B19"/>
    <mergeCell ref="C15:G15"/>
    <mergeCell ref="C16:G16"/>
    <mergeCell ref="C17:G17"/>
    <mergeCell ref="C18:G18"/>
    <mergeCell ref="C23:G23"/>
    <mergeCell ref="H23:J23"/>
    <mergeCell ref="B24:M24"/>
    <mergeCell ref="J18:K18"/>
    <mergeCell ref="C19:G19"/>
    <mergeCell ref="C20:G20"/>
    <mergeCell ref="C21:G21"/>
    <mergeCell ref="H21:I21"/>
    <mergeCell ref="C22:G22"/>
  </mergeCells>
  <phoneticPr fontId="2"/>
  <dataValidations count="3">
    <dataValidation type="whole" allowBlank="1" showInputMessage="1" showErrorMessage="1" errorTitle="入力エラー" error="本人を含む人数を入力してください。本人のみの場合、１を入力してください。" sqref="H13" xr:uid="{00000000-0002-0000-0100-000000000000}">
      <formula1>1</formula1>
      <formula2>100</formula2>
    </dataValidation>
    <dataValidation type="list" allowBlank="1" showInputMessage="1" showErrorMessage="1" sqref="H5:K5" xr:uid="{00000000-0002-0000-0100-000001000000}">
      <formula1>"▼選 択,【給 与】,【賞 与】"</formula1>
    </dataValidation>
    <dataValidation type="list" allowBlank="1" showInputMessage="1" showErrorMessage="1" sqref="H8" xr:uid="{00000000-0002-0000-0100-000002000000}">
      <formula1>"はい,いいえ"</formula1>
    </dataValidation>
  </dataValidations>
  <pageMargins left="0.7" right="0.7" top="0.75" bottom="0.75" header="0.3" footer="0.3"/>
  <pageSetup paperSize="9" scale="88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掲載用</vt:lpstr>
      <vt:lpstr>計算例</vt:lpstr>
      <vt:lpstr>掲載用!Print_Area</vt:lpstr>
      <vt:lpstr>計算例!Print_Area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郡山市役所</dc:creator>
  <cp:lastModifiedBy>星　貴文</cp:lastModifiedBy>
  <cp:lastPrinted>2026-03-18T11:21:37Z</cp:lastPrinted>
  <dcterms:created xsi:type="dcterms:W3CDTF">2012-12-08T00:04:09Z</dcterms:created>
  <dcterms:modified xsi:type="dcterms:W3CDTF">2026-04-27T10:07:59Z</dcterms:modified>
</cp:coreProperties>
</file>