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rvinffl010\090_財務部\公有資産マネジメント課\共有\非公開\3施設計画係\04 公共施設白書\R2\06_完成（公表）\web更新用\アップロードデータ\分割データ\"/>
    </mc:Choice>
  </mc:AlternateContent>
  <bookViews>
    <workbookView xWindow="0" yWindow="0" windowWidth="28800" windowHeight="12150" tabRatio="938"/>
  </bookViews>
  <sheets>
    <sheet name="表紙＆目次＆凡例" sheetId="1" r:id="rId1"/>
    <sheet name="(1)公共施設" sheetId="2" r:id="rId2"/>
  </sheets>
  <externalReferences>
    <externalReference r:id="rId3"/>
    <externalReference r:id="rId4"/>
    <externalReference r:id="rId5"/>
  </externalReferences>
  <definedNames>
    <definedName name="_xlnm._FilterDatabase" localSheetId="1" hidden="1">'(1)公共施設'!$A$5:$T$790</definedName>
    <definedName name="_xlnm.Print_Area" localSheetId="1">'(1)公共施設'!$A$1:$T$790</definedName>
    <definedName name="_xlnm.Print_Area" localSheetId="0">'表紙＆目次＆凡例'!$A$1:$AH$86</definedName>
    <definedName name="_xlnm.Print_Titles" localSheetId="1">'(1)公共施設'!$5:$5</definedName>
    <definedName name="あ">[1]リストデータ!$A$2:$A$137</definedName>
    <definedName name="リストデータ">[1]リストデータ!$A$2:$A$137</definedName>
    <definedName name="取りまとめ施設名">[2]人件費施設ﾏｽﾀ!$A$3:$A$111</definedName>
    <definedName name="耐震">[3]ﾌﾟﾙﾀﾞｳﾝﾒﾆｭｰ!$C$2:$C$4</definedName>
    <definedName name="大項目">[3]ﾌﾟﾙﾀﾞｳﾝﾒﾆｭｰ!$G$2:$V$2</definedName>
  </definedNames>
  <calcPr calcId="152511"/>
</workbook>
</file>

<file path=xl/calcChain.xml><?xml version="1.0" encoding="utf-8"?>
<calcChain xmlns="http://schemas.openxmlformats.org/spreadsheetml/2006/main">
  <c r="J459" i="2" l="1"/>
  <c r="J438" i="2"/>
  <c r="J423" i="2"/>
  <c r="J336" i="2"/>
  <c r="J317" i="2"/>
  <c r="J316" i="2"/>
  <c r="J307" i="2"/>
  <c r="J306" i="2"/>
  <c r="J303" i="2"/>
  <c r="J298" i="2"/>
  <c r="J296" i="2"/>
  <c r="J293" i="2"/>
  <c r="J290" i="2"/>
  <c r="J288" i="2"/>
  <c r="J285" i="2"/>
  <c r="J284" i="2"/>
  <c r="J282" i="2"/>
  <c r="J279" i="2"/>
  <c r="J278" i="2"/>
  <c r="J276" i="2"/>
  <c r="J272" i="2"/>
  <c r="J263" i="2"/>
  <c r="J262" i="2"/>
  <c r="J259" i="2"/>
  <c r="J258" i="2"/>
  <c r="J256" i="2"/>
  <c r="J255" i="2"/>
  <c r="J254" i="2"/>
  <c r="J253" i="2"/>
  <c r="J252" i="2"/>
  <c r="J251" i="2"/>
  <c r="J250" i="2"/>
  <c r="J249" i="2"/>
  <c r="J218" i="2"/>
  <c r="J167" i="2"/>
  <c r="J166" i="2"/>
  <c r="J108" i="2"/>
  <c r="J107" i="2"/>
  <c r="J106" i="2"/>
  <c r="J98" i="2"/>
  <c r="J86" i="2"/>
  <c r="J85" i="2"/>
  <c r="J78" i="2"/>
  <c r="J64" i="2"/>
  <c r="J48" i="2"/>
  <c r="J47" i="2"/>
  <c r="J41" i="2"/>
  <c r="J33" i="2"/>
  <c r="J31" i="2"/>
  <c r="J26" i="2"/>
  <c r="J25" i="2"/>
  <c r="J24" i="2"/>
  <c r="J23" i="2"/>
  <c r="J22" i="2"/>
  <c r="J21" i="2"/>
  <c r="J20" i="2"/>
  <c r="J19" i="2"/>
  <c r="J17" i="2"/>
  <c r="J16" i="2"/>
  <c r="J15" i="2"/>
  <c r="J14" i="2"/>
  <c r="J12" i="2"/>
  <c r="J11" i="2"/>
  <c r="J9" i="2"/>
  <c r="J8" i="2"/>
  <c r="J7" i="2"/>
  <c r="J6" i="2"/>
</calcChain>
</file>

<file path=xl/sharedStrings.xml><?xml version="1.0" encoding="utf-8"?>
<sst xmlns="http://schemas.openxmlformats.org/spreadsheetml/2006/main" count="7083" uniqueCount="2060">
  <si>
    <t>郡 山 市 公 共 施 設 白 書</t>
    <rPh sb="0" eb="1">
      <t>グン</t>
    </rPh>
    <rPh sb="2" eb="3">
      <t>ヤマ</t>
    </rPh>
    <rPh sb="4" eb="5">
      <t>シ</t>
    </rPh>
    <rPh sb="6" eb="7">
      <t>コウ</t>
    </rPh>
    <rPh sb="8" eb="9">
      <t>トモ</t>
    </rPh>
    <rPh sb="10" eb="11">
      <t>シ</t>
    </rPh>
    <rPh sb="12" eb="13">
      <t>セツ</t>
    </rPh>
    <rPh sb="14" eb="15">
      <t>シロ</t>
    </rPh>
    <rPh sb="16" eb="17">
      <t>ショ</t>
    </rPh>
    <phoneticPr fontId="8"/>
  </si>
  <si>
    <t>（ 資 料 編 ）</t>
    <rPh sb="2" eb="3">
      <t>シ</t>
    </rPh>
    <rPh sb="4" eb="5">
      <t>リョウ</t>
    </rPh>
    <rPh sb="6" eb="7">
      <t>ヘン</t>
    </rPh>
    <phoneticPr fontId="8"/>
  </si>
  <si>
    <t>郡　山　市</t>
    <rPh sb="0" eb="1">
      <t>グン</t>
    </rPh>
    <rPh sb="2" eb="3">
      <t>ヤマ</t>
    </rPh>
    <rPh sb="4" eb="5">
      <t>シ</t>
    </rPh>
    <phoneticPr fontId="8"/>
  </si>
  <si>
    <t>資料編　目次</t>
    <rPh sb="0" eb="3">
      <t>シリョウヘン</t>
    </rPh>
    <rPh sb="4" eb="6">
      <t>モクジ</t>
    </rPh>
    <phoneticPr fontId="8"/>
  </si>
  <si>
    <t>１．公共施設等リスト</t>
    <rPh sb="2" eb="4">
      <t>コウキョウ</t>
    </rPh>
    <rPh sb="4" eb="6">
      <t>シセツ</t>
    </rPh>
    <rPh sb="6" eb="7">
      <t>トウ</t>
    </rPh>
    <phoneticPr fontId="8"/>
  </si>
  <si>
    <t>(1)　公共施設</t>
    <rPh sb="4" eb="8">
      <t>コウキョウシセツ</t>
    </rPh>
    <phoneticPr fontId="8"/>
  </si>
  <si>
    <t>(2)　インフラ施設</t>
    <rPh sb="8" eb="10">
      <t>シセツ</t>
    </rPh>
    <phoneticPr fontId="8"/>
  </si>
  <si>
    <t>　①　公園</t>
    <rPh sb="3" eb="5">
      <t>コウエン</t>
    </rPh>
    <phoneticPr fontId="8"/>
  </si>
  <si>
    <t>　②　公園以外</t>
    <rPh sb="3" eb="5">
      <t>コウエン</t>
    </rPh>
    <rPh sb="5" eb="7">
      <t>イガイ</t>
    </rPh>
    <phoneticPr fontId="8"/>
  </si>
  <si>
    <t>(3)　参考資料（広域消防組合施設）</t>
    <rPh sb="4" eb="6">
      <t>サンコウ</t>
    </rPh>
    <rPh sb="6" eb="8">
      <t>シリョウ</t>
    </rPh>
    <rPh sb="9" eb="11">
      <t>コウイキ</t>
    </rPh>
    <rPh sb="11" eb="13">
      <t>ショウボウ</t>
    </rPh>
    <rPh sb="13" eb="15">
      <t>クミアイ</t>
    </rPh>
    <rPh sb="15" eb="17">
      <t>シセツ</t>
    </rPh>
    <phoneticPr fontId="8"/>
  </si>
  <si>
    <t>≪　凡　例　≫</t>
    <rPh sb="2" eb="3">
      <t>ボン</t>
    </rPh>
    <rPh sb="4" eb="5">
      <t>レイ</t>
    </rPh>
    <phoneticPr fontId="8"/>
  </si>
  <si>
    <t>１．掲載対象及びデータについて</t>
    <rPh sb="2" eb="4">
      <t>ケイサイ</t>
    </rPh>
    <rPh sb="4" eb="6">
      <t>タイショウ</t>
    </rPh>
    <rPh sb="6" eb="7">
      <t>オヨ</t>
    </rPh>
    <phoneticPr fontId="8"/>
  </si>
  <si>
    <t>(2)　複合施設は各施設ごとに記載し、施設の複合状況を複合化状況の欄に記載</t>
    <rPh sb="4" eb="6">
      <t>フクゴウ</t>
    </rPh>
    <rPh sb="6" eb="8">
      <t>シセツ</t>
    </rPh>
    <rPh sb="9" eb="12">
      <t>カクシセツ</t>
    </rPh>
    <rPh sb="15" eb="17">
      <t>キサイ</t>
    </rPh>
    <rPh sb="19" eb="21">
      <t>シセツ</t>
    </rPh>
    <rPh sb="22" eb="24">
      <t>フクゴウ</t>
    </rPh>
    <rPh sb="24" eb="26">
      <t>ジョウキョウ</t>
    </rPh>
    <rPh sb="27" eb="30">
      <t>フクゴウカ</t>
    </rPh>
    <rPh sb="30" eb="32">
      <t>ジョウキョウ</t>
    </rPh>
    <rPh sb="33" eb="34">
      <t>ラン</t>
    </rPh>
    <rPh sb="35" eb="37">
      <t>キサイ</t>
    </rPh>
    <phoneticPr fontId="8"/>
  </si>
  <si>
    <t>(3)　データの端数は四捨五入により処理しているため、合計値が合わない場合があります。</t>
    <rPh sb="8" eb="10">
      <t>ハスウ</t>
    </rPh>
    <rPh sb="11" eb="15">
      <t>シシャゴニュウ</t>
    </rPh>
    <rPh sb="18" eb="20">
      <t>ショリ</t>
    </rPh>
    <rPh sb="27" eb="30">
      <t>ゴウケイチ</t>
    </rPh>
    <rPh sb="31" eb="32">
      <t>ア</t>
    </rPh>
    <rPh sb="35" eb="37">
      <t>バアイ</t>
    </rPh>
    <phoneticPr fontId="8"/>
  </si>
  <si>
    <t>(4)　該当する事項のない項目はグレーのセルで表示しています。</t>
    <rPh sb="4" eb="6">
      <t>ガイトウ</t>
    </rPh>
    <rPh sb="8" eb="10">
      <t>ジコウ</t>
    </rPh>
    <rPh sb="13" eb="15">
      <t>コウモク</t>
    </rPh>
    <rPh sb="23" eb="25">
      <t>ヒョウジ</t>
    </rPh>
    <phoneticPr fontId="8"/>
  </si>
  <si>
    <t>２．用語</t>
    <rPh sb="2" eb="4">
      <t>ヨウゴ</t>
    </rPh>
    <phoneticPr fontId="8"/>
  </si>
  <si>
    <t>施設類型</t>
    <rPh sb="0" eb="2">
      <t>シセツ</t>
    </rPh>
    <rPh sb="2" eb="4">
      <t>ルイケイ</t>
    </rPh>
    <phoneticPr fontId="8"/>
  </si>
  <si>
    <t>建物名</t>
    <rPh sb="0" eb="2">
      <t>タテモノ</t>
    </rPh>
    <rPh sb="2" eb="3">
      <t>メイ</t>
    </rPh>
    <phoneticPr fontId="8"/>
  </si>
  <si>
    <t>施設設置条例等に定める施設の名称</t>
    <rPh sb="0" eb="2">
      <t>シセツ</t>
    </rPh>
    <rPh sb="2" eb="4">
      <t>セッチ</t>
    </rPh>
    <rPh sb="4" eb="6">
      <t>ジョウレイ</t>
    </rPh>
    <rPh sb="6" eb="7">
      <t>トウ</t>
    </rPh>
    <rPh sb="8" eb="9">
      <t>サダ</t>
    </rPh>
    <rPh sb="11" eb="13">
      <t>シセツ</t>
    </rPh>
    <rPh sb="14" eb="16">
      <t>メイショウ</t>
    </rPh>
    <phoneticPr fontId="8"/>
  </si>
  <si>
    <t>行政管区</t>
    <rPh sb="0" eb="2">
      <t>ギョウセイ</t>
    </rPh>
    <rPh sb="2" eb="4">
      <t>カンク</t>
    </rPh>
    <phoneticPr fontId="8"/>
  </si>
  <si>
    <t>郡山市行政センター設置条例に定める各行政センターの所管区域を各地区名とし、それ以外の区域を旧市内とします。市外の場合は「-」表記</t>
    <rPh sb="0" eb="3">
      <t>コオリヤマシ</t>
    </rPh>
    <rPh sb="3" eb="5">
      <t>ギョウセイ</t>
    </rPh>
    <rPh sb="9" eb="11">
      <t>セッチ</t>
    </rPh>
    <rPh sb="11" eb="13">
      <t>ジョウレイ</t>
    </rPh>
    <rPh sb="14" eb="15">
      <t>サダ</t>
    </rPh>
    <rPh sb="17" eb="18">
      <t>カク</t>
    </rPh>
    <rPh sb="18" eb="20">
      <t>ギョウセイ</t>
    </rPh>
    <rPh sb="25" eb="27">
      <t>ショカン</t>
    </rPh>
    <rPh sb="27" eb="29">
      <t>クイキ</t>
    </rPh>
    <rPh sb="30" eb="34">
      <t>カクチクメイ</t>
    </rPh>
    <rPh sb="39" eb="41">
      <t>イガイ</t>
    </rPh>
    <rPh sb="42" eb="44">
      <t>クイキ</t>
    </rPh>
    <rPh sb="45" eb="48">
      <t>キュウシナイ</t>
    </rPh>
    <rPh sb="53" eb="55">
      <t>シガイ</t>
    </rPh>
    <rPh sb="56" eb="58">
      <t>バアイ</t>
    </rPh>
    <rPh sb="62" eb="64">
      <t>ヒョウキ</t>
    </rPh>
    <phoneticPr fontId="8"/>
  </si>
  <si>
    <t>所在地</t>
    <rPh sb="0" eb="3">
      <t>ショザイチ</t>
    </rPh>
    <phoneticPr fontId="8"/>
  </si>
  <si>
    <t>登記上の住所地（住居表示とは異なる場合があります。）</t>
    <rPh sb="0" eb="3">
      <t>トウキジョウ</t>
    </rPh>
    <rPh sb="4" eb="6">
      <t>ジュウショ</t>
    </rPh>
    <rPh sb="6" eb="7">
      <t>チ</t>
    </rPh>
    <rPh sb="8" eb="10">
      <t>ジュウキョ</t>
    </rPh>
    <rPh sb="10" eb="12">
      <t>ヒョウジ</t>
    </rPh>
    <rPh sb="14" eb="15">
      <t>コト</t>
    </rPh>
    <rPh sb="17" eb="19">
      <t>バアイ</t>
    </rPh>
    <phoneticPr fontId="8"/>
  </si>
  <si>
    <t>構造</t>
    <rPh sb="0" eb="2">
      <t>コウゾウ</t>
    </rPh>
    <phoneticPr fontId="8"/>
  </si>
  <si>
    <t>建物の構造について、次のいずれかを記載
複数棟ある場合は、主体となる棟の構造を記載</t>
    <rPh sb="0" eb="2">
      <t>タテモノ</t>
    </rPh>
    <rPh sb="3" eb="5">
      <t>コウゾウ</t>
    </rPh>
    <rPh sb="10" eb="11">
      <t>ツギ</t>
    </rPh>
    <rPh sb="17" eb="19">
      <t>キサイ</t>
    </rPh>
    <rPh sb="20" eb="22">
      <t>フクスウ</t>
    </rPh>
    <rPh sb="22" eb="23">
      <t>ムネ</t>
    </rPh>
    <rPh sb="25" eb="27">
      <t>バアイ</t>
    </rPh>
    <rPh sb="29" eb="31">
      <t>シュタイ</t>
    </rPh>
    <rPh sb="34" eb="35">
      <t>ムネ</t>
    </rPh>
    <rPh sb="36" eb="38">
      <t>コウゾウ</t>
    </rPh>
    <rPh sb="39" eb="41">
      <t>キサイ</t>
    </rPh>
    <phoneticPr fontId="8"/>
  </si>
  <si>
    <t>ＲＣ造</t>
    <rPh sb="2" eb="3">
      <t>ゾウ</t>
    </rPh>
    <phoneticPr fontId="8"/>
  </si>
  <si>
    <t>鉄筋コンクリート造</t>
    <rPh sb="0" eb="2">
      <t>テッキン</t>
    </rPh>
    <rPh sb="8" eb="9">
      <t>ヅクリ</t>
    </rPh>
    <phoneticPr fontId="8"/>
  </si>
  <si>
    <t>Ｗ造</t>
    <rPh sb="1" eb="2">
      <t>ヅクリ</t>
    </rPh>
    <phoneticPr fontId="8"/>
  </si>
  <si>
    <t>木造</t>
    <rPh sb="0" eb="2">
      <t>モクゾウ</t>
    </rPh>
    <phoneticPr fontId="8"/>
  </si>
  <si>
    <t>ＳＲＣ造</t>
    <rPh sb="3" eb="4">
      <t>ヅクリ</t>
    </rPh>
    <phoneticPr fontId="8"/>
  </si>
  <si>
    <t>鉄骨鉄筋コンクリート造</t>
    <rPh sb="0" eb="2">
      <t>テッコツ</t>
    </rPh>
    <rPh sb="2" eb="4">
      <t>テッキン</t>
    </rPh>
    <rPh sb="10" eb="11">
      <t>ヅクリ</t>
    </rPh>
    <phoneticPr fontId="8"/>
  </si>
  <si>
    <t>ＣＢ造</t>
    <rPh sb="2" eb="3">
      <t>ヅクリ</t>
    </rPh>
    <phoneticPr fontId="8"/>
  </si>
  <si>
    <t>コンクリートブロック造</t>
    <rPh sb="10" eb="11">
      <t>ヅクリ</t>
    </rPh>
    <phoneticPr fontId="8"/>
  </si>
  <si>
    <t>Ｓ造・ＳＬ造</t>
    <rPh sb="1" eb="2">
      <t>ゾウ</t>
    </rPh>
    <rPh sb="5" eb="6">
      <t>ヅクリ</t>
    </rPh>
    <phoneticPr fontId="8"/>
  </si>
  <si>
    <t>鉄骨造・軽量鉄骨造</t>
    <rPh sb="0" eb="2">
      <t>テッコツ</t>
    </rPh>
    <rPh sb="4" eb="6">
      <t>ケイリョウ</t>
    </rPh>
    <rPh sb="6" eb="9">
      <t>テッコツゾウ</t>
    </rPh>
    <phoneticPr fontId="8"/>
  </si>
  <si>
    <t>ＰＣ造</t>
    <rPh sb="2" eb="3">
      <t>ヅクリ</t>
    </rPh>
    <phoneticPr fontId="8"/>
  </si>
  <si>
    <t>プレキャストコンクリート造</t>
    <rPh sb="12" eb="13">
      <t>ヅクリ</t>
    </rPh>
    <phoneticPr fontId="8"/>
  </si>
  <si>
    <t>主体建築年度</t>
    <rPh sb="0" eb="2">
      <t>シュタイ</t>
    </rPh>
    <rPh sb="2" eb="4">
      <t>ケンチク</t>
    </rPh>
    <rPh sb="4" eb="6">
      <t>ネンド</t>
    </rPh>
    <phoneticPr fontId="8"/>
  </si>
  <si>
    <t>施設を構成している建物の棟のうち、主体となる棟の建築年度</t>
    <rPh sb="0" eb="2">
      <t>シセツ</t>
    </rPh>
    <rPh sb="3" eb="5">
      <t>コウセイ</t>
    </rPh>
    <rPh sb="9" eb="11">
      <t>タテモノ</t>
    </rPh>
    <rPh sb="12" eb="13">
      <t>ムネ</t>
    </rPh>
    <rPh sb="17" eb="19">
      <t>シュタイ</t>
    </rPh>
    <rPh sb="22" eb="23">
      <t>ムネ</t>
    </rPh>
    <rPh sb="24" eb="26">
      <t>ケンチク</t>
    </rPh>
    <rPh sb="26" eb="28">
      <t>ネンド</t>
    </rPh>
    <phoneticPr fontId="8"/>
  </si>
  <si>
    <t>最古建築年度</t>
    <rPh sb="0" eb="2">
      <t>サイコ</t>
    </rPh>
    <rPh sb="2" eb="4">
      <t>ケンチク</t>
    </rPh>
    <rPh sb="4" eb="6">
      <t>ネンド</t>
    </rPh>
    <phoneticPr fontId="8"/>
  </si>
  <si>
    <t>施設を構成している建物の棟のうち、最も古い棟の建築年度</t>
    <rPh sb="0" eb="2">
      <t>シセツ</t>
    </rPh>
    <rPh sb="3" eb="5">
      <t>コウセイ</t>
    </rPh>
    <rPh sb="9" eb="11">
      <t>タテモノ</t>
    </rPh>
    <rPh sb="12" eb="13">
      <t>ムネ</t>
    </rPh>
    <rPh sb="17" eb="18">
      <t>モット</t>
    </rPh>
    <rPh sb="19" eb="20">
      <t>フル</t>
    </rPh>
    <rPh sb="21" eb="22">
      <t>ムネ</t>
    </rPh>
    <rPh sb="23" eb="25">
      <t>ケンチク</t>
    </rPh>
    <rPh sb="25" eb="27">
      <t>ネンド</t>
    </rPh>
    <phoneticPr fontId="8"/>
  </si>
  <si>
    <t>合計面積</t>
    <rPh sb="0" eb="2">
      <t>ゴウケイ</t>
    </rPh>
    <rPh sb="2" eb="4">
      <t>メンセキ</t>
    </rPh>
    <phoneticPr fontId="8"/>
  </si>
  <si>
    <t>施設を構成している建物の棟の合計延床面積（借上等による棟の面積を除きます。）
複合施設は各施設の専用面積を記載（共用部分は主要な施設に含む。）</t>
    <rPh sb="0" eb="2">
      <t>シセツ</t>
    </rPh>
    <rPh sb="3" eb="5">
      <t>コウセイ</t>
    </rPh>
    <rPh sb="9" eb="11">
      <t>タテモノ</t>
    </rPh>
    <rPh sb="12" eb="13">
      <t>ムネ</t>
    </rPh>
    <rPh sb="14" eb="16">
      <t>ゴウケイ</t>
    </rPh>
    <rPh sb="16" eb="18">
      <t>ノベユカ</t>
    </rPh>
    <rPh sb="18" eb="20">
      <t>メンセキ</t>
    </rPh>
    <rPh sb="21" eb="23">
      <t>カリア</t>
    </rPh>
    <rPh sb="23" eb="24">
      <t>トウ</t>
    </rPh>
    <rPh sb="27" eb="28">
      <t>ムネ</t>
    </rPh>
    <rPh sb="29" eb="31">
      <t>メンセキ</t>
    </rPh>
    <rPh sb="32" eb="33">
      <t>ノゾ</t>
    </rPh>
    <rPh sb="39" eb="41">
      <t>フクゴウ</t>
    </rPh>
    <rPh sb="41" eb="43">
      <t>シセツ</t>
    </rPh>
    <rPh sb="44" eb="47">
      <t>カクシセツ</t>
    </rPh>
    <rPh sb="48" eb="50">
      <t>センヨウ</t>
    </rPh>
    <rPh sb="50" eb="52">
      <t>メンセキ</t>
    </rPh>
    <rPh sb="53" eb="55">
      <t>キサイ</t>
    </rPh>
    <rPh sb="56" eb="58">
      <t>キョウヨウ</t>
    </rPh>
    <rPh sb="58" eb="60">
      <t>ブブン</t>
    </rPh>
    <rPh sb="61" eb="63">
      <t>シュヨウ</t>
    </rPh>
    <rPh sb="64" eb="66">
      <t>シセツ</t>
    </rPh>
    <rPh sb="67" eb="68">
      <t>フク</t>
    </rPh>
    <phoneticPr fontId="8"/>
  </si>
  <si>
    <t>所有区分</t>
    <rPh sb="0" eb="2">
      <t>ショユウ</t>
    </rPh>
    <rPh sb="2" eb="4">
      <t>クブン</t>
    </rPh>
    <phoneticPr fontId="8"/>
  </si>
  <si>
    <t>建物の所有について、次のいずれかを記載</t>
    <rPh sb="0" eb="2">
      <t>タテモノ</t>
    </rPh>
    <rPh sb="3" eb="5">
      <t>ショユウ</t>
    </rPh>
    <rPh sb="10" eb="11">
      <t>ツギ</t>
    </rPh>
    <rPh sb="17" eb="19">
      <t>キサイ</t>
    </rPh>
    <phoneticPr fontId="8"/>
  </si>
  <si>
    <t>市</t>
    <rPh sb="0" eb="1">
      <t>シ</t>
    </rPh>
    <phoneticPr fontId="8"/>
  </si>
  <si>
    <t>市所有建築物</t>
    <rPh sb="0" eb="1">
      <t>シ</t>
    </rPh>
    <rPh sb="1" eb="3">
      <t>ショユウ</t>
    </rPh>
    <rPh sb="3" eb="6">
      <t>ケンチクブツ</t>
    </rPh>
    <phoneticPr fontId="8"/>
  </si>
  <si>
    <t>借</t>
    <rPh sb="0" eb="1">
      <t>カ</t>
    </rPh>
    <phoneticPr fontId="8"/>
  </si>
  <si>
    <t>市以外が所有する建物等を借用</t>
    <rPh sb="0" eb="1">
      <t>シ</t>
    </rPh>
    <rPh sb="1" eb="3">
      <t>イガイ</t>
    </rPh>
    <rPh sb="4" eb="6">
      <t>ショユウ</t>
    </rPh>
    <rPh sb="8" eb="10">
      <t>タテモノ</t>
    </rPh>
    <rPh sb="10" eb="11">
      <t>トウ</t>
    </rPh>
    <rPh sb="12" eb="14">
      <t>シャクヨウ</t>
    </rPh>
    <phoneticPr fontId="8"/>
  </si>
  <si>
    <t>リ</t>
    <phoneticPr fontId="8"/>
  </si>
  <si>
    <t>リース契約による建物</t>
    <rPh sb="3" eb="5">
      <t>ケイヤク</t>
    </rPh>
    <rPh sb="8" eb="10">
      <t>タテモノ</t>
    </rPh>
    <phoneticPr fontId="8"/>
  </si>
  <si>
    <t>他</t>
    <rPh sb="0" eb="1">
      <t>ホカ</t>
    </rPh>
    <phoneticPr fontId="8"/>
  </si>
  <si>
    <t>市以外が所有する建物等の入居部分のみ所有等、その他の手法により調達した建物等</t>
    <rPh sb="0" eb="1">
      <t>シ</t>
    </rPh>
    <rPh sb="1" eb="3">
      <t>イガイ</t>
    </rPh>
    <rPh sb="4" eb="6">
      <t>ショユウ</t>
    </rPh>
    <rPh sb="8" eb="10">
      <t>タテモノ</t>
    </rPh>
    <rPh sb="10" eb="11">
      <t>トウ</t>
    </rPh>
    <rPh sb="12" eb="14">
      <t>ニュウキョ</t>
    </rPh>
    <rPh sb="14" eb="16">
      <t>ブブン</t>
    </rPh>
    <rPh sb="18" eb="20">
      <t>ショユウ</t>
    </rPh>
    <rPh sb="20" eb="21">
      <t>トウ</t>
    </rPh>
    <rPh sb="24" eb="25">
      <t>タ</t>
    </rPh>
    <rPh sb="26" eb="28">
      <t>シュホウ</t>
    </rPh>
    <rPh sb="31" eb="33">
      <t>チョウタツ</t>
    </rPh>
    <rPh sb="35" eb="37">
      <t>タテモノ</t>
    </rPh>
    <rPh sb="37" eb="38">
      <t>トウ</t>
    </rPh>
    <phoneticPr fontId="8"/>
  </si>
  <si>
    <t>最大階層</t>
    <rPh sb="0" eb="2">
      <t>サイダイ</t>
    </rPh>
    <rPh sb="2" eb="4">
      <t>カイソウ</t>
    </rPh>
    <phoneticPr fontId="8"/>
  </si>
  <si>
    <t>施設を構成している建物の棟のうち、最も大きい階層</t>
    <rPh sb="0" eb="2">
      <t>シセツ</t>
    </rPh>
    <rPh sb="3" eb="5">
      <t>コウセイ</t>
    </rPh>
    <rPh sb="9" eb="11">
      <t>タテモノ</t>
    </rPh>
    <rPh sb="12" eb="13">
      <t>ムネ</t>
    </rPh>
    <rPh sb="17" eb="18">
      <t>モット</t>
    </rPh>
    <rPh sb="19" eb="20">
      <t>オオ</t>
    </rPh>
    <rPh sb="22" eb="24">
      <t>カイソウ</t>
    </rPh>
    <phoneticPr fontId="8"/>
  </si>
  <si>
    <t>耐震化状況</t>
    <rPh sb="0" eb="3">
      <t>タイシンカ</t>
    </rPh>
    <rPh sb="3" eb="5">
      <t>ジョウキョウ</t>
    </rPh>
    <phoneticPr fontId="8"/>
  </si>
  <si>
    <t>建物の状況について、次のいずれかを記載（耐震化対象建物は「郡山市耐震改修促進計画」の基準によります。）</t>
    <rPh sb="0" eb="2">
      <t>タテモノ</t>
    </rPh>
    <rPh sb="3" eb="5">
      <t>ジョウキョウ</t>
    </rPh>
    <rPh sb="10" eb="11">
      <t>ツギ</t>
    </rPh>
    <rPh sb="17" eb="19">
      <t>キサイ</t>
    </rPh>
    <rPh sb="20" eb="23">
      <t>タイシンカ</t>
    </rPh>
    <rPh sb="23" eb="25">
      <t>タイショウ</t>
    </rPh>
    <rPh sb="25" eb="27">
      <t>タテモノ</t>
    </rPh>
    <rPh sb="29" eb="32">
      <t>コオリヤマシ</t>
    </rPh>
    <rPh sb="32" eb="34">
      <t>タイシン</t>
    </rPh>
    <rPh sb="34" eb="36">
      <t>カイシュウ</t>
    </rPh>
    <rPh sb="36" eb="38">
      <t>ソクシン</t>
    </rPh>
    <rPh sb="38" eb="40">
      <t>ケイカク</t>
    </rPh>
    <rPh sb="42" eb="44">
      <t>キジュン</t>
    </rPh>
    <phoneticPr fontId="8"/>
  </si>
  <si>
    <t>○</t>
    <phoneticPr fontId="8"/>
  </si>
  <si>
    <t>対象となる全ての棟が耐震化済</t>
    <rPh sb="0" eb="2">
      <t>タイショウ</t>
    </rPh>
    <rPh sb="5" eb="6">
      <t>スベ</t>
    </rPh>
    <rPh sb="8" eb="9">
      <t>ムネ</t>
    </rPh>
    <rPh sb="10" eb="13">
      <t>タイシンカ</t>
    </rPh>
    <rPh sb="13" eb="14">
      <t>スミ</t>
    </rPh>
    <phoneticPr fontId="8"/>
  </si>
  <si>
    <t>△</t>
    <phoneticPr fontId="8"/>
  </si>
  <si>
    <t>対象となる棟のうち耐震化対応のものが１棟以上ある場合</t>
    <rPh sb="0" eb="2">
      <t>タイショウ</t>
    </rPh>
    <rPh sb="5" eb="6">
      <t>ムネ</t>
    </rPh>
    <rPh sb="9" eb="12">
      <t>タイシンカ</t>
    </rPh>
    <rPh sb="12" eb="14">
      <t>タイオウ</t>
    </rPh>
    <rPh sb="19" eb="20">
      <t>ムネ</t>
    </rPh>
    <rPh sb="20" eb="22">
      <t>イジョウ</t>
    </rPh>
    <rPh sb="24" eb="26">
      <t>バアイ</t>
    </rPh>
    <phoneticPr fontId="8"/>
  </si>
  <si>
    <t>×</t>
    <phoneticPr fontId="8"/>
  </si>
  <si>
    <t>-</t>
    <phoneticPr fontId="8"/>
  </si>
  <si>
    <t>対象となる棟がない場合</t>
    <rPh sb="0" eb="2">
      <t>タイショウ</t>
    </rPh>
    <rPh sb="5" eb="6">
      <t>ムネ</t>
    </rPh>
    <rPh sb="9" eb="11">
      <t>バアイ</t>
    </rPh>
    <phoneticPr fontId="8"/>
  </si>
  <si>
    <t>避難所</t>
    <rPh sb="0" eb="3">
      <t>ヒナンジョ</t>
    </rPh>
    <phoneticPr fontId="8"/>
  </si>
  <si>
    <t>ランニングコスト</t>
    <phoneticPr fontId="8"/>
  </si>
  <si>
    <t>施設稼働率</t>
    <rPh sb="0" eb="2">
      <t>シセツ</t>
    </rPh>
    <rPh sb="2" eb="4">
      <t>カドウ</t>
    </rPh>
    <rPh sb="4" eb="5">
      <t>リツ</t>
    </rPh>
    <phoneticPr fontId="8"/>
  </si>
  <si>
    <t>土地面積</t>
    <rPh sb="0" eb="2">
      <t>トチ</t>
    </rPh>
    <rPh sb="2" eb="4">
      <t>メンセキ</t>
    </rPh>
    <phoneticPr fontId="8"/>
  </si>
  <si>
    <t>施設を設置する土地の合計面積（借地や法定外公共物は除き、基金の土地を含む。）
隣接する複数施設の土地をまとめて管理しており分割不可能な場合は、管理上の施設にまとめて記載
ただし、公園（親水広場を除く）については供用面積を記載</t>
    <rPh sb="0" eb="2">
      <t>シセツ</t>
    </rPh>
    <rPh sb="3" eb="5">
      <t>セッチ</t>
    </rPh>
    <rPh sb="7" eb="9">
      <t>トチ</t>
    </rPh>
    <rPh sb="10" eb="12">
      <t>ゴウケイ</t>
    </rPh>
    <rPh sb="12" eb="14">
      <t>メンセキ</t>
    </rPh>
    <rPh sb="15" eb="17">
      <t>シャクチ</t>
    </rPh>
    <rPh sb="18" eb="20">
      <t>ホウテイ</t>
    </rPh>
    <rPh sb="20" eb="21">
      <t>ガイ</t>
    </rPh>
    <rPh sb="21" eb="23">
      <t>コウキョウ</t>
    </rPh>
    <rPh sb="23" eb="24">
      <t>ブツ</t>
    </rPh>
    <rPh sb="25" eb="26">
      <t>ノゾ</t>
    </rPh>
    <rPh sb="28" eb="30">
      <t>キキン</t>
    </rPh>
    <rPh sb="31" eb="33">
      <t>トチ</t>
    </rPh>
    <rPh sb="34" eb="35">
      <t>フク</t>
    </rPh>
    <rPh sb="39" eb="41">
      <t>リンセツ</t>
    </rPh>
    <rPh sb="43" eb="45">
      <t>フクスウ</t>
    </rPh>
    <rPh sb="45" eb="47">
      <t>シセツ</t>
    </rPh>
    <rPh sb="48" eb="50">
      <t>トチ</t>
    </rPh>
    <rPh sb="55" eb="57">
      <t>カンリ</t>
    </rPh>
    <rPh sb="61" eb="63">
      <t>ブンカツ</t>
    </rPh>
    <rPh sb="63" eb="66">
      <t>フカノウ</t>
    </rPh>
    <rPh sb="67" eb="69">
      <t>バアイ</t>
    </rPh>
    <rPh sb="71" eb="73">
      <t>カンリ</t>
    </rPh>
    <rPh sb="73" eb="74">
      <t>ジョウ</t>
    </rPh>
    <rPh sb="75" eb="77">
      <t>シセツ</t>
    </rPh>
    <rPh sb="82" eb="84">
      <t>キサイ</t>
    </rPh>
    <rPh sb="89" eb="91">
      <t>コウエン</t>
    </rPh>
    <rPh sb="105" eb="107">
      <t>キョウヨウ</t>
    </rPh>
    <rPh sb="107" eb="109">
      <t>メンセキ</t>
    </rPh>
    <rPh sb="110" eb="112">
      <t>キサイ</t>
    </rPh>
    <phoneticPr fontId="8"/>
  </si>
  <si>
    <t>公園種別
（公園のみ）</t>
    <rPh sb="0" eb="2">
      <t>コウエン</t>
    </rPh>
    <rPh sb="2" eb="4">
      <t>シュベツ</t>
    </rPh>
    <rPh sb="6" eb="8">
      <t>コウエン</t>
    </rPh>
    <phoneticPr fontId="8"/>
  </si>
  <si>
    <t>公園の種類を記載（都市公園については都市公園の種類）</t>
    <rPh sb="0" eb="2">
      <t>コウエン</t>
    </rPh>
    <rPh sb="3" eb="5">
      <t>シュルイ</t>
    </rPh>
    <rPh sb="6" eb="8">
      <t>キサイ</t>
    </rPh>
    <rPh sb="9" eb="11">
      <t>トシ</t>
    </rPh>
    <rPh sb="11" eb="13">
      <t>コウエン</t>
    </rPh>
    <rPh sb="18" eb="20">
      <t>トシ</t>
    </rPh>
    <rPh sb="20" eb="22">
      <t>コウエン</t>
    </rPh>
    <rPh sb="23" eb="25">
      <t>シュルイ</t>
    </rPh>
    <phoneticPr fontId="8"/>
  </si>
  <si>
    <t>遊具等設置
（公園のみ）</t>
    <rPh sb="0" eb="2">
      <t>ユウグ</t>
    </rPh>
    <rPh sb="2" eb="3">
      <t>トウ</t>
    </rPh>
    <rPh sb="3" eb="5">
      <t>セッチ</t>
    </rPh>
    <rPh sb="7" eb="9">
      <t>コウエン</t>
    </rPh>
    <phoneticPr fontId="8"/>
  </si>
  <si>
    <t>遊具や四阿等の工作物(固定資産台帳に登録されているもの)の設置の有無</t>
    <rPh sb="0" eb="2">
      <t>ユウグ</t>
    </rPh>
    <rPh sb="3" eb="5">
      <t>アズマヤ</t>
    </rPh>
    <rPh sb="5" eb="6">
      <t>トウ</t>
    </rPh>
    <rPh sb="7" eb="10">
      <t>コウサクブツ</t>
    </rPh>
    <rPh sb="29" eb="31">
      <t>セッチ</t>
    </rPh>
    <rPh sb="32" eb="34">
      <t>ウム</t>
    </rPh>
    <phoneticPr fontId="8"/>
  </si>
  <si>
    <t>複合化状況
（公共施設のみ）</t>
    <rPh sb="0" eb="3">
      <t>フクゴウカ</t>
    </rPh>
    <rPh sb="3" eb="5">
      <t>ジョウキョウ</t>
    </rPh>
    <rPh sb="7" eb="9">
      <t>コウキョウ</t>
    </rPh>
    <rPh sb="9" eb="11">
      <t>シセツ</t>
    </rPh>
    <phoneticPr fontId="8"/>
  </si>
  <si>
    <t>施設の複合化状況及び専有面積を記載し、複合施設が他類型の場合は≪≫に施設類型を記載。（共用部分の面積は主要な施設に含みます。）</t>
    <phoneticPr fontId="8"/>
  </si>
  <si>
    <t>備考</t>
    <rPh sb="0" eb="2">
      <t>ビコウ</t>
    </rPh>
    <phoneticPr fontId="8"/>
  </si>
  <si>
    <t>備考及び屋外施設（競技場面積及び設置設備等）について記載</t>
    <rPh sb="0" eb="2">
      <t>ビコウ</t>
    </rPh>
    <rPh sb="2" eb="3">
      <t>オヨ</t>
    </rPh>
    <rPh sb="4" eb="6">
      <t>オクガイ</t>
    </rPh>
    <rPh sb="6" eb="8">
      <t>シセツ</t>
    </rPh>
    <rPh sb="26" eb="28">
      <t>キサイ</t>
    </rPh>
    <phoneticPr fontId="8"/>
  </si>
  <si>
    <t>（１）公共施設</t>
    <rPh sb="3" eb="5">
      <t>コウキョウ</t>
    </rPh>
    <rPh sb="5" eb="7">
      <t>シセツ</t>
    </rPh>
    <phoneticPr fontId="8"/>
  </si>
  <si>
    <t>NO</t>
    <phoneticPr fontId="8"/>
  </si>
  <si>
    <t>施設
類型</t>
    <rPh sb="0" eb="2">
      <t>シセツ</t>
    </rPh>
    <rPh sb="3" eb="5">
      <t>ルイケイ</t>
    </rPh>
    <phoneticPr fontId="8"/>
  </si>
  <si>
    <t>行政
管区</t>
    <rPh sb="0" eb="2">
      <t>ギョウセイ</t>
    </rPh>
    <rPh sb="3" eb="5">
      <t>カンク</t>
    </rPh>
    <phoneticPr fontId="8"/>
  </si>
  <si>
    <t>主体
建築
年度</t>
    <rPh sb="0" eb="2">
      <t>シュタイ</t>
    </rPh>
    <rPh sb="3" eb="5">
      <t>ケンチク</t>
    </rPh>
    <rPh sb="6" eb="8">
      <t>ネンド</t>
    </rPh>
    <phoneticPr fontId="8"/>
  </si>
  <si>
    <t>最古
建築
年度</t>
    <rPh sb="0" eb="2">
      <t>サイコ</t>
    </rPh>
    <rPh sb="3" eb="5">
      <t>ケンチク</t>
    </rPh>
    <rPh sb="6" eb="8">
      <t>ネンド</t>
    </rPh>
    <phoneticPr fontId="8"/>
  </si>
  <si>
    <t>合計
面積
(㎡)</t>
    <rPh sb="0" eb="2">
      <t>ゴウケイ</t>
    </rPh>
    <rPh sb="3" eb="5">
      <t>メンセキ</t>
    </rPh>
    <phoneticPr fontId="8"/>
  </si>
  <si>
    <t>所有
区分</t>
    <rPh sb="0" eb="2">
      <t>ショユウ</t>
    </rPh>
    <rPh sb="3" eb="5">
      <t>クブン</t>
    </rPh>
    <phoneticPr fontId="8"/>
  </si>
  <si>
    <t>最大
階層</t>
    <rPh sb="0" eb="2">
      <t>サイダイ</t>
    </rPh>
    <rPh sb="3" eb="5">
      <t>カイソウ</t>
    </rPh>
    <phoneticPr fontId="8"/>
  </si>
  <si>
    <t>避難
所</t>
    <rPh sb="0" eb="2">
      <t>ヒナン</t>
    </rPh>
    <rPh sb="3" eb="4">
      <t>ショ</t>
    </rPh>
    <phoneticPr fontId="8"/>
  </si>
  <si>
    <t>ランニングコスト
(円/㎡)</t>
    <rPh sb="10" eb="11">
      <t>エン</t>
    </rPh>
    <phoneticPr fontId="8"/>
  </si>
  <si>
    <t>施設
稼働率
(％)</t>
    <rPh sb="0" eb="2">
      <t>シセツ</t>
    </rPh>
    <rPh sb="3" eb="5">
      <t>カドウ</t>
    </rPh>
    <rPh sb="5" eb="6">
      <t>リツ</t>
    </rPh>
    <phoneticPr fontId="8"/>
  </si>
  <si>
    <t>土地
面積（㎡）</t>
    <rPh sb="0" eb="2">
      <t>トチ</t>
    </rPh>
    <rPh sb="3" eb="5">
      <t>メンセキ</t>
    </rPh>
    <phoneticPr fontId="8"/>
  </si>
  <si>
    <t>複合化状況</t>
    <rPh sb="0" eb="3">
      <t>フクゴウカ</t>
    </rPh>
    <rPh sb="3" eb="5">
      <t>ジョウキョウ</t>
    </rPh>
    <phoneticPr fontId="8"/>
  </si>
  <si>
    <t>備考
（屋外施設 等）</t>
    <rPh sb="0" eb="2">
      <t>ビコウ</t>
    </rPh>
    <rPh sb="4" eb="6">
      <t>オクガイ</t>
    </rPh>
    <rPh sb="6" eb="8">
      <t>シセツ</t>
    </rPh>
    <rPh sb="9" eb="10">
      <t>トウ</t>
    </rPh>
    <phoneticPr fontId="1"/>
  </si>
  <si>
    <t>１ 集会施設</t>
  </si>
  <si>
    <t>片平ふれあいセンター</t>
  </si>
  <si>
    <t>片平</t>
  </si>
  <si>
    <t>片平町字町南7-2</t>
  </si>
  <si>
    <t>RC造</t>
  </si>
  <si>
    <t>市</t>
    <rPh sb="0" eb="1">
      <t>シ</t>
    </rPh>
    <phoneticPr fontId="20"/>
  </si>
  <si>
    <t>○</t>
  </si>
  <si>
    <t/>
  </si>
  <si>
    <t>河内ふれあいセンター</t>
    <phoneticPr fontId="19"/>
  </si>
  <si>
    <t>逢瀬</t>
  </si>
  <si>
    <t>逢瀬町河内字西荒井156</t>
  </si>
  <si>
    <t>喜久田ふれあいセンター</t>
  </si>
  <si>
    <t>喜久田</t>
  </si>
  <si>
    <t>喜久田町堀之内字下河原1</t>
  </si>
  <si>
    <t>S造・SL造</t>
  </si>
  <si>
    <t>緑ケ丘ふれあいセンター</t>
    <phoneticPr fontId="20"/>
  </si>
  <si>
    <t>旧市内</t>
  </si>
  <si>
    <t>緑ケ丘東三丁目1-21</t>
  </si>
  <si>
    <t>※土地面積は、東第2分団第2班（緑ヶ丘）車庫詰所を含む。</t>
    <rPh sb="1" eb="3">
      <t>トチ</t>
    </rPh>
    <rPh sb="3" eb="5">
      <t>メンセキ</t>
    </rPh>
    <rPh sb="25" eb="26">
      <t>フク</t>
    </rPh>
    <phoneticPr fontId="1"/>
  </si>
  <si>
    <t>富田西ふれあいセンター</t>
  </si>
  <si>
    <t>富田</t>
  </si>
  <si>
    <t>富田町字大十内85-22</t>
  </si>
  <si>
    <t>※富田西地域公民館を兼ねる。</t>
    <rPh sb="4" eb="6">
      <t>チイキ</t>
    </rPh>
    <phoneticPr fontId="19"/>
  </si>
  <si>
    <t>三穂田ふれあいセンター</t>
  </si>
  <si>
    <t>三穂田</t>
  </si>
  <si>
    <t>三穂田町富岡字鹿ノ崎11-1</t>
  </si>
  <si>
    <t>中田ふれあいセンター</t>
  </si>
  <si>
    <t>中田</t>
  </si>
  <si>
    <t>中田町下枝字大平355-1</t>
  </si>
  <si>
    <t>中田ふれあいセンター：464.0㎡
中田公民館：44.0㎡
中田行政センター：262.6㎡≪庁舎等≫
中央図書館中田分館：80.0㎡≪図書館≫</t>
  </si>
  <si>
    <t>中田ふれあいセンター別棟和室</t>
  </si>
  <si>
    <t>中田町下枝字大平343</t>
  </si>
  <si>
    <t>W造</t>
  </si>
  <si>
    <t>-</t>
  </si>
  <si>
    <t>西田ふれあいセンター</t>
  </si>
  <si>
    <t>西田</t>
  </si>
  <si>
    <t>西田町三町目字桜内259</t>
  </si>
  <si>
    <t>西田ふれあいセンター：1,584.2㎡
西田公民館：77.6㎡
西田行政センター：240.0㎡≪庁舎等≫
中央図書館西田分館：96.0㎡≪図書館≫</t>
  </si>
  <si>
    <t>大槻ふれあいセンター</t>
  </si>
  <si>
    <t>大槻</t>
  </si>
  <si>
    <t>大槻町字中前田56-1</t>
  </si>
  <si>
    <t>大槻ふれあいセンター：1,444.1㎡
大槻公民館：89.4㎡
大槻行政センター：217.5㎡≪庁舎等≫
中央図書館大槻分館：80.0㎡≪図書館≫</t>
    <phoneticPr fontId="19"/>
  </si>
  <si>
    <t>※土地面積は、大槻ふれあいセンター防災倉庫を含む。</t>
    <rPh sb="1" eb="3">
      <t>トチ</t>
    </rPh>
    <rPh sb="3" eb="5">
      <t>メンセキ</t>
    </rPh>
    <rPh sb="22" eb="23">
      <t>フク</t>
    </rPh>
    <phoneticPr fontId="20"/>
  </si>
  <si>
    <t>逢瀬コミュニティセンター</t>
  </si>
  <si>
    <t>逢瀬町多田野字南原3</t>
  </si>
  <si>
    <t>逢瀬コミュニティセンター：965.2㎡
逢瀬公民館：1,106.8㎡
逢瀬行政センター：221.3㎡≪庁舎等≫
中央図書館逢瀬分館：56.0㎡≪図書館≫</t>
  </si>
  <si>
    <t>※土地面積は、農産加工センターを含む。</t>
    <rPh sb="1" eb="3">
      <t>トチ</t>
    </rPh>
    <rPh sb="3" eb="5">
      <t>メンセキ</t>
    </rPh>
    <rPh sb="7" eb="9">
      <t>ノウサン</t>
    </rPh>
    <rPh sb="9" eb="11">
      <t>カコウ</t>
    </rPh>
    <rPh sb="16" eb="17">
      <t>フク</t>
    </rPh>
    <phoneticPr fontId="20"/>
  </si>
  <si>
    <t>湖南コミュニティセンター</t>
    <phoneticPr fontId="19"/>
  </si>
  <si>
    <t>湖南</t>
  </si>
  <si>
    <t>湖南町舟津字舟津850-1</t>
  </si>
  <si>
    <t>湖南コミュニティセンター：414.3㎡
湖南公民館月形分館：専有スペースなし
湖南行政センター月形連絡所：49.5㎡≪庁舎等≫</t>
  </si>
  <si>
    <t>富久山コミュニティ消防センター</t>
  </si>
  <si>
    <t>富久山</t>
  </si>
  <si>
    <t>八山田三丁目173</t>
  </si>
  <si>
    <t>富久山コミュニティ消防センター：372.1㎡
富久山第３分団第１班（下・上・西部）：74.5㎡≪防災施設≫</t>
  </si>
  <si>
    <t>白岩コミュニティ消防センター</t>
  </si>
  <si>
    <t>白岩町字柿ノ口21</t>
  </si>
  <si>
    <t>白岩コミュニティ消防センター：253.0㎡
東第４分団第１班（白岩西部）：115.5㎡≪防災施設≫
※中央公民館白岩分館を兼ねる。</t>
    <phoneticPr fontId="19"/>
  </si>
  <si>
    <t>咲田消防センター</t>
  </si>
  <si>
    <t>咲田二丁目161-2</t>
  </si>
  <si>
    <t>咲田消防センター：104.4㎡
中央第２分団第１班（咲田）：59.6㎡≪防災施設≫</t>
  </si>
  <si>
    <t>麓山消防センター</t>
  </si>
  <si>
    <t>麓山一丁目196-1</t>
  </si>
  <si>
    <t>麓山消防センター：159.4㎡
中央第２分団第２班（麓山）：55.9㎡≪防災施設≫</t>
  </si>
  <si>
    <t>向舘消防センター</t>
  </si>
  <si>
    <t>富田町字舘南9-2</t>
  </si>
  <si>
    <t>向舘消防センター：112.7㎡
西第１分団第１班（向舘）：66.2㎡≪防災施設≫</t>
  </si>
  <si>
    <t>安積消防センター</t>
  </si>
  <si>
    <t>安積</t>
  </si>
  <si>
    <t>安積町長久保一丁目16-37</t>
  </si>
  <si>
    <t>安積消防センター：102.3㎡
安積第２分団第２班（長久保）：73.5㎡≪防災施設≫</t>
  </si>
  <si>
    <t>熱海消防センター</t>
  </si>
  <si>
    <t>熱海</t>
  </si>
  <si>
    <t>熱海町熱海四丁目110</t>
  </si>
  <si>
    <t>熱海消防センター：181.8㎡
熱海第１分団第１班（熱海）：65.0㎡≪防災施設≫
※熱海公民館熱海分館を兼ねる。</t>
    <phoneticPr fontId="19"/>
  </si>
  <si>
    <t>黒木消防センター</t>
  </si>
  <si>
    <t>中田町黒木字大坂343-3</t>
  </si>
  <si>
    <t>黒木消防センター：110.2㎡
中田第２分団第３班（黒木）：50.7㎡≪防災施設≫</t>
  </si>
  <si>
    <t>労働福祉会館</t>
  </si>
  <si>
    <t>虎丸町7-7</t>
  </si>
  <si>
    <t>さんかくプラザ（男女共同参画センター）</t>
    <phoneticPr fontId="20"/>
  </si>
  <si>
    <t>麓山二丁目236-1</t>
  </si>
  <si>
    <t>郡山市民交流プラザ</t>
    <phoneticPr fontId="19"/>
  </si>
  <si>
    <t>駅前二丁目403</t>
  </si>
  <si>
    <t>その他</t>
  </si>
  <si>
    <t>他</t>
  </si>
  <si>
    <t>※土地面積は、郡山市民サービスセンターに含む。</t>
    <rPh sb="1" eb="3">
      <t>トチ</t>
    </rPh>
    <rPh sb="3" eb="5">
      <t>メンセキ</t>
    </rPh>
    <rPh sb="20" eb="21">
      <t>フク</t>
    </rPh>
    <phoneticPr fontId="19"/>
  </si>
  <si>
    <t>ミューカルがくと館（音楽・文化交流館）</t>
    <phoneticPr fontId="20"/>
  </si>
  <si>
    <t>開成一丁目1-1</t>
  </si>
  <si>
    <t>福祉センター</t>
    <rPh sb="0" eb="2">
      <t>フクシ</t>
    </rPh>
    <phoneticPr fontId="20"/>
  </si>
  <si>
    <t>朝日一丁目29-9</t>
  </si>
  <si>
    <t>SRC造</t>
  </si>
  <si>
    <t>郡山市民ふれあいプラザ</t>
    <phoneticPr fontId="19"/>
  </si>
  <si>
    <t>サニー・ランド湖南</t>
    <phoneticPr fontId="20"/>
  </si>
  <si>
    <t>湖南町福良字台畠8588</t>
  </si>
  <si>
    <t>市民福祉センター（サニー・ランド湖南）：1,004.1㎡
湖南デイ・サービスセンター：393.8㎡≪その他施設≫</t>
  </si>
  <si>
    <t>中央老人福祉センター</t>
    <rPh sb="0" eb="2">
      <t>チュウオウ</t>
    </rPh>
    <rPh sb="2" eb="4">
      <t>ロウジン</t>
    </rPh>
    <rPh sb="4" eb="6">
      <t>フクシ</t>
    </rPh>
    <phoneticPr fontId="20"/>
  </si>
  <si>
    <t>※土地面積は、福祉センターに含む。</t>
    <rPh sb="1" eb="3">
      <t>トチ</t>
    </rPh>
    <rPh sb="3" eb="5">
      <t>メンセキ</t>
    </rPh>
    <rPh sb="14" eb="15">
      <t>フク</t>
    </rPh>
    <phoneticPr fontId="19"/>
  </si>
  <si>
    <t>老人福祉センタ－寿楽荘</t>
  </si>
  <si>
    <t>熱海町熱海五丁目16</t>
  </si>
  <si>
    <t>×</t>
  </si>
  <si>
    <t>高齢者文化センタ－逢瀬荘</t>
    <phoneticPr fontId="19"/>
  </si>
  <si>
    <t>逢瀬町河内字西午房沢11-2</t>
  </si>
  <si>
    <t>西田地域交流センター</t>
  </si>
  <si>
    <t>西田町三町目字仁王ケ作19-2</t>
  </si>
  <si>
    <t>三穂田地域交流センター</t>
    <phoneticPr fontId="20"/>
  </si>
  <si>
    <t>三穂田町富岡字吉室内106-1</t>
  </si>
  <si>
    <t>田村地域交流センター</t>
  </si>
  <si>
    <t>田村</t>
  </si>
  <si>
    <t>田村町田母神字松ノ木68-1</t>
  </si>
  <si>
    <t>中田地域交流センター</t>
  </si>
  <si>
    <t>中田町中津川字町田前179-1</t>
  </si>
  <si>
    <t>日和田地域交流センター</t>
  </si>
  <si>
    <t>日和田</t>
  </si>
  <si>
    <t>日和田町字広野入5-1</t>
  </si>
  <si>
    <t>日和田地域交流センター：891.7㎡
日和田行政センター：457.1㎡≪庁舎等≫</t>
  </si>
  <si>
    <t>サン・サン・グリーン湖南</t>
    <phoneticPr fontId="19"/>
  </si>
  <si>
    <t>湖南町福良字台畠8584</t>
  </si>
  <si>
    <t>※湖南公民館福良分館を兼ねる。</t>
    <phoneticPr fontId="19"/>
  </si>
  <si>
    <t>農村交流センター</t>
    <phoneticPr fontId="19"/>
  </si>
  <si>
    <t>※土地面積は、片平ふれあいセンターに含む。</t>
    <rPh sb="1" eb="3">
      <t>トチ</t>
    </rPh>
    <rPh sb="3" eb="5">
      <t>メンセキ</t>
    </rPh>
    <rPh sb="7" eb="9">
      <t>カタヒラ</t>
    </rPh>
    <rPh sb="18" eb="19">
      <t>フク</t>
    </rPh>
    <phoneticPr fontId="20"/>
  </si>
  <si>
    <t>農村生活中核施設黒石荘</t>
    <phoneticPr fontId="19"/>
  </si>
  <si>
    <t>中田町柳橋字町向51</t>
  </si>
  <si>
    <t>※中田公民館柳橋分館を兼ねる。</t>
    <phoneticPr fontId="19"/>
  </si>
  <si>
    <t>※土地面積は、柳橋歌舞伎収蔵庫を含む。</t>
    <rPh sb="1" eb="3">
      <t>トチ</t>
    </rPh>
    <rPh sb="3" eb="5">
      <t>メンセキ</t>
    </rPh>
    <rPh sb="16" eb="17">
      <t>フク</t>
    </rPh>
    <phoneticPr fontId="20"/>
  </si>
  <si>
    <t>東部勤労者研修センター</t>
    <phoneticPr fontId="19"/>
  </si>
  <si>
    <t>田村町金屋字下タ川原167</t>
  </si>
  <si>
    <t>東部体育館：1,542.7㎡
東部勤労者研修センター：390.7㎡≪集会施設≫</t>
    <phoneticPr fontId="19"/>
  </si>
  <si>
    <t>野鳥の森学習館</t>
  </si>
  <si>
    <t>菜根四丁目81</t>
  </si>
  <si>
    <t>中央公民館</t>
  </si>
  <si>
    <t>麓山一丁目247-1</t>
  </si>
  <si>
    <t>中央公民館：2,271.8㎡
勤労青少年ホーム：2,879.2㎡</t>
    <phoneticPr fontId="19"/>
  </si>
  <si>
    <t>※土地面積は、公会堂に含む。</t>
    <rPh sb="1" eb="3">
      <t>トチ</t>
    </rPh>
    <rPh sb="3" eb="5">
      <t>メンセキ</t>
    </rPh>
    <rPh sb="7" eb="10">
      <t>コウカイドウ</t>
    </rPh>
    <rPh sb="11" eb="12">
      <t>フク</t>
    </rPh>
    <phoneticPr fontId="1"/>
  </si>
  <si>
    <t>中央公民館金透分室</t>
  </si>
  <si>
    <t>堂前町46</t>
  </si>
  <si>
    <t>中央公民館金透分室：415.3㎡
金透記念館：312.2㎡≪歴史・シンボル施設≫</t>
    <phoneticPr fontId="20"/>
  </si>
  <si>
    <t>中央公民館堤下分室</t>
  </si>
  <si>
    <t>堤下町2-11</t>
  </si>
  <si>
    <t>小原田地域公民館</t>
  </si>
  <si>
    <t>小原田四丁目118</t>
  </si>
  <si>
    <t>○</t>
    <phoneticPr fontId="19"/>
  </si>
  <si>
    <t>芳賀地域公民館</t>
  </si>
  <si>
    <t>芳賀二丁目6-1</t>
  </si>
  <si>
    <t>開成地域公民館</t>
  </si>
  <si>
    <t>開成三丁目260-3</t>
  </si>
  <si>
    <t>名倉地域公民館</t>
  </si>
  <si>
    <t>字名倉248-3</t>
  </si>
  <si>
    <t>桑野地域公民館</t>
  </si>
  <si>
    <t>桑野一丁目212</t>
  </si>
  <si>
    <t>久留米地域公民館</t>
  </si>
  <si>
    <t>久留米三丁目44-3</t>
  </si>
  <si>
    <t>桃見台地域公民館</t>
  </si>
  <si>
    <t>桃見台85</t>
  </si>
  <si>
    <t>大島地域公民館</t>
  </si>
  <si>
    <t>桑野五丁目5-1</t>
  </si>
  <si>
    <t>薫地域公民館</t>
  </si>
  <si>
    <t>鶴見坦二丁目124-2</t>
  </si>
  <si>
    <t>赤木地域公民館</t>
  </si>
  <si>
    <t>赤木町33</t>
  </si>
  <si>
    <t>東部地域公民館</t>
  </si>
  <si>
    <t>阿久津町字久保24-1</t>
  </si>
  <si>
    <t>橘地域公民館</t>
  </si>
  <si>
    <t>本町一丁目320-5</t>
  </si>
  <si>
    <t>中央公民館針生分館</t>
  </si>
  <si>
    <t>大槻町字笹ノ台71</t>
  </si>
  <si>
    <t>中央公民館白岩分館</t>
    <phoneticPr fontId="19"/>
  </si>
  <si>
    <t>白岩コミュニティ消防センター：253.0㎡
東第４分団第１班（白岩西部）：115.5㎡≪防災施設≫
※白岩コミュニティ消防センターが兼ねる。</t>
    <rPh sb="51" eb="53">
      <t>シライワ</t>
    </rPh>
    <rPh sb="59" eb="61">
      <t>ショウボウ</t>
    </rPh>
    <phoneticPr fontId="19"/>
  </si>
  <si>
    <t>※土地面積は、白岩コミュニティ消防センターに含む。</t>
    <rPh sb="1" eb="3">
      <t>トチ</t>
    </rPh>
    <rPh sb="3" eb="5">
      <t>メンセキ</t>
    </rPh>
    <rPh sb="22" eb="23">
      <t>フク</t>
    </rPh>
    <phoneticPr fontId="19"/>
  </si>
  <si>
    <t>富田公民館</t>
    <phoneticPr fontId="19"/>
  </si>
  <si>
    <t>町東3丁目84</t>
  </si>
  <si>
    <t>富田公民館：542.4㎡
富田行政センター：181.5㎡≪庁舎等≫
中央図書館富田分館：26.0㎡≪図書館≫</t>
    <phoneticPr fontId="19"/>
  </si>
  <si>
    <t>富田公民館町内分室</t>
  </si>
  <si>
    <t>富田町字町内4-2</t>
  </si>
  <si>
    <t>富田東地域公民館</t>
  </si>
  <si>
    <t>富田町字天神林40-1</t>
  </si>
  <si>
    <t>大槻公民館大槻分室</t>
  </si>
  <si>
    <t>大槻町字中柵31-1</t>
  </si>
  <si>
    <t>大成地域公民館</t>
  </si>
  <si>
    <t>鳴神二丁目55-2</t>
  </si>
  <si>
    <t>小山田地域公民館</t>
  </si>
  <si>
    <t>大槻町字六角50-1</t>
  </si>
  <si>
    <t>大槻東地域公民館</t>
  </si>
  <si>
    <t>御前南二丁目93</t>
  </si>
  <si>
    <t>安積公民館</t>
    <phoneticPr fontId="19"/>
  </si>
  <si>
    <t>安積町荒井字南赤坂265</t>
  </si>
  <si>
    <t>※安積総合学習センターが兼ねる。</t>
    <phoneticPr fontId="19"/>
  </si>
  <si>
    <t>※土地面積は、安積総合学習センターに含む。</t>
    <rPh sb="1" eb="3">
      <t>トチ</t>
    </rPh>
    <rPh sb="3" eb="5">
      <t>メンセキ</t>
    </rPh>
    <rPh sb="7" eb="8">
      <t>アン</t>
    </rPh>
    <rPh sb="8" eb="9">
      <t>セキ</t>
    </rPh>
    <rPh sb="9" eb="11">
      <t>ソウゴウ</t>
    </rPh>
    <rPh sb="11" eb="13">
      <t>ガクシュウ</t>
    </rPh>
    <rPh sb="18" eb="19">
      <t>フク</t>
    </rPh>
    <phoneticPr fontId="1"/>
  </si>
  <si>
    <t>安積公民館安積分室</t>
  </si>
  <si>
    <t>安積一丁目30</t>
  </si>
  <si>
    <t>柴宮地域公民館</t>
  </si>
  <si>
    <t>安積町荒井字前田24-1</t>
  </si>
  <si>
    <t>※土地面積は、西第3分団第3班（矢地内）車庫詰所を含む。</t>
    <rPh sb="1" eb="3">
      <t>トチ</t>
    </rPh>
    <rPh sb="3" eb="5">
      <t>メンセキ</t>
    </rPh>
    <rPh sb="25" eb="26">
      <t>フク</t>
    </rPh>
    <phoneticPr fontId="20"/>
  </si>
  <si>
    <t>安積南地域公民館</t>
  </si>
  <si>
    <t>安積町笹川字吉田40-81</t>
  </si>
  <si>
    <t>永盛地域公民館</t>
  </si>
  <si>
    <t>安積町日出山二丁目44-1</t>
  </si>
  <si>
    <t>安積公民館笹川分館</t>
  </si>
  <si>
    <t>安積町笹川字篠川59-7</t>
  </si>
  <si>
    <t>安積公民館牛庭分館</t>
  </si>
  <si>
    <t>安積町牛庭四丁目112</t>
  </si>
  <si>
    <t>三穂田公民館</t>
  </si>
  <si>
    <t>三穂田町八幡字東屋敷6</t>
  </si>
  <si>
    <t>三穂田公民館：860.8㎡
中央図書館三穂田分館：95.0㎡≪図書館≫</t>
  </si>
  <si>
    <t>※土地面積は、旧三穂田行政センタ－和室を含む。</t>
    <rPh sb="1" eb="3">
      <t>トチ</t>
    </rPh>
    <rPh sb="3" eb="5">
      <t>メンセキ</t>
    </rPh>
    <rPh sb="20" eb="21">
      <t>フク</t>
    </rPh>
    <phoneticPr fontId="20"/>
  </si>
  <si>
    <t>三穂田公民館芦ノ口分館</t>
  </si>
  <si>
    <t>三穂田町山口字芦ノ口131</t>
  </si>
  <si>
    <t>三穂田公民館富岡分館</t>
  </si>
  <si>
    <t>三穂田町富岡字本郷65</t>
  </si>
  <si>
    <t>三穂田公民館鍋山分館</t>
  </si>
  <si>
    <t>三穂田町鍋山字清水尻3,4,5,8-2</t>
  </si>
  <si>
    <t>逢瀬公民館</t>
    <phoneticPr fontId="19"/>
  </si>
  <si>
    <t>逢瀬コミュニティセンター：965.2㎡
逢瀬公民館：1,106.8㎡
逢瀬行政センター：221.3㎡≪庁舎等≫
中央図書館逢瀬分館：56.0㎡≪図書館≫</t>
    <phoneticPr fontId="19"/>
  </si>
  <si>
    <t>※土地面積は、逢瀬コミュニティセンターに含む。</t>
    <rPh sb="1" eb="3">
      <t>トチ</t>
    </rPh>
    <rPh sb="3" eb="5">
      <t>メンセキ</t>
    </rPh>
    <rPh sb="7" eb="9">
      <t>オウセ</t>
    </rPh>
    <rPh sb="20" eb="21">
      <t>フク</t>
    </rPh>
    <phoneticPr fontId="20"/>
  </si>
  <si>
    <t>逢瀬公民館久保田分室</t>
  </si>
  <si>
    <t>逢瀬町多田野字久保田54</t>
  </si>
  <si>
    <t>喜久田公民館畑田分室</t>
  </si>
  <si>
    <t>喜久田町堀之内字畑田23-5</t>
  </si>
  <si>
    <t>日和田公民館</t>
  </si>
  <si>
    <t>日和田町字小堰23-4</t>
  </si>
  <si>
    <t>日和田公民館：1,661.5㎡
中央図書館日和田分館：67.0㎡≪図書館≫</t>
  </si>
  <si>
    <t>※土地面積は、日和田駅自転車等駐車場を含む。</t>
    <rPh sb="1" eb="3">
      <t>トチ</t>
    </rPh>
    <rPh sb="3" eb="5">
      <t>メンセキ</t>
    </rPh>
    <rPh sb="19" eb="20">
      <t>フク</t>
    </rPh>
    <phoneticPr fontId="20"/>
  </si>
  <si>
    <t>日和田公民館高倉分館</t>
  </si>
  <si>
    <t>日和田町高倉字町裏34-2</t>
  </si>
  <si>
    <t>日和田公民館高倉分館：185.2㎡
日和田公民館高倉体育館：442.5㎡≪スポーツ施設≫</t>
    <phoneticPr fontId="19"/>
  </si>
  <si>
    <t>日和田公民館宮下分館</t>
  </si>
  <si>
    <t>日和田町字黒沢100-1</t>
  </si>
  <si>
    <t>日和田公民館久留米分館</t>
  </si>
  <si>
    <t>日和田町字北野26-96</t>
  </si>
  <si>
    <t>日和田公民館梅沢分館</t>
  </si>
  <si>
    <t>日和田町梅沢字新屋敷72-4</t>
  </si>
  <si>
    <t>日和田公民館八丁目分館</t>
  </si>
  <si>
    <t>日和田町八丁目字仲頃29-7</t>
  </si>
  <si>
    <t>富久山公民館</t>
    <phoneticPr fontId="19"/>
  </si>
  <si>
    <t>富久山町福原字泉崎181-1</t>
  </si>
  <si>
    <t>※富久山総合学習センターが兼ねる。</t>
    <phoneticPr fontId="19"/>
  </si>
  <si>
    <t>※土地面積は、富久山総合学習センターに含む。</t>
    <rPh sb="1" eb="3">
      <t>トチ</t>
    </rPh>
    <rPh sb="3" eb="5">
      <t>メンセキ</t>
    </rPh>
    <rPh sb="7" eb="8">
      <t>トミ</t>
    </rPh>
    <rPh sb="8" eb="9">
      <t>ヒサ</t>
    </rPh>
    <rPh sb="9" eb="10">
      <t>ヤマ</t>
    </rPh>
    <rPh sb="10" eb="12">
      <t>ソウゴウ</t>
    </rPh>
    <rPh sb="12" eb="14">
      <t>ガクシュウ</t>
    </rPh>
    <rPh sb="19" eb="20">
      <t>フク</t>
    </rPh>
    <phoneticPr fontId="1"/>
  </si>
  <si>
    <t>富久山公民館富久山分室</t>
  </si>
  <si>
    <t>富久山町久保田字久保田216</t>
  </si>
  <si>
    <t>行徳地域公民館</t>
  </si>
  <si>
    <t>富久山町久保田字桝形43-2</t>
  </si>
  <si>
    <t>富久山公民館久保田分館</t>
  </si>
  <si>
    <t>富久山町久保田字山王舘9</t>
  </si>
  <si>
    <t>富久山公民館福原分館</t>
  </si>
  <si>
    <t>富久山町福原字福原151</t>
  </si>
  <si>
    <t>八山田地域公民館</t>
    <rPh sb="0" eb="1">
      <t>ヤツ</t>
    </rPh>
    <rPh sb="1" eb="3">
      <t>ヤマダ</t>
    </rPh>
    <rPh sb="3" eb="5">
      <t>チイキ</t>
    </rPh>
    <rPh sb="5" eb="8">
      <t>コウミンカン</t>
    </rPh>
    <phoneticPr fontId="20"/>
  </si>
  <si>
    <t>八山田五丁目410</t>
  </si>
  <si>
    <t>富久山公民館小泉分館</t>
  </si>
  <si>
    <t>富久山町北小泉字前田1</t>
  </si>
  <si>
    <t>湖南公民館</t>
  </si>
  <si>
    <t>湖南町福良字家老9390-4</t>
  </si>
  <si>
    <t>湖南公民館：469.1㎡
中央図書館湖南分館：39.0㎡≪図書館≫</t>
  </si>
  <si>
    <t>湖南公民館福良分館</t>
    <phoneticPr fontId="19"/>
  </si>
  <si>
    <t>※サン・サン・グリーン湖南が兼ねる。</t>
    <phoneticPr fontId="19"/>
  </si>
  <si>
    <t>※土地面積は、サン・サン・グリーン湖南に含む。</t>
    <rPh sb="1" eb="3">
      <t>トチ</t>
    </rPh>
    <rPh sb="3" eb="5">
      <t>メンセキ</t>
    </rPh>
    <rPh sb="17" eb="19">
      <t>コナン</t>
    </rPh>
    <rPh sb="20" eb="21">
      <t>フク</t>
    </rPh>
    <phoneticPr fontId="20"/>
  </si>
  <si>
    <t>熱海公民館</t>
  </si>
  <si>
    <t>熱海公民館安子島分館</t>
  </si>
  <si>
    <t>熱海町安子島字桜畑196</t>
  </si>
  <si>
    <t>熱海公民館高玉分館</t>
  </si>
  <si>
    <t>熱海町高玉字南梨子平60</t>
  </si>
  <si>
    <t>熱海公民館玉川分館</t>
  </si>
  <si>
    <t>熱海町玉川字横川147</t>
  </si>
  <si>
    <t>熱海公民館中山分館</t>
  </si>
  <si>
    <t>熱海町中山字早稲田1-2</t>
  </si>
  <si>
    <t>熱海公民館熱海分館</t>
    <phoneticPr fontId="19"/>
  </si>
  <si>
    <t>熱海消防センター：181.8㎡
熱海第１分団第１班（熱海）：65.0㎡≪防災施設≫
※熱海消防センターが兼ねる。</t>
    <rPh sb="45" eb="47">
      <t>ショウボウ</t>
    </rPh>
    <phoneticPr fontId="19"/>
  </si>
  <si>
    <t>田村公民館</t>
  </si>
  <si>
    <t>田村町岩作字穂多礼40-3</t>
  </si>
  <si>
    <t>田村公民館：1,495.5㎡
中央図書館田村分館：135.0㎡≪図書館≫</t>
  </si>
  <si>
    <t>高瀬地域公民館</t>
  </si>
  <si>
    <t>田村町上行合字宮耕地93-1</t>
  </si>
  <si>
    <t>高瀬地域公民館：486.2㎡
田村行政センター高瀬連絡所：41.4㎡≪庁舎等≫</t>
  </si>
  <si>
    <t>二瀬地域公民館</t>
  </si>
  <si>
    <t>田村町栃本字市穀4-2</t>
  </si>
  <si>
    <t>二瀬地域公民館：472.4㎡
田村行政センター二瀬連絡所：52.8㎡≪庁舎等≫</t>
  </si>
  <si>
    <t>田村公民館谷田川分館</t>
  </si>
  <si>
    <t>田村町谷田川字表前57-1</t>
  </si>
  <si>
    <t>田村公民館田母神分館</t>
  </si>
  <si>
    <t>田村町田母神字古作10</t>
  </si>
  <si>
    <t>西田公民館高野分館</t>
  </si>
  <si>
    <t>西田町丹伊田字西荒井258</t>
  </si>
  <si>
    <t>西田公民館根木屋分館</t>
  </si>
  <si>
    <t>西田町根木屋字成宮134-2</t>
  </si>
  <si>
    <t>中田公民館宮城分館</t>
  </si>
  <si>
    <t>中田町高倉字三渡42-1</t>
  </si>
  <si>
    <t>中田公民館牛縊分館</t>
  </si>
  <si>
    <t>中田町牛縊本郷字亀石71</t>
  </si>
  <si>
    <t>中田公民館柳橋分館</t>
    <phoneticPr fontId="19"/>
  </si>
  <si>
    <t>※農村生活中核施設黒石荘が兼ねる。</t>
    <phoneticPr fontId="19"/>
  </si>
  <si>
    <t>中田公民館中津川分館</t>
  </si>
  <si>
    <t>中田町中津川字町33</t>
  </si>
  <si>
    <t>中田公民館下枝分館</t>
  </si>
  <si>
    <t>中田町下枝字久保202</t>
  </si>
  <si>
    <t>勤労青少年ホーム</t>
    <phoneticPr fontId="19"/>
  </si>
  <si>
    <t>安積総合学習センター</t>
    <phoneticPr fontId="19"/>
  </si>
  <si>
    <t>※安積公民館を兼ねる。</t>
    <phoneticPr fontId="19"/>
  </si>
  <si>
    <t>富久山総合学習センター</t>
    <phoneticPr fontId="19"/>
  </si>
  <si>
    <t>※富久山公民館を兼ねる。</t>
    <phoneticPr fontId="19"/>
  </si>
  <si>
    <t>喜久田地域交流センター</t>
    <phoneticPr fontId="19"/>
  </si>
  <si>
    <t>※土地面積は、喜久田ふれあいセンターに含む。</t>
    <rPh sb="1" eb="3">
      <t>トチ</t>
    </rPh>
    <rPh sb="3" eb="5">
      <t>メンセキ</t>
    </rPh>
    <rPh sb="7" eb="10">
      <t>キクタ</t>
    </rPh>
    <rPh sb="19" eb="20">
      <t>フク</t>
    </rPh>
    <phoneticPr fontId="20"/>
  </si>
  <si>
    <t>清水台地域公民館</t>
    <phoneticPr fontId="19"/>
  </si>
  <si>
    <t>緑ケ丘地域公民館</t>
    <phoneticPr fontId="20"/>
  </si>
  <si>
    <t>※土地面積は、緑ケ丘ふれあいセンターに含む。</t>
    <rPh sb="1" eb="3">
      <t>トチ</t>
    </rPh>
    <rPh sb="3" eb="5">
      <t>メンセキ</t>
    </rPh>
    <rPh sb="19" eb="20">
      <t>フク</t>
    </rPh>
    <phoneticPr fontId="1"/>
  </si>
  <si>
    <t>富田西地域公民館</t>
    <rPh sb="3" eb="5">
      <t>チイキ</t>
    </rPh>
    <phoneticPr fontId="19"/>
  </si>
  <si>
    <t>※富田西ふれあいセンターが兼ねる。</t>
    <rPh sb="3" eb="4">
      <t>ニシ</t>
    </rPh>
    <phoneticPr fontId="19"/>
  </si>
  <si>
    <t>※土地面積は、富田西ふれあいセンターに含む。</t>
    <rPh sb="1" eb="3">
      <t>トチ</t>
    </rPh>
    <rPh sb="3" eb="5">
      <t>メンセキ</t>
    </rPh>
    <rPh sb="7" eb="9">
      <t>トミタ</t>
    </rPh>
    <rPh sb="9" eb="10">
      <t>ニシ</t>
    </rPh>
    <rPh sb="19" eb="20">
      <t>フク</t>
    </rPh>
    <phoneticPr fontId="19"/>
  </si>
  <si>
    <t>大槻公民館</t>
    <phoneticPr fontId="19"/>
  </si>
  <si>
    <t>※土地面積は、大槻ふれあいセンターに含む。</t>
    <rPh sb="1" eb="3">
      <t>トチ</t>
    </rPh>
    <rPh sb="3" eb="5">
      <t>メンセキ</t>
    </rPh>
    <rPh sb="18" eb="19">
      <t>フク</t>
    </rPh>
    <phoneticPr fontId="20"/>
  </si>
  <si>
    <t>安積公民館日出山分館</t>
    <phoneticPr fontId="19"/>
  </si>
  <si>
    <t>安積町日出山三丁目123</t>
  </si>
  <si>
    <t>借</t>
  </si>
  <si>
    <t>安積公民館荒井分館</t>
  </si>
  <si>
    <t>安積町荒井字東屋敷10-3</t>
  </si>
  <si>
    <t>安積公民館成田分館</t>
  </si>
  <si>
    <t>安積町成田字西田96-1</t>
  </si>
  <si>
    <t>三穂田公民館鹿ノ崎分室</t>
    <phoneticPr fontId="19"/>
  </si>
  <si>
    <t>※土地面積は、三穂田ふれあいセンターに含む。</t>
    <rPh sb="1" eb="3">
      <t>トチ</t>
    </rPh>
    <rPh sb="3" eb="5">
      <t>メンセキ</t>
    </rPh>
    <rPh sb="19" eb="20">
      <t>フク</t>
    </rPh>
    <phoneticPr fontId="19"/>
  </si>
  <si>
    <t>三穂田公民館下守屋分館</t>
  </si>
  <si>
    <t>三穂田町下守屋字竹ノ内71-2</t>
  </si>
  <si>
    <t>逢瀬公民館河内分館</t>
    <phoneticPr fontId="19"/>
  </si>
  <si>
    <t>※土地面積は、河内ふれあいセンターに含む。</t>
    <rPh sb="1" eb="3">
      <t>トチ</t>
    </rPh>
    <rPh sb="3" eb="5">
      <t>メンセキ</t>
    </rPh>
    <rPh sb="18" eb="19">
      <t>フク</t>
    </rPh>
    <phoneticPr fontId="19"/>
  </si>
  <si>
    <t>片平公民館</t>
    <phoneticPr fontId="19"/>
  </si>
  <si>
    <t>喜久田公民館</t>
    <phoneticPr fontId="19"/>
  </si>
  <si>
    <t>喜久田公民館堀之内分館</t>
  </si>
  <si>
    <t>喜久田町堀之内字堀内43-4</t>
  </si>
  <si>
    <t>喜久田公民館早稲原分館</t>
  </si>
  <si>
    <t>喜久田町早稲原字町141</t>
  </si>
  <si>
    <t>喜久田公民館前田沢分館</t>
  </si>
  <si>
    <t>喜久田町前田沢一丁目41</t>
  </si>
  <si>
    <t>喜久田公民館西原分館</t>
  </si>
  <si>
    <t>喜久田町字行人作田7-128</t>
  </si>
  <si>
    <t>湖南公民館中野分館</t>
  </si>
  <si>
    <t>湖南町中野字堰内2530</t>
  </si>
  <si>
    <t>湖南公民館三代分館</t>
  </si>
  <si>
    <t>湖南町三代字寺の前328-1</t>
  </si>
  <si>
    <t>湖南公民館赤津分館</t>
  </si>
  <si>
    <t>湖南町赤津字北町4626-3</t>
  </si>
  <si>
    <t>湖南公民館月形分館</t>
    <phoneticPr fontId="19"/>
  </si>
  <si>
    <t>湖南コミュニティセンター：414.3㎡
湖南公民館月形分館：専有スペースなし
湖南行政センター月形連絡所：49.5㎡≪庁舎等≫</t>
    <phoneticPr fontId="19"/>
  </si>
  <si>
    <t>※土地面積は、湖南コミュニティセンターに含む。</t>
    <rPh sb="1" eb="3">
      <t>トチ</t>
    </rPh>
    <rPh sb="3" eb="5">
      <t>メンセキ</t>
    </rPh>
    <rPh sb="20" eb="21">
      <t>フク</t>
    </rPh>
    <phoneticPr fontId="19"/>
  </si>
  <si>
    <t>熱海公民館上伊豆島分館</t>
  </si>
  <si>
    <t>熱海町上伊豆島字中川原63-64</t>
  </si>
  <si>
    <t>熱海公民館石筵分館</t>
  </si>
  <si>
    <t>熱海町石筵字原田311-1</t>
  </si>
  <si>
    <t>田村公民館御代田分館</t>
  </si>
  <si>
    <t>田村町御代田字内手2-1</t>
  </si>
  <si>
    <t>西田公民館</t>
    <phoneticPr fontId="19"/>
  </si>
  <si>
    <t>西田ふれあいセンター：1,584.2㎡
西田公民館：77.6㎡
西田行政センター：240.0㎡≪庁舎等≫
中央図書館西田分館：96.0㎡≪図書館≫</t>
    <phoneticPr fontId="19"/>
  </si>
  <si>
    <t>※土地面積は、西田ふれあいセンターに含む。</t>
    <rPh sb="1" eb="3">
      <t>トチ</t>
    </rPh>
    <rPh sb="3" eb="5">
      <t>メンセキ</t>
    </rPh>
    <rPh sb="7" eb="9">
      <t>ニシダ</t>
    </rPh>
    <rPh sb="18" eb="19">
      <t>フク</t>
    </rPh>
    <phoneticPr fontId="20"/>
  </si>
  <si>
    <t>西田公民館木村分館</t>
  </si>
  <si>
    <t>西田町木村字川端57</t>
  </si>
  <si>
    <t>西田公民館鬼生田分館</t>
  </si>
  <si>
    <t>西田町鬼生田字町323</t>
  </si>
  <si>
    <t>中田公民館</t>
    <phoneticPr fontId="19"/>
  </si>
  <si>
    <t>中田ふれあいセンター：464.0㎡
中田公民館：44.0㎡
中田行政センター：262.6㎡≪庁舎等≫
中央図書館中田分館：80.0㎡≪図書館≫</t>
    <phoneticPr fontId="19"/>
  </si>
  <si>
    <t>※土地面積は、中田ふれあいセンターに含む。</t>
    <rPh sb="1" eb="3">
      <t>トチ</t>
    </rPh>
    <rPh sb="3" eb="5">
      <t>メンセキ</t>
    </rPh>
    <rPh sb="18" eb="19">
      <t>フク</t>
    </rPh>
    <phoneticPr fontId="20"/>
  </si>
  <si>
    <t>中田公民館海老根分館</t>
  </si>
  <si>
    <t>中田町海老根字廻り田65-1</t>
  </si>
  <si>
    <t>中田公民館木目沢分館</t>
  </si>
  <si>
    <t>中田町木目沢字道内8</t>
  </si>
  <si>
    <t>三穂田公民館川田分館</t>
  </si>
  <si>
    <t>三穂田町川田字元前田1番地</t>
  </si>
  <si>
    <t>２ 歴史・シンボル施設</t>
  </si>
  <si>
    <t>郡山公会堂</t>
  </si>
  <si>
    <t>※土地面積は、中央公民館、歴史資料館を含む。</t>
    <rPh sb="1" eb="3">
      <t>トチ</t>
    </rPh>
    <rPh sb="3" eb="5">
      <t>メンセキ</t>
    </rPh>
    <rPh sb="7" eb="9">
      <t>チュウオウ</t>
    </rPh>
    <rPh sb="9" eb="12">
      <t>コウミンカン</t>
    </rPh>
    <rPh sb="13" eb="15">
      <t>レキシ</t>
    </rPh>
    <rPh sb="15" eb="18">
      <t>シリョウカン</t>
    </rPh>
    <rPh sb="19" eb="20">
      <t>フク</t>
    </rPh>
    <phoneticPr fontId="20"/>
  </si>
  <si>
    <t>開成館</t>
  </si>
  <si>
    <t>開成三丁目182-1</t>
  </si>
  <si>
    <t>安積開拓入植者住宅（旧小山家）</t>
  </si>
  <si>
    <t>開成三丁目66-4</t>
  </si>
  <si>
    <t>安積開拓入植者住宅（旧坪内家）</t>
  </si>
  <si>
    <t>開成三丁目3-7</t>
  </si>
  <si>
    <t>開成三丁目66</t>
  </si>
  <si>
    <t>※土地面積は安積開拓入植者住宅（旧小山家）、（旧坪内家）を含む。</t>
    <rPh sb="1" eb="3">
      <t>トチ</t>
    </rPh>
    <rPh sb="3" eb="5">
      <t>メンセキ</t>
    </rPh>
    <rPh sb="6" eb="8">
      <t>アサカ</t>
    </rPh>
    <rPh sb="8" eb="10">
      <t>カイタク</t>
    </rPh>
    <rPh sb="10" eb="13">
      <t>ニュウショクシャ</t>
    </rPh>
    <rPh sb="13" eb="15">
      <t>ジュウタク</t>
    </rPh>
    <rPh sb="16" eb="17">
      <t>キュウ</t>
    </rPh>
    <rPh sb="17" eb="20">
      <t>コヤマケ</t>
    </rPh>
    <rPh sb="23" eb="24">
      <t>キュウ</t>
    </rPh>
    <rPh sb="24" eb="27">
      <t>ツボウチケ</t>
    </rPh>
    <rPh sb="29" eb="30">
      <t>フク</t>
    </rPh>
    <phoneticPr fontId="20"/>
  </si>
  <si>
    <t>久米正雄記念館</t>
    <phoneticPr fontId="19"/>
  </si>
  <si>
    <t>豊田町68</t>
  </si>
  <si>
    <t>文学資料館</t>
  </si>
  <si>
    <t>豊田町67-1</t>
  </si>
  <si>
    <t>歴史資料館</t>
  </si>
  <si>
    <t>※土地面積は、公会堂に含む。</t>
    <rPh sb="1" eb="3">
      <t>トチ</t>
    </rPh>
    <rPh sb="3" eb="5">
      <t>メンセキ</t>
    </rPh>
    <rPh sb="7" eb="10">
      <t>コウカイドウ</t>
    </rPh>
    <rPh sb="11" eb="12">
      <t>フク</t>
    </rPh>
    <phoneticPr fontId="20"/>
  </si>
  <si>
    <t>金透記念館</t>
    <phoneticPr fontId="19"/>
  </si>
  <si>
    <t>※土地面積は、中央公民館金透分室に含む。</t>
    <rPh sb="1" eb="3">
      <t>トチ</t>
    </rPh>
    <rPh sb="3" eb="5">
      <t>メンセキ</t>
    </rPh>
    <rPh sb="7" eb="9">
      <t>チュウオウ</t>
    </rPh>
    <rPh sb="9" eb="12">
      <t>コウミンカン</t>
    </rPh>
    <rPh sb="12" eb="13">
      <t>キン</t>
    </rPh>
    <rPh sb="13" eb="14">
      <t>トオル</t>
    </rPh>
    <rPh sb="14" eb="16">
      <t>ブンシツ</t>
    </rPh>
    <rPh sb="17" eb="18">
      <t>フク</t>
    </rPh>
    <phoneticPr fontId="19"/>
  </si>
  <si>
    <t>民俗資料収納庫</t>
  </si>
  <si>
    <t>横川町字大谷地60-1、61-1</t>
  </si>
  <si>
    <t>柳橋歌舞伎収蔵庫</t>
  </si>
  <si>
    <t>※土地面積は、農村生活中核施設黒石荘に含む。</t>
    <rPh sb="1" eb="3">
      <t>トチ</t>
    </rPh>
    <rPh sb="3" eb="5">
      <t>メンセキ</t>
    </rPh>
    <rPh sb="19" eb="20">
      <t>フク</t>
    </rPh>
    <phoneticPr fontId="20"/>
  </si>
  <si>
    <t>旧福良小学校収納庫</t>
  </si>
  <si>
    <t>湖南町福良字浦町前8387-1</t>
  </si>
  <si>
    <t>※土地面積は、旧福良小学校に含む。</t>
    <rPh sb="1" eb="3">
      <t>トチ</t>
    </rPh>
    <rPh sb="3" eb="5">
      <t>メンセキ</t>
    </rPh>
    <rPh sb="7" eb="8">
      <t>キュウ</t>
    </rPh>
    <rPh sb="8" eb="10">
      <t>フクラ</t>
    </rPh>
    <rPh sb="10" eb="13">
      <t>ショウガッコウ</t>
    </rPh>
    <rPh sb="14" eb="15">
      <t>フク</t>
    </rPh>
    <phoneticPr fontId="20"/>
  </si>
  <si>
    <t>３ 図書館</t>
  </si>
  <si>
    <t>中央図書館</t>
  </si>
  <si>
    <t>希望ケ丘図書館</t>
    <phoneticPr fontId="20"/>
  </si>
  <si>
    <t>希望ケ丘57-4</t>
  </si>
  <si>
    <t>安積図書館</t>
  </si>
  <si>
    <t>安積一丁目38</t>
  </si>
  <si>
    <t>安積図書館：2,094.5㎡
安積行政センター：324.0㎡≪庁舎等≫</t>
  </si>
  <si>
    <t>富久山図書館</t>
  </si>
  <si>
    <t>富久山図書館：2,078.7㎡
富久山行政センター：388.1㎡≪庁舎等≫</t>
  </si>
  <si>
    <t>※土地面積は、富久山行政センター防災倉庫を含む。</t>
    <rPh sb="1" eb="3">
      <t>トチ</t>
    </rPh>
    <rPh sb="3" eb="5">
      <t>メンセキ</t>
    </rPh>
    <rPh sb="21" eb="22">
      <t>フク</t>
    </rPh>
    <phoneticPr fontId="20"/>
  </si>
  <si>
    <t>中央図書館緑ケ丘分館</t>
    <phoneticPr fontId="20"/>
  </si>
  <si>
    <t>中央図書館富田分館</t>
    <phoneticPr fontId="19"/>
  </si>
  <si>
    <t>※土地面積は、富田公民館に含む。</t>
    <rPh sb="1" eb="3">
      <t>トチ</t>
    </rPh>
    <rPh sb="3" eb="5">
      <t>メンセキ</t>
    </rPh>
    <rPh sb="13" eb="14">
      <t>フク</t>
    </rPh>
    <phoneticPr fontId="19"/>
  </si>
  <si>
    <t>中央図書館大槻分館</t>
    <phoneticPr fontId="19"/>
  </si>
  <si>
    <t>中央図書館三穂田分館</t>
    <phoneticPr fontId="19"/>
  </si>
  <si>
    <t>※土地面積は、三穂田公民館に含む。</t>
    <rPh sb="1" eb="3">
      <t>トチ</t>
    </rPh>
    <rPh sb="3" eb="5">
      <t>メンセキ</t>
    </rPh>
    <rPh sb="7" eb="8">
      <t>サン</t>
    </rPh>
    <rPh sb="8" eb="9">
      <t>ホ</t>
    </rPh>
    <rPh sb="9" eb="10">
      <t>タ</t>
    </rPh>
    <rPh sb="10" eb="13">
      <t>コウミンカン</t>
    </rPh>
    <rPh sb="14" eb="15">
      <t>フク</t>
    </rPh>
    <phoneticPr fontId="20"/>
  </si>
  <si>
    <t>中央図書館逢瀬分館</t>
    <phoneticPr fontId="19"/>
  </si>
  <si>
    <t>中央図書館片平分館</t>
    <phoneticPr fontId="19"/>
  </si>
  <si>
    <t>中央図書館喜久田分館</t>
    <phoneticPr fontId="19"/>
  </si>
  <si>
    <t>中央図書館日和田分館</t>
    <phoneticPr fontId="19"/>
  </si>
  <si>
    <t>※土地面積は、日和田公民館に含む。</t>
    <rPh sb="1" eb="3">
      <t>トチ</t>
    </rPh>
    <rPh sb="3" eb="5">
      <t>メンセキ</t>
    </rPh>
    <rPh sb="7" eb="10">
      <t>ヒワダ</t>
    </rPh>
    <rPh sb="10" eb="13">
      <t>コウミンカン</t>
    </rPh>
    <rPh sb="14" eb="15">
      <t>フク</t>
    </rPh>
    <phoneticPr fontId="20"/>
  </si>
  <si>
    <t>中央図書館湖南分館</t>
    <phoneticPr fontId="19"/>
  </si>
  <si>
    <t>※土地面積は、湖南公民館に含む。</t>
    <rPh sb="1" eb="3">
      <t>トチ</t>
    </rPh>
    <rPh sb="3" eb="5">
      <t>メンセキ</t>
    </rPh>
    <rPh sb="7" eb="9">
      <t>コナン</t>
    </rPh>
    <rPh sb="9" eb="12">
      <t>コウミンカン</t>
    </rPh>
    <rPh sb="13" eb="14">
      <t>フク</t>
    </rPh>
    <phoneticPr fontId="20"/>
  </si>
  <si>
    <t>中央図書館熱海分館</t>
    <phoneticPr fontId="19"/>
  </si>
  <si>
    <t>中央図書館田村分館</t>
    <phoneticPr fontId="19"/>
  </si>
  <si>
    <t>※土地面積は、田村公民館に含む。</t>
    <rPh sb="1" eb="3">
      <t>トチ</t>
    </rPh>
    <rPh sb="3" eb="5">
      <t>メンセキ</t>
    </rPh>
    <rPh sb="7" eb="9">
      <t>タムラ</t>
    </rPh>
    <rPh sb="9" eb="12">
      <t>コウミンカン</t>
    </rPh>
    <rPh sb="13" eb="14">
      <t>フク</t>
    </rPh>
    <phoneticPr fontId="20"/>
  </si>
  <si>
    <t>中央図書館西田分館</t>
    <phoneticPr fontId="19"/>
  </si>
  <si>
    <t>中央図書館中田分館</t>
    <phoneticPr fontId="19"/>
  </si>
  <si>
    <t>４ スポーツ施設</t>
  </si>
  <si>
    <t>宝来屋　郡山総合体育館（総合体育館）</t>
    <rPh sb="0" eb="1">
      <t>タカラ</t>
    </rPh>
    <rPh sb="1" eb="2">
      <t>ライ</t>
    </rPh>
    <rPh sb="2" eb="3">
      <t>ヤ</t>
    </rPh>
    <rPh sb="4" eb="6">
      <t>コオリヤマ</t>
    </rPh>
    <rPh sb="6" eb="8">
      <t>ソウゴウ</t>
    </rPh>
    <rPh sb="8" eb="11">
      <t>タイイクカン</t>
    </rPh>
    <rPh sb="12" eb="14">
      <t>ソウゴウ</t>
    </rPh>
    <phoneticPr fontId="19"/>
  </si>
  <si>
    <t>豊田町56-1</t>
  </si>
  <si>
    <t>郡山ヒロセ開成山陸上競技場（開成山陸上競技場）</t>
    <rPh sb="0" eb="2">
      <t>コオリヤマ</t>
    </rPh>
    <rPh sb="5" eb="7">
      <t>カイセイ</t>
    </rPh>
    <rPh sb="7" eb="8">
      <t>ザン</t>
    </rPh>
    <rPh sb="8" eb="10">
      <t>リクジョウ</t>
    </rPh>
    <rPh sb="10" eb="13">
      <t>キョウギジョウ</t>
    </rPh>
    <phoneticPr fontId="19"/>
  </si>
  <si>
    <t>開成一丁目4</t>
  </si>
  <si>
    <t>※土地面積は、開成山陸上競技場補助競技場、開成山野球場、開成山屋内水泳場、開成山弓道場を含む。
（屋外施設）
競技場面積：24,000㎡
第３種公認陸上競技場
１周400m、８レーン（全天候型）</t>
    <rPh sb="1" eb="3">
      <t>トチ</t>
    </rPh>
    <rPh sb="3" eb="5">
      <t>メンセキ</t>
    </rPh>
    <rPh sb="7" eb="9">
      <t>カイセイ</t>
    </rPh>
    <rPh sb="9" eb="10">
      <t>ザン</t>
    </rPh>
    <rPh sb="10" eb="12">
      <t>リクジョウ</t>
    </rPh>
    <rPh sb="12" eb="14">
      <t>キョウギ</t>
    </rPh>
    <rPh sb="14" eb="15">
      <t>ジョウ</t>
    </rPh>
    <rPh sb="15" eb="17">
      <t>ホジョ</t>
    </rPh>
    <rPh sb="17" eb="19">
      <t>キョウギ</t>
    </rPh>
    <rPh sb="19" eb="20">
      <t>ジョウ</t>
    </rPh>
    <rPh sb="21" eb="23">
      <t>カイセイ</t>
    </rPh>
    <rPh sb="23" eb="24">
      <t>ザン</t>
    </rPh>
    <rPh sb="24" eb="27">
      <t>ヤキュウジョウ</t>
    </rPh>
    <rPh sb="28" eb="30">
      <t>カイセイ</t>
    </rPh>
    <rPh sb="30" eb="31">
      <t>ザン</t>
    </rPh>
    <rPh sb="31" eb="33">
      <t>オクナイ</t>
    </rPh>
    <rPh sb="33" eb="36">
      <t>スイエイジョウ</t>
    </rPh>
    <rPh sb="37" eb="39">
      <t>カイセイ</t>
    </rPh>
    <rPh sb="39" eb="40">
      <t>ザン</t>
    </rPh>
    <rPh sb="40" eb="42">
      <t>キュウドウ</t>
    </rPh>
    <rPh sb="42" eb="43">
      <t>ジョウ</t>
    </rPh>
    <rPh sb="44" eb="45">
      <t>フク</t>
    </rPh>
    <phoneticPr fontId="20"/>
  </si>
  <si>
    <t>開成山陸上競技場補助競技場</t>
  </si>
  <si>
    <t>開成一丁目4</t>
    <phoneticPr fontId="19"/>
  </si>
  <si>
    <t>※土地面積は、開成山陸上競技場に含む。
（屋外施設）
競技場面積：12,000㎡
1周300m６レーン</t>
    <rPh sb="1" eb="3">
      <t>トチ</t>
    </rPh>
    <rPh sb="3" eb="5">
      <t>メンセキ</t>
    </rPh>
    <rPh sb="7" eb="9">
      <t>カイセイ</t>
    </rPh>
    <rPh sb="9" eb="10">
      <t>ザン</t>
    </rPh>
    <rPh sb="10" eb="12">
      <t>リクジョウ</t>
    </rPh>
    <rPh sb="12" eb="15">
      <t>キョウギジョウ</t>
    </rPh>
    <rPh sb="16" eb="17">
      <t>フク</t>
    </rPh>
    <phoneticPr fontId="20"/>
  </si>
  <si>
    <t>ヨーク開成山スタジアム（開成山野球場）</t>
    <rPh sb="3" eb="5">
      <t>カイセイ</t>
    </rPh>
    <rPh sb="5" eb="6">
      <t>ザン</t>
    </rPh>
    <phoneticPr fontId="20"/>
  </si>
  <si>
    <t>※土地面積は、開成山陸上競技場に含む。
（屋外施設）
競技場面積：19,710㎡
センター122m、左翼100.7m、右翼101m
夜間照明有</t>
    <phoneticPr fontId="20"/>
  </si>
  <si>
    <t>郡山しんきん開成山プール（開成山屋内水泳場）</t>
    <rPh sb="0" eb="2">
      <t>コオリヤマ</t>
    </rPh>
    <rPh sb="6" eb="8">
      <t>カイセイ</t>
    </rPh>
    <rPh sb="8" eb="9">
      <t>ザン</t>
    </rPh>
    <rPh sb="16" eb="18">
      <t>オクナイ</t>
    </rPh>
    <phoneticPr fontId="19"/>
  </si>
  <si>
    <t>旧市内</t>
    <phoneticPr fontId="19"/>
  </si>
  <si>
    <t>※土地面積は、開成山陸上競技場に含む。</t>
    <phoneticPr fontId="20"/>
  </si>
  <si>
    <t>開成山弓道場</t>
  </si>
  <si>
    <t>※土地面積は、開成山陸上競技場に含む。
（屋外施設）
競技場面積：6,389㎡
遠的６人立
近的12人立</t>
    <phoneticPr fontId="20"/>
  </si>
  <si>
    <t>日和田野球場</t>
  </si>
  <si>
    <t>日和田町字山ノ井72-2</t>
  </si>
  <si>
    <t>CB造</t>
  </si>
  <si>
    <t>（屋外施設）
競技場面積：19,300㎡
センター100m
両翼90m</t>
  </si>
  <si>
    <t>郡山庭球場</t>
  </si>
  <si>
    <t>富田町字山前3-1</t>
  </si>
  <si>
    <t>（屋外施設）
競技場面積：33,710㎡
全天候型16面（夜間照明コート10面）</t>
    <phoneticPr fontId="19"/>
  </si>
  <si>
    <t>西部庭球場</t>
  </si>
  <si>
    <t>待池台一丁目6</t>
  </si>
  <si>
    <t>（屋外施設）
競技場面積：4,006㎡
ハードコート４面</t>
  </si>
  <si>
    <t>丸守少年運動広場</t>
  </si>
  <si>
    <t>熱海町安子島字輪ノ内1</t>
  </si>
  <si>
    <t>（屋外施設）
競技場面積：10,743㎡
ゲートボール</t>
  </si>
  <si>
    <t>多田野運動広場</t>
  </si>
  <si>
    <t>逢瀬町多田野字柳河原66</t>
  </si>
  <si>
    <t>PC造</t>
  </si>
  <si>
    <t>（屋外施設）
競技場面積：8,821㎡
ソフトボール１面</t>
  </si>
  <si>
    <t>白岩運動広場</t>
  </si>
  <si>
    <t>白岩町字堺之内18</t>
  </si>
  <si>
    <t>（屋外施設）
競技場面積：4,611㎡
ゲートボール</t>
  </si>
  <si>
    <t>安積スポーツ広場</t>
  </si>
  <si>
    <t>安積町成田字北山崎18-3</t>
  </si>
  <si>
    <t>（屋外施設）
競技場面積：12,934㎡
ソフトボール１面
又はサッカー１面</t>
  </si>
  <si>
    <t>三穂田スポーツ広場</t>
  </si>
  <si>
    <t>三穂田町駒屋字赤場40</t>
  </si>
  <si>
    <t>（屋外施設）
競技場面積：28,763㎡
野球１面
ソフトボール２面
夜間照明</t>
    <phoneticPr fontId="20"/>
  </si>
  <si>
    <t>逢瀬スポーツ広場</t>
  </si>
  <si>
    <t>逢瀬町多田野字竹柄沢1-1</t>
  </si>
  <si>
    <t>（屋外施設）
競技場面積：31,445㎡
野球２面
又はサッカー１面
夜間照明</t>
    <rPh sb="26" eb="27">
      <t>マタ</t>
    </rPh>
    <phoneticPr fontId="20"/>
  </si>
  <si>
    <t>片平スポーツ広場</t>
  </si>
  <si>
    <t>片平町字小林1</t>
  </si>
  <si>
    <t>（屋外施設）
競技場面積：19,955㎡
ソフトボール２面
サッカー２面</t>
  </si>
  <si>
    <t>西部スポーツ広場</t>
  </si>
  <si>
    <t>待池台一丁目7</t>
  </si>
  <si>
    <t>※土地面積は、西部第二体育館に含む。
（屋外施設）
競技場面積：22,694㎡
ソフトボール２面
サッカー１面（天然芝）</t>
    <rPh sb="1" eb="3">
      <t>トチ</t>
    </rPh>
    <rPh sb="3" eb="5">
      <t>メンセキ</t>
    </rPh>
    <rPh sb="7" eb="9">
      <t>セイブ</t>
    </rPh>
    <rPh sb="9" eb="11">
      <t>ダイニ</t>
    </rPh>
    <rPh sb="11" eb="14">
      <t>タイイクカン</t>
    </rPh>
    <rPh sb="15" eb="16">
      <t>フク</t>
    </rPh>
    <rPh sb="54" eb="55">
      <t>メン</t>
    </rPh>
    <rPh sb="56" eb="59">
      <t>テンネンシバ</t>
    </rPh>
    <phoneticPr fontId="20"/>
  </si>
  <si>
    <t>喜久田スポーツ広場</t>
  </si>
  <si>
    <t>喜久田町堀之内字下河原22-3</t>
  </si>
  <si>
    <t>（屋外施設）
競技場面積：28,747㎡
野球１面
ソフトボール２面
夜間照明</t>
  </si>
  <si>
    <t>日和田スポーツ広場</t>
  </si>
  <si>
    <t>日和田町字菖蒲池52-13</t>
  </si>
  <si>
    <t>（屋外施設）
競技場面積：26,445㎡
野球１面
ソフトボール１面
夜間照明</t>
  </si>
  <si>
    <t>富久山スポーツ広場</t>
  </si>
  <si>
    <t>富久山町福原字古舘6-1</t>
  </si>
  <si>
    <t>（屋外施設）
競技場面積：28,906㎡
ソフトボール2面
又はサッカー1面
夜間照明</t>
    <rPh sb="30" eb="31">
      <t>マタ</t>
    </rPh>
    <phoneticPr fontId="20"/>
  </si>
  <si>
    <t>湖南スポーツ広場</t>
  </si>
  <si>
    <t>湖南町三代西ノ内200-1</t>
  </si>
  <si>
    <t>（屋外施設）
競技場面積：15,641㎡
野球１面
ソフトボール１面
夜間照明</t>
  </si>
  <si>
    <t>田村スポーツ広場</t>
  </si>
  <si>
    <t>田村町守山字権現壇1-5</t>
  </si>
  <si>
    <t>（屋外施設）
競技場面積：26,353㎡
野球２面
ソフトボール４面
夜間照明</t>
  </si>
  <si>
    <t>東部スポーツ広場</t>
  </si>
  <si>
    <t>田村町金屋字下夕川原167-2</t>
  </si>
  <si>
    <t>PC造</t>
    <phoneticPr fontId="20"/>
  </si>
  <si>
    <t>※土地面積は、東部体育館に含む。
（屋外施設）
競技場面積：7,710㎡
フットサル２面
夜間照明</t>
    <rPh sb="1" eb="3">
      <t>トチ</t>
    </rPh>
    <rPh sb="3" eb="5">
      <t>メンセキ</t>
    </rPh>
    <rPh sb="7" eb="9">
      <t>トウブ</t>
    </rPh>
    <rPh sb="9" eb="12">
      <t>タイイクカン</t>
    </rPh>
    <rPh sb="13" eb="14">
      <t>フク</t>
    </rPh>
    <phoneticPr fontId="20"/>
  </si>
  <si>
    <t>西田スポーツ広場</t>
  </si>
  <si>
    <t>西田町鬼生田字黒田300-1</t>
  </si>
  <si>
    <t>（屋外施設）
競技場面積：37,864㎡
ソフトボール２面
※Ｈ26～閉場中</t>
    <rPh sb="35" eb="37">
      <t>ヘイジョウ</t>
    </rPh>
    <rPh sb="37" eb="38">
      <t>チュウ</t>
    </rPh>
    <phoneticPr fontId="20"/>
  </si>
  <si>
    <t>中田スポーツ広場</t>
  </si>
  <si>
    <t>中田町下枝字沢目木19-2</t>
  </si>
  <si>
    <t>（屋外施設）
競技場面積：43,301㎡
野球１面
ソフトボール２面
サッカー１面
夜間照明</t>
  </si>
  <si>
    <t>ふるさとの森スポーツパーク野球場</t>
    <phoneticPr fontId="19"/>
  </si>
  <si>
    <t>田村町小川字石淵167</t>
  </si>
  <si>
    <t>※土地面積は、ふるさとの森スポーツパーク体育館に含む。
（屋外施設）
競技場面積：15,017㎡
センター120m
両翼90m</t>
    <rPh sb="20" eb="23">
      <t>タイイクカン</t>
    </rPh>
    <phoneticPr fontId="20"/>
  </si>
  <si>
    <t>ふるさとの森スポーツパークソフトボール場</t>
    <phoneticPr fontId="19"/>
  </si>
  <si>
    <t>田村町小川字石淵168</t>
  </si>
  <si>
    <t>※土地面積は、ふるさとの森スポーツパーク体育館に含む。
（屋外施設）
競技場面積：27,978㎡
ソフトボール２面
センター68m、両翼68m</t>
    <rPh sb="20" eb="23">
      <t>タイイクカン</t>
    </rPh>
    <phoneticPr fontId="20"/>
  </si>
  <si>
    <t>ふるさとの森スポーツパークスポーツ広場</t>
    <phoneticPr fontId="19"/>
  </si>
  <si>
    <t>田村町小川字石淵169</t>
  </si>
  <si>
    <t>※土地面積は、ふるさとの森スポーツパーク体育館に含む。
（屋外施設）
競技場面積：14,256㎡
ソフトボール２面
サッカー場１面</t>
    <rPh sb="20" eb="23">
      <t>タイイクカン</t>
    </rPh>
    <phoneticPr fontId="20"/>
  </si>
  <si>
    <t>磐梯熱海スポーツパーク多目的グラウンド</t>
    <phoneticPr fontId="19"/>
  </si>
  <si>
    <t>熱海町高玉字南泥布沢2-7</t>
  </si>
  <si>
    <t>※土地面積は、磐梯熱海スポーツパーク体育館に含む。
（屋外施設）
競技場面積：9,310㎡
野球１面
ソフトボール１面
人工芝
夜間照明</t>
    <rPh sb="1" eb="3">
      <t>トチ</t>
    </rPh>
    <rPh sb="3" eb="5">
      <t>メンセキ</t>
    </rPh>
    <rPh sb="7" eb="11">
      <t>バンダイアタミ</t>
    </rPh>
    <rPh sb="18" eb="21">
      <t>タイイクカン</t>
    </rPh>
    <rPh sb="22" eb="23">
      <t>フク</t>
    </rPh>
    <phoneticPr fontId="20"/>
  </si>
  <si>
    <t>磐梯熱海スポーツパーク熱海サッカー場</t>
    <phoneticPr fontId="19"/>
  </si>
  <si>
    <t>（屋外施設）
競技場面積：26,350㎡
芝生サッカー（ラグビー）コート１面</t>
    <phoneticPr fontId="20"/>
  </si>
  <si>
    <t>磐梯熱海スポーツパーク郡山スケート場</t>
    <phoneticPr fontId="19"/>
  </si>
  <si>
    <t>（屋外施設）
競技場面積：39,000㎡
１周400mリンク
夜間照明有</t>
    <phoneticPr fontId="20"/>
  </si>
  <si>
    <t>西部サッカー場</t>
  </si>
  <si>
    <t>大槻町字横山26</t>
  </si>
  <si>
    <t>（屋外施設）
競技場面積：42,338㎡
天然芝サッカーコート２面</t>
    <rPh sb="21" eb="24">
      <t>テンネンシバ</t>
    </rPh>
    <phoneticPr fontId="19"/>
  </si>
  <si>
    <t>郡山相撲場</t>
  </si>
  <si>
    <t>大槻町字漆棒95</t>
  </si>
  <si>
    <t>熱海フットボールセンター</t>
    <rPh sb="0" eb="2">
      <t>アタミ</t>
    </rPh>
    <phoneticPr fontId="19"/>
  </si>
  <si>
    <t>熱海</t>
    <phoneticPr fontId="19"/>
  </si>
  <si>
    <t>熱海町熱海二丁目15-3</t>
    <rPh sb="0" eb="2">
      <t>アタミ</t>
    </rPh>
    <rPh sb="2" eb="3">
      <t>マチ</t>
    </rPh>
    <rPh sb="3" eb="5">
      <t>アタミ</t>
    </rPh>
    <phoneticPr fontId="19"/>
  </si>
  <si>
    <t>市</t>
    <rPh sb="0" eb="1">
      <t>シ</t>
    </rPh>
    <phoneticPr fontId="19"/>
  </si>
  <si>
    <t>（屋外施設）
競技場面積：7,140㎡
人工芝サッカーコート１面
夜間照明有</t>
    <rPh sb="1" eb="3">
      <t>オクガイ</t>
    </rPh>
    <rPh sb="3" eb="5">
      <t>シセツ</t>
    </rPh>
    <rPh sb="7" eb="10">
      <t>キョウギジョウ</t>
    </rPh>
    <rPh sb="10" eb="12">
      <t>メンセキ</t>
    </rPh>
    <rPh sb="20" eb="22">
      <t>ジンコウ</t>
    </rPh>
    <rPh sb="22" eb="23">
      <t>シバ</t>
    </rPh>
    <rPh sb="31" eb="32">
      <t>メン</t>
    </rPh>
    <rPh sb="33" eb="35">
      <t>ヤカン</t>
    </rPh>
    <rPh sb="35" eb="37">
      <t>ショウメイ</t>
    </rPh>
    <rPh sb="37" eb="38">
      <t>アリ</t>
    </rPh>
    <phoneticPr fontId="19"/>
  </si>
  <si>
    <t>喜久田公民館喜久田体育館</t>
  </si>
  <si>
    <t>喜久田町堀之内字上ノ台9</t>
  </si>
  <si>
    <t>※土地面積は、喜久田中学校に含む。</t>
    <rPh sb="1" eb="3">
      <t>トチ</t>
    </rPh>
    <rPh sb="3" eb="5">
      <t>メンセキ</t>
    </rPh>
    <rPh sb="7" eb="10">
      <t>キクタ</t>
    </rPh>
    <rPh sb="10" eb="13">
      <t>チュウガッコウ</t>
    </rPh>
    <rPh sb="14" eb="15">
      <t>フク</t>
    </rPh>
    <phoneticPr fontId="20"/>
  </si>
  <si>
    <t>日和田公民館文化体育館</t>
  </si>
  <si>
    <t>日和田町日向134</t>
  </si>
  <si>
    <t>日和田公民館高倉体育館</t>
    <phoneticPr fontId="19"/>
  </si>
  <si>
    <t>※土地面積は、日和田公民館高倉分館に含む。</t>
    <rPh sb="1" eb="3">
      <t>トチ</t>
    </rPh>
    <rPh sb="3" eb="5">
      <t>メンセキ</t>
    </rPh>
    <rPh sb="7" eb="10">
      <t>ヒワダ</t>
    </rPh>
    <rPh sb="10" eb="13">
      <t>コウミンカン</t>
    </rPh>
    <rPh sb="13" eb="15">
      <t>タカクラ</t>
    </rPh>
    <rPh sb="15" eb="17">
      <t>ブンカン</t>
    </rPh>
    <rPh sb="18" eb="19">
      <t>フク</t>
    </rPh>
    <phoneticPr fontId="20"/>
  </si>
  <si>
    <t>東部体育館</t>
  </si>
  <si>
    <t>※土地面積は、東部スポーツ広場を含む。</t>
    <rPh sb="1" eb="3">
      <t>トチ</t>
    </rPh>
    <rPh sb="3" eb="5">
      <t>メンセキ</t>
    </rPh>
    <rPh sb="7" eb="9">
      <t>トウブ</t>
    </rPh>
    <rPh sb="13" eb="15">
      <t>ヒロバ</t>
    </rPh>
    <rPh sb="16" eb="17">
      <t>フク</t>
    </rPh>
    <phoneticPr fontId="20"/>
  </si>
  <si>
    <t>西部体育館</t>
  </si>
  <si>
    <t>大槻町字漆棒48</t>
  </si>
  <si>
    <t>西部第二体育館</t>
  </si>
  <si>
    <t>※土地面積は、西部スポーツ広場を含む。</t>
    <rPh sb="1" eb="3">
      <t>トチ</t>
    </rPh>
    <rPh sb="3" eb="5">
      <t>メンセキ</t>
    </rPh>
    <rPh sb="7" eb="9">
      <t>セイブ</t>
    </rPh>
    <rPh sb="13" eb="15">
      <t>ヒロバ</t>
    </rPh>
    <rPh sb="16" eb="17">
      <t>フク</t>
    </rPh>
    <phoneticPr fontId="20"/>
  </si>
  <si>
    <t>逢瀬体育館</t>
  </si>
  <si>
    <t>逢瀬町多田野字長倉山5</t>
  </si>
  <si>
    <t>※土地面積は、逢瀬中学校に含む。</t>
    <rPh sb="1" eb="3">
      <t>トチ</t>
    </rPh>
    <rPh sb="3" eb="5">
      <t>メンセキ</t>
    </rPh>
    <rPh sb="7" eb="9">
      <t>オウセ</t>
    </rPh>
    <rPh sb="9" eb="12">
      <t>チュウガッコウ</t>
    </rPh>
    <rPh sb="13" eb="14">
      <t>フク</t>
    </rPh>
    <phoneticPr fontId="20"/>
  </si>
  <si>
    <t>ふるさとの森スポーツパーク体育館</t>
    <phoneticPr fontId="19"/>
  </si>
  <si>
    <t>田村町小川字石淵166</t>
  </si>
  <si>
    <t>※土地面積は、ふるさとの森スポーツパーク野球場、ソフトボール場、スポーツ広場を含む。</t>
    <rPh sb="1" eb="3">
      <t>トチ</t>
    </rPh>
    <rPh sb="3" eb="5">
      <t>メンセキ</t>
    </rPh>
    <rPh sb="12" eb="13">
      <t>モリ</t>
    </rPh>
    <rPh sb="20" eb="23">
      <t>ヤキュウジョウ</t>
    </rPh>
    <rPh sb="39" eb="40">
      <t>フク</t>
    </rPh>
    <phoneticPr fontId="20"/>
  </si>
  <si>
    <t>磐梯熱海スポーツパーク体育館</t>
    <phoneticPr fontId="19"/>
  </si>
  <si>
    <t>※土地面積は、磐梯熱海スポーツパーク多目的グラウンドを含む。</t>
    <rPh sb="1" eb="3">
      <t>トチ</t>
    </rPh>
    <rPh sb="3" eb="5">
      <t>メンセキ</t>
    </rPh>
    <rPh sb="7" eb="11">
      <t>バンダイアタミ</t>
    </rPh>
    <rPh sb="18" eb="21">
      <t>タモクテキ</t>
    </rPh>
    <rPh sb="27" eb="28">
      <t>フク</t>
    </rPh>
    <phoneticPr fontId="20"/>
  </si>
  <si>
    <t>磐梯熱海アイスアリーナ</t>
  </si>
  <si>
    <t>熱海町玉川字反田1-1</t>
  </si>
  <si>
    <t>※土地面積は、ユラックス熱海に含む。</t>
    <rPh sb="1" eb="3">
      <t>トチ</t>
    </rPh>
    <rPh sb="3" eb="5">
      <t>メンセキ</t>
    </rPh>
    <rPh sb="12" eb="14">
      <t>アタミ</t>
    </rPh>
    <rPh sb="15" eb="16">
      <t>フク</t>
    </rPh>
    <phoneticPr fontId="20"/>
  </si>
  <si>
    <t>５ 集客施設</t>
  </si>
  <si>
    <t>郡山石筵ふれあい牧場（畜産振興センター）</t>
    <rPh sb="0" eb="2">
      <t>コオリヤマ</t>
    </rPh>
    <phoneticPr fontId="8"/>
  </si>
  <si>
    <t>熱海町石筵字萩岡2-2</t>
  </si>
  <si>
    <t>（屋外施設）
市有地 56.4ha
県有地 47.0ha</t>
  </si>
  <si>
    <t>郡山ユラックス熱海</t>
  </si>
  <si>
    <t>熱海町熱海二丁目148-2</t>
  </si>
  <si>
    <t>※土地面積は、磐梯熱海アイスアリーナを含む。</t>
    <rPh sb="1" eb="3">
      <t>トチ</t>
    </rPh>
    <rPh sb="3" eb="5">
      <t>メンセキ</t>
    </rPh>
    <rPh sb="19" eb="20">
      <t>フク</t>
    </rPh>
    <phoneticPr fontId="20"/>
  </si>
  <si>
    <t>磐梯熱海温泉駅前足湯</t>
  </si>
  <si>
    <t>熱海町熱海一丁目375</t>
  </si>
  <si>
    <t>※土地面積は、磐梯熱海駅前広場に含む。</t>
    <rPh sb="1" eb="3">
      <t>トチ</t>
    </rPh>
    <rPh sb="3" eb="5">
      <t>メンセキ</t>
    </rPh>
    <rPh sb="16" eb="17">
      <t>フク</t>
    </rPh>
    <phoneticPr fontId="20"/>
  </si>
  <si>
    <t>磐梯熱海温泉足湯</t>
  </si>
  <si>
    <t>熱海町熱海五丁目26</t>
  </si>
  <si>
    <t>※土地面積は、熱海温泉事業所に含む。</t>
    <rPh sb="1" eb="3">
      <t>トチ</t>
    </rPh>
    <rPh sb="3" eb="5">
      <t>メンセキ</t>
    </rPh>
    <rPh sb="7" eb="9">
      <t>アタミ</t>
    </rPh>
    <rPh sb="9" eb="11">
      <t>オンセン</t>
    </rPh>
    <rPh sb="11" eb="14">
      <t>ジギョウショ</t>
    </rPh>
    <rPh sb="15" eb="16">
      <t>フク</t>
    </rPh>
    <phoneticPr fontId="20"/>
  </si>
  <si>
    <t>少年湖畔の村</t>
  </si>
  <si>
    <t>湖南町横沢字村西112</t>
  </si>
  <si>
    <t>横沢浜水泳場脱衣所</t>
    <phoneticPr fontId="19"/>
  </si>
  <si>
    <t>湖南町横沢字浜林3709-1</t>
  </si>
  <si>
    <t>横沢浜炊飯場</t>
    <phoneticPr fontId="19"/>
  </si>
  <si>
    <t>舘浜水泳場脱衣所</t>
  </si>
  <si>
    <t>湖南町舘字浜607-4</t>
  </si>
  <si>
    <t>舘浜地区観光期安全対策事務所</t>
  </si>
  <si>
    <t>秋山浜脱衣所</t>
  </si>
  <si>
    <t>湖南町赤津字江合磯8114-4</t>
  </si>
  <si>
    <t>舟津公園水泳場脱衣所</t>
  </si>
  <si>
    <t>湖南町舟津字鰌浜4809-1</t>
  </si>
  <si>
    <t>舟津浜水泳場脱衣所</t>
  </si>
  <si>
    <t>湖南町舟津字浜前137-1</t>
  </si>
  <si>
    <t>舟津浜炊飯場</t>
  </si>
  <si>
    <t>青松ケ浜水泳場脱衣所</t>
  </si>
  <si>
    <t>湖南町福良字立石3862-1</t>
  </si>
  <si>
    <t>青松ケ浜地区観光期安全対策事務所</t>
    <phoneticPr fontId="19"/>
  </si>
  <si>
    <t>湖南町福良字中浜3953-9</t>
  </si>
  <si>
    <t>秋山浜炊飯場</t>
    <rPh sb="3" eb="5">
      <t>スイハン</t>
    </rPh>
    <rPh sb="5" eb="6">
      <t>バ</t>
    </rPh>
    <phoneticPr fontId="19"/>
  </si>
  <si>
    <t>湖南町赤津字江合磯8114-4</t>
    <rPh sb="0" eb="2">
      <t>コナン</t>
    </rPh>
    <rPh sb="2" eb="3">
      <t>マチ</t>
    </rPh>
    <rPh sb="3" eb="5">
      <t>アカツ</t>
    </rPh>
    <rPh sb="5" eb="6">
      <t>アザ</t>
    </rPh>
    <phoneticPr fontId="19"/>
  </si>
  <si>
    <t>舟津公園炊飯場</t>
    <rPh sb="4" eb="6">
      <t>スイハン</t>
    </rPh>
    <rPh sb="6" eb="7">
      <t>バ</t>
    </rPh>
    <phoneticPr fontId="19"/>
  </si>
  <si>
    <t>青松ケ浜炊飯場</t>
    <rPh sb="4" eb="6">
      <t>スイハン</t>
    </rPh>
    <rPh sb="6" eb="7">
      <t>バ</t>
    </rPh>
    <phoneticPr fontId="19"/>
  </si>
  <si>
    <t>舘浜炊飯場</t>
    <rPh sb="0" eb="1">
      <t>タテ</t>
    </rPh>
    <rPh sb="1" eb="2">
      <t>ハマ</t>
    </rPh>
    <rPh sb="2" eb="4">
      <t>スイハン</t>
    </rPh>
    <rPh sb="4" eb="5">
      <t>バ</t>
    </rPh>
    <phoneticPr fontId="19"/>
  </si>
  <si>
    <t>青少年会館</t>
  </si>
  <si>
    <t>大槻町字漆棒81-1</t>
  </si>
  <si>
    <t>高篠山森林公園</t>
  </si>
  <si>
    <t>逢瀬町多田野字高篠1-1</t>
  </si>
  <si>
    <t>けんしん郡山文化センター（市民文化センター）</t>
    <rPh sb="4" eb="6">
      <t>コオリヤマ</t>
    </rPh>
    <rPh sb="6" eb="8">
      <t>ブンカ</t>
    </rPh>
    <phoneticPr fontId="19"/>
  </si>
  <si>
    <t>堤下町24</t>
  </si>
  <si>
    <t>郡山カルチャーパーク</t>
  </si>
  <si>
    <t>安積町成田字長山61</t>
  </si>
  <si>
    <t>※子どもの遊び場を含む。</t>
    <rPh sb="1" eb="2">
      <t>コ</t>
    </rPh>
    <rPh sb="5" eb="6">
      <t>アソ</t>
    </rPh>
    <rPh sb="7" eb="8">
      <t>バ</t>
    </rPh>
    <rPh sb="9" eb="10">
      <t>フク</t>
    </rPh>
    <phoneticPr fontId="20"/>
  </si>
  <si>
    <t>６ 学校</t>
  </si>
  <si>
    <t>開成小学校</t>
  </si>
  <si>
    <t>開成三丁目260-1</t>
  </si>
  <si>
    <t>（屋外施設）
運動場面積：11,050</t>
  </si>
  <si>
    <t>橘小学校</t>
  </si>
  <si>
    <t>堤下町46</t>
  </si>
  <si>
    <t>橘小学校：7,202.0㎡
橘小児童クラブ：108.0㎡≪放課後児童クラブ等≫</t>
    <phoneticPr fontId="20"/>
  </si>
  <si>
    <t>※土地面積は、堤下大気汚染常時監視局を含む。
（屋外施設）
運動場面積：9,644</t>
    <rPh sb="1" eb="3">
      <t>トチ</t>
    </rPh>
    <rPh sb="3" eb="5">
      <t>メンセキ</t>
    </rPh>
    <rPh sb="19" eb="20">
      <t>フク</t>
    </rPh>
    <phoneticPr fontId="20"/>
  </si>
  <si>
    <t>金透小学校</t>
  </si>
  <si>
    <t>堂前町45</t>
  </si>
  <si>
    <t>金透小学校：4,999.6㎡
金透小児童クラブ：126.0㎡≪放課後児童クラブ等≫</t>
  </si>
  <si>
    <t>（屋外施設）
運動場面積：3,063</t>
  </si>
  <si>
    <t>桑野小学校</t>
  </si>
  <si>
    <t>亀田一丁目374</t>
  </si>
  <si>
    <t>桑野小学校：7,633.7㎡
桑野小児童クラブ：171.0㎡≪放課後児童クラブ等≫</t>
  </si>
  <si>
    <t>（屋外施設）
運動場面積：9,261</t>
  </si>
  <si>
    <t>薫小学校</t>
  </si>
  <si>
    <t>鶴見坦二丁目124</t>
  </si>
  <si>
    <t>薫小学校：6,987.7㎡
薫小児童クラブ：108.0㎡≪放課後児童クラブ等≫</t>
  </si>
  <si>
    <t>（屋外施設）
運動場面積：9,209㎡
夜間照明</t>
  </si>
  <si>
    <t>桜小学校</t>
  </si>
  <si>
    <t>字山崎5</t>
  </si>
  <si>
    <t>（屋外施設）
運動場面積：13,260</t>
  </si>
  <si>
    <t>小原田小学校</t>
  </si>
  <si>
    <t>小原田四丁目75</t>
  </si>
  <si>
    <t>小原田小学校：7,158.7㎡
小原田ふたば子供会：137.6㎡≪放課後児童クラブ等≫</t>
  </si>
  <si>
    <t>（屋外施設）
運動場面積：7,043</t>
  </si>
  <si>
    <t>赤木小学校</t>
  </si>
  <si>
    <t>赤木町5</t>
  </si>
  <si>
    <t>赤木小学校：5,387.2㎡
赤木小児童クラブ：114.0㎡≪放課後児童クラブ等≫</t>
  </si>
  <si>
    <t>（屋外施設）
運動場面積：10,442</t>
  </si>
  <si>
    <t>大島小学校</t>
  </si>
  <si>
    <t>並木四丁目10</t>
  </si>
  <si>
    <t>※土地面積は、大島小児童クラブを含む。
（屋外施設）
運動場面積：9,898㎡
夜間照明</t>
    <rPh sb="1" eb="3">
      <t>トチ</t>
    </rPh>
    <rPh sb="3" eb="5">
      <t>メンセキ</t>
    </rPh>
    <rPh sb="7" eb="9">
      <t>オオシマ</t>
    </rPh>
    <rPh sb="9" eb="10">
      <t>ショウ</t>
    </rPh>
    <rPh sb="10" eb="12">
      <t>ジドウ</t>
    </rPh>
    <rPh sb="16" eb="17">
      <t>フク</t>
    </rPh>
    <phoneticPr fontId="20"/>
  </si>
  <si>
    <t>東芳小学校</t>
  </si>
  <si>
    <t>阿久津町字大闇250</t>
  </si>
  <si>
    <t>東芳小学校：3,331.8㎡
東芳小児童クラブ：63.0㎡≪放課後児童クラブ等≫</t>
    <rPh sb="0" eb="1">
      <t>ヒガシ</t>
    </rPh>
    <rPh sb="1" eb="2">
      <t>ヨシ</t>
    </rPh>
    <rPh sb="2" eb="5">
      <t>ショウガッコウ</t>
    </rPh>
    <phoneticPr fontId="20"/>
  </si>
  <si>
    <t>（屋外施設）
運動場面積：10,580</t>
  </si>
  <si>
    <t>桃見台小学校</t>
  </si>
  <si>
    <t>桃見台11</t>
  </si>
  <si>
    <t>桃見台小学校：6,247.8㎡
桃見台小児童クラブ：134.0㎡≪放課後児童クラブ等≫</t>
  </si>
  <si>
    <t>（屋外施設）
運動場面積：10,388</t>
  </si>
  <si>
    <t>白岩小学校</t>
  </si>
  <si>
    <t>白岩町字柿ノ口15</t>
  </si>
  <si>
    <t>（屋外施設）
運動場面積：13,752</t>
    <phoneticPr fontId="20"/>
  </si>
  <si>
    <t>芳賀小学校</t>
  </si>
  <si>
    <t>芳賀二丁目20-17</t>
  </si>
  <si>
    <t>※土地面積は、芳賀小児童クラブ、芳賀小学校防災倉庫を含む。
（屋外施設）
運動場面積：8,262</t>
    <rPh sb="1" eb="3">
      <t>トチ</t>
    </rPh>
    <rPh sb="3" eb="5">
      <t>メンセキ</t>
    </rPh>
    <rPh sb="7" eb="9">
      <t>ハガ</t>
    </rPh>
    <rPh sb="9" eb="10">
      <t>ショウ</t>
    </rPh>
    <rPh sb="10" eb="12">
      <t>ジドウ</t>
    </rPh>
    <rPh sb="16" eb="18">
      <t>ハガ</t>
    </rPh>
    <rPh sb="18" eb="19">
      <t>ショウ</t>
    </rPh>
    <rPh sb="19" eb="21">
      <t>ガッコウ</t>
    </rPh>
    <rPh sb="21" eb="23">
      <t>ボウサイ</t>
    </rPh>
    <rPh sb="23" eb="25">
      <t>ソウコ</t>
    </rPh>
    <rPh sb="26" eb="27">
      <t>フク</t>
    </rPh>
    <phoneticPr fontId="20"/>
  </si>
  <si>
    <t>芳山小学校</t>
  </si>
  <si>
    <t>長者二丁目88</t>
  </si>
  <si>
    <t>芳山小学校：5,611.0㎡
芳山小児童クラブ：97.0㎡≪放課後児童クラブ等≫</t>
    <rPh sb="0" eb="1">
      <t>ホウ</t>
    </rPh>
    <rPh sb="1" eb="2">
      <t>ザン</t>
    </rPh>
    <rPh sb="2" eb="3">
      <t>ショウ</t>
    </rPh>
    <rPh sb="3" eb="5">
      <t>ガッコウ</t>
    </rPh>
    <rPh sb="15" eb="16">
      <t>ホウ</t>
    </rPh>
    <rPh sb="16" eb="17">
      <t>ザン</t>
    </rPh>
    <rPh sb="17" eb="18">
      <t>ショウ</t>
    </rPh>
    <rPh sb="18" eb="20">
      <t>ジドウ</t>
    </rPh>
    <phoneticPr fontId="20"/>
  </si>
  <si>
    <t>（屋外施設）
運動場面積：5,497</t>
  </si>
  <si>
    <t>緑ケ丘第一小学校</t>
    <phoneticPr fontId="19"/>
  </si>
  <si>
    <t>緑ケ丘東一丁目20-1</t>
  </si>
  <si>
    <t>（屋外施設）
運動場面積：17,186</t>
    <phoneticPr fontId="20"/>
  </si>
  <si>
    <t>郡山第一中学校</t>
  </si>
  <si>
    <t>菜根二丁目272</t>
  </si>
  <si>
    <t>（屋外施設）
運動場面積：11,390㎡
テニスコート2面</t>
  </si>
  <si>
    <t>郡山第二中学校</t>
  </si>
  <si>
    <t>神明町139</t>
  </si>
  <si>
    <t>（屋外施設）
運動場面積：7,784㎡
テニスコート2面</t>
  </si>
  <si>
    <t>郡山第三中学校</t>
  </si>
  <si>
    <t>菜根三丁目51-1</t>
  </si>
  <si>
    <t>（屋外施設）
運動場面積：8,899㎡
テニスコート2面</t>
  </si>
  <si>
    <t>郡山第四中学校</t>
  </si>
  <si>
    <t>横塚六丁目304</t>
  </si>
  <si>
    <t>（屋外施設）
運動場面積：8,904㎡
テニスコート1面</t>
  </si>
  <si>
    <t>郡山第五中学校</t>
  </si>
  <si>
    <t>桜木二丁目111</t>
  </si>
  <si>
    <t>（屋外施設）
運動場面積：14,166㎡
テニスコート4面</t>
  </si>
  <si>
    <t>小原田中学校</t>
  </si>
  <si>
    <t>小原田三丁目451</t>
  </si>
  <si>
    <t>（屋外施設）
運動場面積：12,395㎡
テニスコート3面</t>
  </si>
  <si>
    <t>緑ケ丘中学校</t>
  </si>
  <si>
    <t>緑ケ丘西四丁目1-1</t>
  </si>
  <si>
    <t>（屋外施設）
運動場面積：19,803㎡
テニスコート2面</t>
  </si>
  <si>
    <t>富田小学校</t>
  </si>
  <si>
    <t>（屋外施設）
運動場面積：9,002</t>
  </si>
  <si>
    <t>富田西小学校</t>
  </si>
  <si>
    <t>富田町字大十内85-5</t>
  </si>
  <si>
    <t>（屋外施設）
運動場面積：13,409㎡
夜間照明</t>
  </si>
  <si>
    <t>富田東小学校</t>
  </si>
  <si>
    <t>富田町字天神林36</t>
  </si>
  <si>
    <t>※土地面積は、富田東小第1児童クラブを含む。
（屋外施設）
運動場面積：15,488㎡
夜間照明</t>
    <rPh sb="1" eb="3">
      <t>トチ</t>
    </rPh>
    <rPh sb="3" eb="5">
      <t>メンセキ</t>
    </rPh>
    <rPh sb="7" eb="9">
      <t>トミタ</t>
    </rPh>
    <rPh sb="9" eb="10">
      <t>ヒガシ</t>
    </rPh>
    <rPh sb="10" eb="11">
      <t>ショウ</t>
    </rPh>
    <rPh sb="11" eb="12">
      <t>ダイ</t>
    </rPh>
    <rPh sb="13" eb="15">
      <t>ジドウ</t>
    </rPh>
    <rPh sb="19" eb="20">
      <t>フク</t>
    </rPh>
    <phoneticPr fontId="20"/>
  </si>
  <si>
    <t>郡山第六中学校</t>
  </si>
  <si>
    <t>富田町字十文字2</t>
  </si>
  <si>
    <t>（屋外施設）
運動場面積：11,644㎡
テニスコート2面</t>
  </si>
  <si>
    <t>富田中学校</t>
  </si>
  <si>
    <t>富田町字細田83-1</t>
  </si>
  <si>
    <t>（屋外施設）
運動場面積：15,615㎡
テニスコート3面</t>
  </si>
  <si>
    <t>小山田小学校</t>
  </si>
  <si>
    <t>大槻町字六角26</t>
  </si>
  <si>
    <t>（屋外施設）
運動場面積：16,299㎡
夜間照明</t>
    <phoneticPr fontId="20"/>
  </si>
  <si>
    <t>大成小学校</t>
  </si>
  <si>
    <t>鳴神二丁目55</t>
  </si>
  <si>
    <t>（屋外施設）
運動場面積：14,497㎡
夜間照明</t>
  </si>
  <si>
    <t>大槻小学校</t>
    <phoneticPr fontId="19"/>
  </si>
  <si>
    <t>大槻町字城ノ内120</t>
  </si>
  <si>
    <t>（屋外施設）
運動場面積：8,236㎡</t>
    <phoneticPr fontId="20"/>
  </si>
  <si>
    <t>朝日が丘小学校</t>
  </si>
  <si>
    <t>御前南四丁目1</t>
  </si>
  <si>
    <t>※土地面積は、朝日が丘小第1児童クラブ、第2児童クラブを含む。
（屋外施設）
運動場面積：16,267㎡</t>
    <rPh sb="1" eb="3">
      <t>トチ</t>
    </rPh>
    <rPh sb="3" eb="5">
      <t>メンセキ</t>
    </rPh>
    <rPh sb="20" eb="21">
      <t>ダイ</t>
    </rPh>
    <rPh sb="22" eb="24">
      <t>ジドウ</t>
    </rPh>
    <rPh sb="28" eb="29">
      <t>フク</t>
    </rPh>
    <phoneticPr fontId="20"/>
  </si>
  <si>
    <t>郡山第七中学校</t>
  </si>
  <si>
    <t>御前南二丁目110</t>
  </si>
  <si>
    <t>（屋外施設）
運動場面積：16,269㎡
テニスコート3面</t>
  </si>
  <si>
    <t>大槻中学校</t>
  </si>
  <si>
    <t>大槻町字西ノ宮西4-1</t>
  </si>
  <si>
    <t>（屋外施設）
運動場面積：0㎡
テニスコート2面</t>
  </si>
  <si>
    <t>安積第一小学校</t>
  </si>
  <si>
    <t>安積町荒井字神明6-1</t>
  </si>
  <si>
    <t>（屋外施設）
運動場面積：9,328㎡</t>
    <phoneticPr fontId="20"/>
  </si>
  <si>
    <t>安積第三小学校</t>
  </si>
  <si>
    <t>※土地面積は、安積第三小第1児童クラブ、第2児童クラブを含む。
（屋外施設）
運動場面積：6,600㎡</t>
    <rPh sb="1" eb="3">
      <t>トチ</t>
    </rPh>
    <rPh sb="3" eb="5">
      <t>メンセキ</t>
    </rPh>
    <rPh sb="7" eb="9">
      <t>アサカ</t>
    </rPh>
    <rPh sb="9" eb="10">
      <t>ダイ</t>
    </rPh>
    <rPh sb="10" eb="11">
      <t>サン</t>
    </rPh>
    <rPh sb="11" eb="12">
      <t>オ</t>
    </rPh>
    <rPh sb="12" eb="13">
      <t>ダイ</t>
    </rPh>
    <rPh sb="14" eb="16">
      <t>ジドウ</t>
    </rPh>
    <rPh sb="20" eb="21">
      <t>ダイ</t>
    </rPh>
    <rPh sb="22" eb="24">
      <t>ジドウ</t>
    </rPh>
    <rPh sb="28" eb="29">
      <t>フク</t>
    </rPh>
    <phoneticPr fontId="20"/>
  </si>
  <si>
    <t>永盛小学校</t>
  </si>
  <si>
    <t>安積町日出山字新鍬14</t>
  </si>
  <si>
    <t>永盛小学校：6,459.1㎡
永盛小児童クラブ：85.5㎡≪放課後児童クラブ等≫</t>
  </si>
  <si>
    <t>（屋外施設）
運動場面積：9,046㎡
夜間照明</t>
  </si>
  <si>
    <t>柴宮小学校</t>
  </si>
  <si>
    <t>安積町荒井字萬海7-1</t>
  </si>
  <si>
    <t>柴宮小学校：8,396.0㎡
柴宮小第1児童クラブ：126.0㎡≪放課後児童クラブ等≫</t>
  </si>
  <si>
    <t>※土地面積は、柴宮小第2児童クラブを含む。
（屋外施設）
運動場面積：18,111㎡
夜間照明</t>
    <rPh sb="1" eb="3">
      <t>トチ</t>
    </rPh>
    <rPh sb="3" eb="5">
      <t>メンセキ</t>
    </rPh>
    <rPh sb="18" eb="19">
      <t>フク</t>
    </rPh>
    <phoneticPr fontId="20"/>
  </si>
  <si>
    <t>安積中学校</t>
  </si>
  <si>
    <t>成山町1</t>
  </si>
  <si>
    <t>（屋外施設）
運動場面積：18,387㎡
テニスコート２面</t>
  </si>
  <si>
    <t>安積第二中学校</t>
  </si>
  <si>
    <t>安積町成田字兎田向10-2</t>
  </si>
  <si>
    <t>（屋外施設）
運動場面積：18,074㎡
テニスコート２面</t>
  </si>
  <si>
    <t>安積第二小学校</t>
  </si>
  <si>
    <t>三穂田町川田字柿ノ木55</t>
  </si>
  <si>
    <t>（屋外施設）
運動場面積：11,125㎡</t>
    <phoneticPr fontId="20"/>
  </si>
  <si>
    <t>三和小学校</t>
  </si>
  <si>
    <t>三穂田町富岡字柿ノ口14-1</t>
  </si>
  <si>
    <t>三和小学校：3,142.1㎡
三和小地域子ども教室：専有スペースなし≪放課後児童クラブ等≫</t>
    <rPh sb="0" eb="1">
      <t>サン</t>
    </rPh>
    <rPh sb="1" eb="2">
      <t>ワ</t>
    </rPh>
    <rPh sb="15" eb="16">
      <t>サン</t>
    </rPh>
    <rPh sb="16" eb="17">
      <t>ワ</t>
    </rPh>
    <rPh sb="17" eb="18">
      <t>ショウ</t>
    </rPh>
    <phoneticPr fontId="19"/>
  </si>
  <si>
    <t>（屋外施設）
運動場面積：9,812㎡</t>
    <phoneticPr fontId="20"/>
  </si>
  <si>
    <t>穂積小学校</t>
  </si>
  <si>
    <t>三穂田町八幡字北山1</t>
  </si>
  <si>
    <t>穂積小学校：3,333.7㎡
穂積小児童クラブ：42.5㎡≪放課後児童クラブ等≫</t>
    <rPh sb="0" eb="2">
      <t>ホヅミ</t>
    </rPh>
    <rPh sb="15" eb="17">
      <t>ホヅミ</t>
    </rPh>
    <phoneticPr fontId="19"/>
  </si>
  <si>
    <t>（屋外施設）
運動場面積：10,296㎡</t>
    <phoneticPr fontId="20"/>
  </si>
  <si>
    <t>三穂田中学校</t>
  </si>
  <si>
    <t>三穂田町富岡字葛幡20</t>
  </si>
  <si>
    <t>（屋外施設）
運動場面積：12,555㎡
テニスコート２面</t>
  </si>
  <si>
    <t>河内小学校</t>
  </si>
  <si>
    <t>逢瀬町河内字町東13-1</t>
  </si>
  <si>
    <t>（屋外施設）
運動場面積：6,464㎡</t>
    <phoneticPr fontId="20"/>
  </si>
  <si>
    <t>多田野小学校</t>
  </si>
  <si>
    <t>逢瀬町多田野字南大界1</t>
  </si>
  <si>
    <t>多田野小学校：4,229.8㎡
多田野小児童クラブ：63.0㎡≪放課後児童クラブ等≫</t>
    <rPh sb="0" eb="3">
      <t>タダノ</t>
    </rPh>
    <rPh sb="16" eb="19">
      <t>タダノ</t>
    </rPh>
    <phoneticPr fontId="20"/>
  </si>
  <si>
    <t>（屋外施設）
運動場面積：9,220㎡</t>
    <phoneticPr fontId="20"/>
  </si>
  <si>
    <t>多田野小学校堀口分校</t>
  </si>
  <si>
    <t>逢瀬町多田野字上古川林9-1</t>
  </si>
  <si>
    <t>（屋外施設）
運動場面積：4,823㎡</t>
    <phoneticPr fontId="20"/>
  </si>
  <si>
    <t>逢瀬中学校</t>
  </si>
  <si>
    <t>逢瀬町多田野字長倉山1-1</t>
  </si>
  <si>
    <t>※土地面積は、逢瀬体育館を含む。
（屋外施設）
運動場面積：14,103㎡
テニスコート２面</t>
    <rPh sb="1" eb="3">
      <t>トチ</t>
    </rPh>
    <rPh sb="3" eb="5">
      <t>メンセキ</t>
    </rPh>
    <rPh sb="7" eb="9">
      <t>オウセ</t>
    </rPh>
    <rPh sb="9" eb="12">
      <t>タイイクカン</t>
    </rPh>
    <rPh sb="13" eb="14">
      <t>フク</t>
    </rPh>
    <phoneticPr fontId="20"/>
  </si>
  <si>
    <t>片平小学校</t>
  </si>
  <si>
    <t>片平町字小林3-1</t>
  </si>
  <si>
    <t>片平小学校：3,569.9㎡
片平小児童クラブ：72.0㎡≪放課後児童クラブ等≫</t>
    <rPh sb="0" eb="2">
      <t>カタヒラ</t>
    </rPh>
    <rPh sb="15" eb="17">
      <t>カタヒラ</t>
    </rPh>
    <rPh sb="17" eb="18">
      <t>ショウ</t>
    </rPh>
    <phoneticPr fontId="20"/>
  </si>
  <si>
    <t>（屋外施設）
運動場面積：11,716㎡
夜間照明</t>
  </si>
  <si>
    <t>片平中学校</t>
  </si>
  <si>
    <t>片平町字大笠松4</t>
  </si>
  <si>
    <t>（屋外施設）
運動場面積：15,272㎡</t>
    <phoneticPr fontId="20"/>
  </si>
  <si>
    <t>喜久田小学校</t>
  </si>
  <si>
    <t>喜久田町堀之内字上馬面3</t>
  </si>
  <si>
    <t>運動場面積：15,660㎡</t>
    <phoneticPr fontId="20"/>
  </si>
  <si>
    <t>喜久田中学校</t>
  </si>
  <si>
    <t>喜久田町堀之内字下上ノ台8</t>
  </si>
  <si>
    <t>※土地面積は、喜久田公民館喜久田体育館を含む。
（屋外施設）
運動場面積：14,773</t>
    <rPh sb="1" eb="3">
      <t>トチ</t>
    </rPh>
    <rPh sb="3" eb="5">
      <t>メンセキ</t>
    </rPh>
    <rPh sb="7" eb="10">
      <t>キクタ</t>
    </rPh>
    <rPh sb="10" eb="13">
      <t>コウミンカン</t>
    </rPh>
    <rPh sb="13" eb="16">
      <t>キクタ</t>
    </rPh>
    <rPh sb="16" eb="19">
      <t>タイイクカン</t>
    </rPh>
    <rPh sb="20" eb="21">
      <t>フク</t>
    </rPh>
    <phoneticPr fontId="20"/>
  </si>
  <si>
    <t>高倉小学校</t>
  </si>
  <si>
    <t>日和田町高倉字舘腰25-3</t>
  </si>
  <si>
    <t>高倉小学校：3,506.7㎡
高倉小地域子ども教室：専有スペースなし≪放課後児童クラブ等≫</t>
    <rPh sb="0" eb="2">
      <t>タカクラ</t>
    </rPh>
    <rPh sb="15" eb="17">
      <t>タカクラ</t>
    </rPh>
    <rPh sb="17" eb="18">
      <t>ショウ</t>
    </rPh>
    <phoneticPr fontId="19"/>
  </si>
  <si>
    <t>（屋外施設）
運動場面積：8,990㎡</t>
    <phoneticPr fontId="20"/>
  </si>
  <si>
    <t>日和田小学校</t>
  </si>
  <si>
    <t>日和田町字日向19</t>
  </si>
  <si>
    <t>※土地面積は、日和田小児童クラブ、日和田大気汚染常時監視局を含む。
（屋外施設）
運動場面積：18,439㎡</t>
    <rPh sb="1" eb="3">
      <t>トチ</t>
    </rPh>
    <rPh sb="3" eb="5">
      <t>メンセキ</t>
    </rPh>
    <rPh sb="7" eb="10">
      <t>ヒワダ</t>
    </rPh>
    <rPh sb="10" eb="11">
      <t>ショウ</t>
    </rPh>
    <rPh sb="11" eb="13">
      <t>ジドウ</t>
    </rPh>
    <rPh sb="30" eb="31">
      <t>フク</t>
    </rPh>
    <phoneticPr fontId="20"/>
  </si>
  <si>
    <t>日和田中学校</t>
  </si>
  <si>
    <t>日和田町字中林27</t>
  </si>
  <si>
    <t>（屋外施設）
運動場面積：18,580㎡
テニスコート２面</t>
    <phoneticPr fontId="20"/>
  </si>
  <si>
    <t>行健小学校</t>
  </si>
  <si>
    <t>富久山町久保田字空谷地23</t>
  </si>
  <si>
    <t>※土地面積は、行健しののめ第2子供会を含む。
（屋外施設）
運動場面積：6,571㎡</t>
    <rPh sb="1" eb="3">
      <t>トチ</t>
    </rPh>
    <rPh sb="3" eb="5">
      <t>メンセキ</t>
    </rPh>
    <rPh sb="7" eb="9">
      <t>コウケン</t>
    </rPh>
    <rPh sb="13" eb="14">
      <t>ダイ</t>
    </rPh>
    <rPh sb="15" eb="18">
      <t>コドモカイ</t>
    </rPh>
    <rPh sb="19" eb="20">
      <t>フク</t>
    </rPh>
    <phoneticPr fontId="20"/>
  </si>
  <si>
    <t>行健第二小学校</t>
  </si>
  <si>
    <t>富久山町八山田字八津11-2</t>
  </si>
  <si>
    <t>※土地面積は、行健第二小児童クラブを含む。
（屋外施設）
運動場面積：11,043</t>
    <rPh sb="1" eb="3">
      <t>トチ</t>
    </rPh>
    <rPh sb="3" eb="5">
      <t>メンセキ</t>
    </rPh>
    <rPh sb="7" eb="9">
      <t>コウケン</t>
    </rPh>
    <rPh sb="9" eb="10">
      <t>ダイ</t>
    </rPh>
    <rPh sb="10" eb="11">
      <t>ニ</t>
    </rPh>
    <rPh sb="11" eb="12">
      <t>ショウ</t>
    </rPh>
    <rPh sb="12" eb="14">
      <t>ジドウ</t>
    </rPh>
    <rPh sb="18" eb="19">
      <t>フク</t>
    </rPh>
    <phoneticPr fontId="20"/>
  </si>
  <si>
    <t>行徳小学校</t>
  </si>
  <si>
    <t>富久山町久保田字三御堂143-1</t>
  </si>
  <si>
    <t>※土地面積は、行徳小児童クラブを含む。
（屋外施設）
運動場面積：13,079㎡</t>
    <rPh sb="1" eb="3">
      <t>トチ</t>
    </rPh>
    <rPh sb="3" eb="5">
      <t>メンセキ</t>
    </rPh>
    <rPh sb="7" eb="9">
      <t>ギョウトク</t>
    </rPh>
    <rPh sb="9" eb="10">
      <t>ショウ</t>
    </rPh>
    <rPh sb="10" eb="12">
      <t>ジドウ</t>
    </rPh>
    <rPh sb="16" eb="17">
      <t>フク</t>
    </rPh>
    <phoneticPr fontId="20"/>
  </si>
  <si>
    <t>小泉小学校</t>
  </si>
  <si>
    <t>富久山町北小泉字清水50</t>
  </si>
  <si>
    <t>小泉小学校：2,683.6㎡
小泉小児童クラブ：95.5㎡≪放課後児童クラブ等≫</t>
    <rPh sb="0" eb="2">
      <t>コイズミ</t>
    </rPh>
    <rPh sb="15" eb="17">
      <t>コイズミ</t>
    </rPh>
    <phoneticPr fontId="19"/>
  </si>
  <si>
    <t>（屋外施設）
運動場面積：6,269㎡</t>
    <phoneticPr fontId="20"/>
  </si>
  <si>
    <t>明健小学校</t>
  </si>
  <si>
    <t>富久山町八山田字大森新田70</t>
  </si>
  <si>
    <t>明健小学校：6,247.3㎡
明健小児童クラブ：112.5㎡≪放課後児童クラブ等≫</t>
  </si>
  <si>
    <t>※土地面積は、明健中学校を含む。
（屋外施設）
運動場面積：6,536㎡</t>
    <rPh sb="1" eb="3">
      <t>トチ</t>
    </rPh>
    <rPh sb="3" eb="5">
      <t>メンセキ</t>
    </rPh>
    <rPh sb="7" eb="8">
      <t>メイ</t>
    </rPh>
    <rPh sb="8" eb="9">
      <t>ケン</t>
    </rPh>
    <rPh sb="9" eb="12">
      <t>チュウガッコウ</t>
    </rPh>
    <rPh sb="13" eb="14">
      <t>フク</t>
    </rPh>
    <phoneticPr fontId="20"/>
  </si>
  <si>
    <t>行健中学校</t>
  </si>
  <si>
    <t>富久山町久保田字大原16</t>
  </si>
  <si>
    <t>（屋外施設）
運動場面積：11,000㎡
テニスコート２面</t>
    <phoneticPr fontId="20"/>
  </si>
  <si>
    <t>明健中学校</t>
  </si>
  <si>
    <t>※土地面積は、明健小学校に含む。
（屋外施設）
運動場面積：13,944㎡
テニスコート２面
夜間照明</t>
    <rPh sb="1" eb="3">
      <t>トチ</t>
    </rPh>
    <rPh sb="3" eb="5">
      <t>メンセキ</t>
    </rPh>
    <rPh sb="7" eb="8">
      <t>メイ</t>
    </rPh>
    <rPh sb="8" eb="9">
      <t>ケン</t>
    </rPh>
    <rPh sb="9" eb="10">
      <t>ショウ</t>
    </rPh>
    <rPh sb="10" eb="12">
      <t>ガッコウ</t>
    </rPh>
    <rPh sb="13" eb="14">
      <t>フク</t>
    </rPh>
    <phoneticPr fontId="20"/>
  </si>
  <si>
    <t>湖南町三代字京塚581-1</t>
  </si>
  <si>
    <t>安子島小学校</t>
  </si>
  <si>
    <t>熱海町安子島字桜畑78-1</t>
  </si>
  <si>
    <t>安子島小学校：2,733.9㎡
安子島小地域子ども教室：専有スペースなし≪放課後児童クラブ等≫</t>
    <rPh sb="0" eb="1">
      <t>アン</t>
    </rPh>
    <rPh sb="1" eb="2">
      <t>コ</t>
    </rPh>
    <rPh sb="2" eb="3">
      <t>シマ</t>
    </rPh>
    <rPh sb="16" eb="17">
      <t>アン</t>
    </rPh>
    <rPh sb="17" eb="18">
      <t>コ</t>
    </rPh>
    <rPh sb="18" eb="19">
      <t>シマ</t>
    </rPh>
    <rPh sb="19" eb="20">
      <t>ショウ</t>
    </rPh>
    <phoneticPr fontId="19"/>
  </si>
  <si>
    <t>（屋外施設）
運動場面積：6,362㎡</t>
    <phoneticPr fontId="20"/>
  </si>
  <si>
    <t>熱海町上伊豆島字西畑32</t>
  </si>
  <si>
    <t>△</t>
  </si>
  <si>
    <t>熱海小学校</t>
  </si>
  <si>
    <t>熱海町高玉字樋口170</t>
  </si>
  <si>
    <t>熱海小学校：4,685.3㎡
熱海小地域子ども教室：専有スペースなし≪放課後児童クラブ等≫</t>
  </si>
  <si>
    <t>※土地面積は、熱海保育所を含む。
（屋外施設）
運動場面積：7,045㎡</t>
    <rPh sb="1" eb="3">
      <t>トチ</t>
    </rPh>
    <rPh sb="3" eb="5">
      <t>メンセキ</t>
    </rPh>
    <rPh sb="7" eb="9">
      <t>アタミ</t>
    </rPh>
    <rPh sb="9" eb="11">
      <t>ホイク</t>
    </rPh>
    <rPh sb="11" eb="12">
      <t>ショ</t>
    </rPh>
    <rPh sb="13" eb="14">
      <t>フク</t>
    </rPh>
    <phoneticPr fontId="20"/>
  </si>
  <si>
    <t>熱海小学校石筵分校</t>
  </si>
  <si>
    <t>（屋外施設）
運動場面積：7,463</t>
    <phoneticPr fontId="20"/>
  </si>
  <si>
    <t>熱海中学校</t>
  </si>
  <si>
    <t>熱海町玉川字阿曾沢山19-2</t>
  </si>
  <si>
    <t>（屋外施設）
運動場面積：10,286㎡</t>
    <phoneticPr fontId="20"/>
  </si>
  <si>
    <t>御代田小学校</t>
  </si>
  <si>
    <t>田村町御代田字中林8</t>
  </si>
  <si>
    <t>御代田小学校：2,662.0㎡
御代田小地域子ども教室：専有スペースなし≪放課後児童クラブ等≫</t>
    <rPh sb="0" eb="1">
      <t>オン</t>
    </rPh>
    <rPh sb="1" eb="2">
      <t>ダイ</t>
    </rPh>
    <rPh sb="2" eb="3">
      <t>タ</t>
    </rPh>
    <rPh sb="3" eb="6">
      <t>ショウガッコウ</t>
    </rPh>
    <rPh sb="16" eb="19">
      <t>ミヨタ</t>
    </rPh>
    <rPh sb="19" eb="20">
      <t>ショウ</t>
    </rPh>
    <phoneticPr fontId="19"/>
  </si>
  <si>
    <t>（屋外施設）
運動場面積：13,733㎡</t>
    <phoneticPr fontId="20"/>
  </si>
  <si>
    <t>高瀬小学校</t>
  </si>
  <si>
    <t>田村町上行合字艮耕地22-3</t>
  </si>
  <si>
    <t>高瀬小学校：4,531.7㎡
高瀬小児童クラブ：63.0㎡≪放課後児童クラブ等≫</t>
  </si>
  <si>
    <t>（屋外施設）
運動場面積：6,076㎡</t>
    <phoneticPr fontId="20"/>
  </si>
  <si>
    <t>守山小学校</t>
  </si>
  <si>
    <t>田村町守山字三ノ丸1</t>
  </si>
  <si>
    <t>守山小学校：5,680.1㎡
守山小児童クラブ：139.0㎡≪放課後児童クラブ等≫</t>
  </si>
  <si>
    <t>（屋外施設）
運動場面積：6,771㎡
夜間照明</t>
  </si>
  <si>
    <t>谷田川小学校</t>
  </si>
  <si>
    <t>田村町谷田川字北表21</t>
  </si>
  <si>
    <t>（屋外施設）
運動場面積：6,685㎡</t>
    <phoneticPr fontId="20"/>
  </si>
  <si>
    <t>田母神小学校</t>
  </si>
  <si>
    <t>田村町田母神字作ノ入125</t>
  </si>
  <si>
    <t>（屋外施設）
運動場面積：5,631㎡</t>
    <phoneticPr fontId="20"/>
  </si>
  <si>
    <t>栃山神小学校</t>
  </si>
  <si>
    <t>田村町栃山神字千穂8</t>
  </si>
  <si>
    <t>（屋外施設）
運動場面積：4,238㎡</t>
    <phoneticPr fontId="20"/>
  </si>
  <si>
    <t>高瀬中学校</t>
  </si>
  <si>
    <t>田村町上行合字北山田1</t>
  </si>
  <si>
    <t>（屋外施設）
運動場面積：17,656㎡
テニスコート3面</t>
  </si>
  <si>
    <t>守山中学校</t>
  </si>
  <si>
    <t>田村町山中字団子田177-2</t>
  </si>
  <si>
    <t>（屋外施設）
運動場面積：14,896㎡
テニスコート２面</t>
  </si>
  <si>
    <t>二瀬中学校</t>
  </si>
  <si>
    <t>田村町栃本字大花10</t>
  </si>
  <si>
    <t>（屋外施設）
運動場面積：16,339㎡</t>
    <phoneticPr fontId="20"/>
  </si>
  <si>
    <t>西田町鬼生田字杉内535</t>
  </si>
  <si>
    <t>（屋外施設）
運動場面積：9,772㎡
テニスコート2面
夜間照明</t>
    <phoneticPr fontId="20"/>
  </si>
  <si>
    <t>西田学園義務教育学校</t>
    <rPh sb="2" eb="4">
      <t>ガクエン</t>
    </rPh>
    <rPh sb="4" eb="6">
      <t>ギム</t>
    </rPh>
    <rPh sb="6" eb="8">
      <t>キョウイク</t>
    </rPh>
    <rPh sb="8" eb="10">
      <t>ガッコウ</t>
    </rPh>
    <phoneticPr fontId="19"/>
  </si>
  <si>
    <t>海老根小学校</t>
  </si>
  <si>
    <t>中田町海老根字椚山150</t>
  </si>
  <si>
    <t>（屋外施設）
運動場面積：4,545㎡</t>
    <phoneticPr fontId="20"/>
  </si>
  <si>
    <t>宮城小学校</t>
  </si>
  <si>
    <t>中田町高倉字宮ノ脇218-1</t>
  </si>
  <si>
    <t>（屋外施設）
運動場面積：5,328㎡</t>
    <phoneticPr fontId="20"/>
  </si>
  <si>
    <t>御舘小学校</t>
  </si>
  <si>
    <t>中田町中津川字町田前278</t>
  </si>
  <si>
    <t>（屋外施設）
運動場面積：14,285㎡</t>
    <phoneticPr fontId="20"/>
  </si>
  <si>
    <t>御舘小学校下枝分校</t>
  </si>
  <si>
    <t>中田町下枝字大平358</t>
  </si>
  <si>
    <t>（屋外施設）
運動場面積：2,956㎡</t>
    <phoneticPr fontId="20"/>
  </si>
  <si>
    <t>宮城中学校</t>
  </si>
  <si>
    <t>中田町高倉字古御舘178-1</t>
  </si>
  <si>
    <t>（屋外施設）
運動場面積：7,486㎡</t>
    <phoneticPr fontId="20"/>
  </si>
  <si>
    <t>御舘中学校</t>
  </si>
  <si>
    <t>中田町中津川字町田前388</t>
  </si>
  <si>
    <t>（屋外施設）
運動場面積：25,278㎡
テニスコート1面</t>
  </si>
  <si>
    <t>７ 保育所</t>
  </si>
  <si>
    <t>芳賀保育所</t>
  </si>
  <si>
    <t>芳賀二丁目60</t>
  </si>
  <si>
    <t>大槻保育所</t>
  </si>
  <si>
    <t>大槻町字宮ノ前78-4</t>
  </si>
  <si>
    <t>※土地面積は、西部地域子育て支援センターを含む。</t>
    <rPh sb="1" eb="3">
      <t>トチ</t>
    </rPh>
    <rPh sb="3" eb="5">
      <t>メンセキ</t>
    </rPh>
    <rPh sb="21" eb="22">
      <t>フク</t>
    </rPh>
    <phoneticPr fontId="20"/>
  </si>
  <si>
    <t>開成保育所</t>
  </si>
  <si>
    <t>香久池保育所</t>
  </si>
  <si>
    <t>香久池一丁目</t>
  </si>
  <si>
    <t>桃見台保育所</t>
  </si>
  <si>
    <t>桃見台18</t>
  </si>
  <si>
    <t>久保田保育所</t>
  </si>
  <si>
    <t>富久山町久保田字伊賀河原44-1</t>
  </si>
  <si>
    <t>久保田保育所：776.8㎡
北部地域子育て支援センター：233.9㎡≪子育て施設≫</t>
  </si>
  <si>
    <t>針生保育所</t>
  </si>
  <si>
    <t>大槻町字針生前田6</t>
  </si>
  <si>
    <t>鶴見坦保育所</t>
  </si>
  <si>
    <t>鶴見坦二丁目49-2</t>
  </si>
  <si>
    <t>安積保育所</t>
  </si>
  <si>
    <t>安積町荒井字南赤坂268-2</t>
  </si>
  <si>
    <t>※土地面積は、南部地域子育て支援センターを含む。</t>
    <rPh sb="1" eb="3">
      <t>トチ</t>
    </rPh>
    <rPh sb="3" eb="5">
      <t>メンセキ</t>
    </rPh>
    <rPh sb="21" eb="22">
      <t>フク</t>
    </rPh>
    <phoneticPr fontId="20"/>
  </si>
  <si>
    <t>永盛保育所</t>
  </si>
  <si>
    <t>安積町日出山字一本松170</t>
  </si>
  <si>
    <t>成田保育所</t>
  </si>
  <si>
    <t>安積町成田字西田96-2</t>
  </si>
  <si>
    <t>富久山保育所</t>
  </si>
  <si>
    <t>喜久田保育所</t>
  </si>
  <si>
    <t>喜久田町堀之内字見陣原11-1</t>
  </si>
  <si>
    <t>中野保育所</t>
  </si>
  <si>
    <t>湖南町中野字諏訪前2275-1</t>
  </si>
  <si>
    <t>熱海保育所</t>
  </si>
  <si>
    <t>※土地面積は、熱海小学校に含む。</t>
    <rPh sb="1" eb="3">
      <t>トチ</t>
    </rPh>
    <rPh sb="3" eb="5">
      <t>メンセキ</t>
    </rPh>
    <rPh sb="7" eb="9">
      <t>アタミ</t>
    </rPh>
    <rPh sb="9" eb="10">
      <t>ショウ</t>
    </rPh>
    <rPh sb="10" eb="12">
      <t>ガッコウ</t>
    </rPh>
    <rPh sb="13" eb="14">
      <t>フク</t>
    </rPh>
    <phoneticPr fontId="20"/>
  </si>
  <si>
    <t>柳橋保育所</t>
  </si>
  <si>
    <t>中田町柳橋字町215</t>
  </si>
  <si>
    <t>西田保育所</t>
  </si>
  <si>
    <t>西田町三町目字仁王ケ作18</t>
  </si>
  <si>
    <t>日和田保育所</t>
  </si>
  <si>
    <t>日和田町字広野入5-11</t>
  </si>
  <si>
    <t>田村保育所</t>
  </si>
  <si>
    <t>田村町岩作字穂多礼76-1</t>
  </si>
  <si>
    <t>御代田保育所</t>
  </si>
  <si>
    <t>田村町御代田字若葉町259</t>
  </si>
  <si>
    <t>桑野保育所</t>
  </si>
  <si>
    <t>亀田一丁目317-2</t>
  </si>
  <si>
    <t>柴宮保育所</t>
  </si>
  <si>
    <t>安積町荒井字前田13-1</t>
  </si>
  <si>
    <t>うねめ保育所</t>
  </si>
  <si>
    <t>うねめ町225</t>
  </si>
  <si>
    <t>富田保育所</t>
  </si>
  <si>
    <t>町東三丁目66</t>
  </si>
  <si>
    <t>大成保育所</t>
  </si>
  <si>
    <t>鳴神三丁目31</t>
  </si>
  <si>
    <t>８ 放課後児童クラブ等</t>
  </si>
  <si>
    <t>※土地面積は、開成小学校に含む。</t>
    <rPh sb="1" eb="3">
      <t>トチ</t>
    </rPh>
    <rPh sb="3" eb="5">
      <t>メンセキ</t>
    </rPh>
    <rPh sb="7" eb="9">
      <t>カイセイ</t>
    </rPh>
    <rPh sb="9" eb="12">
      <t>ショウガッコウ</t>
    </rPh>
    <rPh sb="13" eb="14">
      <t>フク</t>
    </rPh>
    <phoneticPr fontId="20"/>
  </si>
  <si>
    <t>開成いすず第2子供会</t>
    <phoneticPr fontId="19"/>
  </si>
  <si>
    <t>小原田ふたば子供会</t>
    <phoneticPr fontId="19"/>
  </si>
  <si>
    <t>※土地面積は、小原田小学校に含む。</t>
    <rPh sb="1" eb="3">
      <t>トチ</t>
    </rPh>
    <rPh sb="3" eb="5">
      <t>メンセキ</t>
    </rPh>
    <rPh sb="7" eb="8">
      <t>コ</t>
    </rPh>
    <rPh sb="8" eb="10">
      <t>ハラタ</t>
    </rPh>
    <rPh sb="14" eb="15">
      <t>フク</t>
    </rPh>
    <phoneticPr fontId="20"/>
  </si>
  <si>
    <t>行健しののめ第1子供会</t>
    <phoneticPr fontId="19"/>
  </si>
  <si>
    <t>※土地面積は、行健小学校に含む。</t>
    <rPh sb="1" eb="3">
      <t>トチ</t>
    </rPh>
    <rPh sb="3" eb="5">
      <t>メンセキ</t>
    </rPh>
    <rPh sb="7" eb="8">
      <t>ギョウ</t>
    </rPh>
    <rPh sb="8" eb="9">
      <t>ケン</t>
    </rPh>
    <rPh sb="9" eb="12">
      <t>ショウガッコウ</t>
    </rPh>
    <rPh sb="13" eb="14">
      <t>フク</t>
    </rPh>
    <phoneticPr fontId="20"/>
  </si>
  <si>
    <t>※土地面積は、行健小学校に含む。</t>
    <rPh sb="1" eb="3">
      <t>トチ</t>
    </rPh>
    <rPh sb="3" eb="5">
      <t>メンセキ</t>
    </rPh>
    <rPh sb="7" eb="9">
      <t>コウケン</t>
    </rPh>
    <rPh sb="9" eb="12">
      <t>ショウガッコウ</t>
    </rPh>
    <rPh sb="13" eb="14">
      <t>フク</t>
    </rPh>
    <phoneticPr fontId="20"/>
  </si>
  <si>
    <t>柴宮小第1児童クラブ</t>
    <phoneticPr fontId="19"/>
  </si>
  <si>
    <t>※土地面積は、柴宮小学校に含む。</t>
    <rPh sb="1" eb="3">
      <t>トチ</t>
    </rPh>
    <rPh sb="3" eb="5">
      <t>メンセキ</t>
    </rPh>
    <rPh sb="13" eb="14">
      <t>フク</t>
    </rPh>
    <phoneticPr fontId="20"/>
  </si>
  <si>
    <t>柴宮小第2児童クラブ</t>
  </si>
  <si>
    <t>※土地面積は、柴宮小学校に含む。</t>
    <rPh sb="1" eb="3">
      <t>トチ</t>
    </rPh>
    <rPh sb="3" eb="5">
      <t>メンセキ</t>
    </rPh>
    <rPh sb="7" eb="8">
      <t>シバ</t>
    </rPh>
    <rPh sb="8" eb="9">
      <t>ミヤ</t>
    </rPh>
    <rPh sb="9" eb="10">
      <t>ショウ</t>
    </rPh>
    <rPh sb="10" eb="12">
      <t>ガッコウ</t>
    </rPh>
    <rPh sb="13" eb="14">
      <t>フク</t>
    </rPh>
    <phoneticPr fontId="20"/>
  </si>
  <si>
    <t>桑野小児童クラブ</t>
    <phoneticPr fontId="19"/>
  </si>
  <si>
    <t>※土地面積は、桑野小学校に含む。</t>
    <rPh sb="1" eb="3">
      <t>トチ</t>
    </rPh>
    <rPh sb="3" eb="5">
      <t>メンセキ</t>
    </rPh>
    <rPh sb="7" eb="9">
      <t>クワノ</t>
    </rPh>
    <rPh sb="13" eb="14">
      <t>フク</t>
    </rPh>
    <phoneticPr fontId="20"/>
  </si>
  <si>
    <t>※土地面積は、安積第一小学校に含む。</t>
    <rPh sb="1" eb="3">
      <t>トチ</t>
    </rPh>
    <rPh sb="3" eb="5">
      <t>メンセキ</t>
    </rPh>
    <rPh sb="7" eb="8">
      <t>アン</t>
    </rPh>
    <rPh sb="8" eb="9">
      <t>セキ</t>
    </rPh>
    <rPh sb="9" eb="10">
      <t>ダイ</t>
    </rPh>
    <rPh sb="10" eb="11">
      <t>イチ</t>
    </rPh>
    <rPh sb="11" eb="14">
      <t>ショウガッコウ</t>
    </rPh>
    <rPh sb="15" eb="16">
      <t>フク</t>
    </rPh>
    <phoneticPr fontId="20"/>
  </si>
  <si>
    <t>※土地面積は、大槻小学校に含む。</t>
    <rPh sb="1" eb="3">
      <t>トチ</t>
    </rPh>
    <rPh sb="3" eb="5">
      <t>メンセキ</t>
    </rPh>
    <rPh sb="7" eb="9">
      <t>オオツキ</t>
    </rPh>
    <rPh sb="9" eb="12">
      <t>ショウガッコウ</t>
    </rPh>
    <rPh sb="13" eb="14">
      <t>フク</t>
    </rPh>
    <phoneticPr fontId="20"/>
  </si>
  <si>
    <t>永盛小児童クラブ</t>
    <phoneticPr fontId="19"/>
  </si>
  <si>
    <t>※土地面積は、永盛小学校に含む。</t>
    <rPh sb="1" eb="3">
      <t>トチ</t>
    </rPh>
    <rPh sb="3" eb="5">
      <t>メンセキ</t>
    </rPh>
    <rPh sb="7" eb="9">
      <t>ナガモリ</t>
    </rPh>
    <rPh sb="9" eb="12">
      <t>ショウガッコウ</t>
    </rPh>
    <rPh sb="13" eb="14">
      <t>フク</t>
    </rPh>
    <phoneticPr fontId="20"/>
  </si>
  <si>
    <t>赤木小児童クラブ</t>
    <phoneticPr fontId="19"/>
  </si>
  <si>
    <t>※土地面積は、赤木小学校に含む。</t>
    <rPh sb="1" eb="3">
      <t>トチ</t>
    </rPh>
    <rPh sb="3" eb="5">
      <t>メンセキ</t>
    </rPh>
    <rPh sb="7" eb="9">
      <t>アカギ</t>
    </rPh>
    <rPh sb="9" eb="12">
      <t>ショウガッコウ</t>
    </rPh>
    <rPh sb="13" eb="14">
      <t>フク</t>
    </rPh>
    <phoneticPr fontId="20"/>
  </si>
  <si>
    <t>※土地面積は、小山田小学校に含む。</t>
    <rPh sb="1" eb="3">
      <t>トチ</t>
    </rPh>
    <rPh sb="3" eb="5">
      <t>メンセキ</t>
    </rPh>
    <rPh sb="7" eb="10">
      <t>オヤマダ</t>
    </rPh>
    <rPh sb="10" eb="13">
      <t>ショウガッコウ</t>
    </rPh>
    <rPh sb="14" eb="15">
      <t>フク</t>
    </rPh>
    <phoneticPr fontId="20"/>
  </si>
  <si>
    <t>※土地面積は、桜小学校に含む。</t>
    <rPh sb="1" eb="3">
      <t>トチ</t>
    </rPh>
    <rPh sb="3" eb="5">
      <t>メンセキ</t>
    </rPh>
    <rPh sb="7" eb="8">
      <t>サクラ</t>
    </rPh>
    <rPh sb="12" eb="13">
      <t>フク</t>
    </rPh>
    <phoneticPr fontId="20"/>
  </si>
  <si>
    <t>明健小児童クラブ</t>
    <phoneticPr fontId="19"/>
  </si>
  <si>
    <t>※土地面積は、明健小学校に含む。</t>
    <rPh sb="1" eb="3">
      <t>トチ</t>
    </rPh>
    <rPh sb="3" eb="5">
      <t>メンセキ</t>
    </rPh>
    <rPh sb="13" eb="14">
      <t>フク</t>
    </rPh>
    <phoneticPr fontId="20"/>
  </si>
  <si>
    <t>金透小児童クラブ</t>
    <phoneticPr fontId="19"/>
  </si>
  <si>
    <t>※土地面積は、金透小学校に含む。</t>
    <rPh sb="1" eb="3">
      <t>トチ</t>
    </rPh>
    <rPh sb="3" eb="5">
      <t>メンセキ</t>
    </rPh>
    <rPh sb="7" eb="8">
      <t>キム</t>
    </rPh>
    <rPh sb="8" eb="9">
      <t>トオル</t>
    </rPh>
    <rPh sb="9" eb="12">
      <t>ショウガッコウ</t>
    </rPh>
    <rPh sb="13" eb="14">
      <t>フク</t>
    </rPh>
    <phoneticPr fontId="20"/>
  </si>
  <si>
    <t>朝日が丘小第1児童クラブ</t>
  </si>
  <si>
    <t>大槻町字前林16</t>
  </si>
  <si>
    <t>※土地面積は、朝日が丘小学校に含む。</t>
    <rPh sb="1" eb="3">
      <t>トチ</t>
    </rPh>
    <rPh sb="3" eb="5">
      <t>メンセキ</t>
    </rPh>
    <rPh sb="7" eb="9">
      <t>アサヒ</t>
    </rPh>
    <rPh sb="10" eb="11">
      <t>オカ</t>
    </rPh>
    <rPh sb="11" eb="14">
      <t>ショウガッコウ</t>
    </rPh>
    <rPh sb="15" eb="16">
      <t>フク</t>
    </rPh>
    <phoneticPr fontId="20"/>
  </si>
  <si>
    <t>守山小児童クラブ</t>
    <phoneticPr fontId="19"/>
  </si>
  <si>
    <t>※土地面積は、守山小学校に含む。</t>
    <rPh sb="1" eb="3">
      <t>トチ</t>
    </rPh>
    <rPh sb="3" eb="5">
      <t>メンセキ</t>
    </rPh>
    <rPh sb="7" eb="9">
      <t>モリヤマ</t>
    </rPh>
    <rPh sb="9" eb="12">
      <t>ショウガッコウ</t>
    </rPh>
    <rPh sb="13" eb="14">
      <t>フク</t>
    </rPh>
    <phoneticPr fontId="20"/>
  </si>
  <si>
    <t>安積第三小第1児童クラブ</t>
  </si>
  <si>
    <t>安積町成田字北山崎20-1</t>
  </si>
  <si>
    <t>※土地面積は、安積第三小学校に含む。</t>
    <rPh sb="1" eb="3">
      <t>トチ</t>
    </rPh>
    <rPh sb="3" eb="5">
      <t>メンセキ</t>
    </rPh>
    <rPh sb="7" eb="9">
      <t>アサカ</t>
    </rPh>
    <rPh sb="9" eb="10">
      <t>ダイ</t>
    </rPh>
    <rPh sb="10" eb="11">
      <t>サン</t>
    </rPh>
    <rPh sb="11" eb="14">
      <t>ショウガッコウ</t>
    </rPh>
    <rPh sb="15" eb="16">
      <t>フク</t>
    </rPh>
    <phoneticPr fontId="20"/>
  </si>
  <si>
    <t>安積第三小第2児童クラブ</t>
  </si>
  <si>
    <t>※土地面積は、安積第三小学校に含む。　</t>
    <rPh sb="7" eb="9">
      <t>アサカ</t>
    </rPh>
    <rPh sb="9" eb="10">
      <t>ダイ</t>
    </rPh>
    <rPh sb="10" eb="11">
      <t>サン</t>
    </rPh>
    <rPh sb="11" eb="14">
      <t>ショウガッコウ</t>
    </rPh>
    <phoneticPr fontId="20"/>
  </si>
  <si>
    <t>大島小児童クラブ</t>
  </si>
  <si>
    <t>※土地面積は、大島小学校に含む。</t>
    <rPh sb="10" eb="12">
      <t>ガッコウ</t>
    </rPh>
    <rPh sb="13" eb="14">
      <t>フク</t>
    </rPh>
    <phoneticPr fontId="20"/>
  </si>
  <si>
    <t>桃見台小児童クラブ</t>
    <phoneticPr fontId="19"/>
  </si>
  <si>
    <t>※土地面積は、桃見台小学校に含む。</t>
    <rPh sb="1" eb="3">
      <t>トチ</t>
    </rPh>
    <rPh sb="3" eb="5">
      <t>メンセキ</t>
    </rPh>
    <rPh sb="7" eb="8">
      <t>モモ</t>
    </rPh>
    <rPh sb="8" eb="9">
      <t>ミ</t>
    </rPh>
    <rPh sb="9" eb="10">
      <t>ダイ</t>
    </rPh>
    <rPh sb="10" eb="13">
      <t>ショウガッコウ</t>
    </rPh>
    <rPh sb="14" eb="15">
      <t>フク</t>
    </rPh>
    <phoneticPr fontId="20"/>
  </si>
  <si>
    <t>日和田町字日向19-1</t>
  </si>
  <si>
    <t>※土地面積は、日和田小学校に含む。</t>
    <phoneticPr fontId="20"/>
  </si>
  <si>
    <t>日和田小第2児童クラブ</t>
    <rPh sb="4" eb="5">
      <t>ダイ</t>
    </rPh>
    <rPh sb="6" eb="8">
      <t>ジドウ</t>
    </rPh>
    <phoneticPr fontId="19"/>
  </si>
  <si>
    <t>リ</t>
    <phoneticPr fontId="19"/>
  </si>
  <si>
    <t>富田東小第1児童クラブ</t>
  </si>
  <si>
    <t>※土地面積は、富田東小学校に含む。</t>
    <phoneticPr fontId="20"/>
  </si>
  <si>
    <t>富田東小第2児童クラブ</t>
    <phoneticPr fontId="19"/>
  </si>
  <si>
    <t>※土地面積は、富田東小学校に含む。</t>
  </si>
  <si>
    <t>富田東小第3児童クラブ</t>
    <phoneticPr fontId="19"/>
  </si>
  <si>
    <t>喜久田小第1児童クラブ</t>
    <phoneticPr fontId="19"/>
  </si>
  <si>
    <t>※土地面積は、喜久田小学校に含む。</t>
    <rPh sb="1" eb="3">
      <t>トチ</t>
    </rPh>
    <rPh sb="3" eb="5">
      <t>メンセキ</t>
    </rPh>
    <rPh sb="7" eb="10">
      <t>キクタ</t>
    </rPh>
    <rPh sb="14" eb="15">
      <t>フク</t>
    </rPh>
    <phoneticPr fontId="20"/>
  </si>
  <si>
    <t>喜久田小第2児童クラブ</t>
    <phoneticPr fontId="19"/>
  </si>
  <si>
    <t>芳賀小児童クラブ</t>
  </si>
  <si>
    <t>※土地面積は、芳賀小学校に含む。</t>
    <rPh sb="1" eb="3">
      <t>トチ</t>
    </rPh>
    <rPh sb="3" eb="5">
      <t>メンセキ</t>
    </rPh>
    <rPh sb="7" eb="9">
      <t>ハガ</t>
    </rPh>
    <rPh sb="9" eb="10">
      <t>ショウ</t>
    </rPh>
    <rPh sb="10" eb="12">
      <t>ガッコウ</t>
    </rPh>
    <rPh sb="13" eb="14">
      <t>フク</t>
    </rPh>
    <phoneticPr fontId="20"/>
  </si>
  <si>
    <t>行徳小児童クラブ</t>
  </si>
  <si>
    <t>※土地面積は、行徳小学校に含む。</t>
    <rPh sb="1" eb="3">
      <t>トチ</t>
    </rPh>
    <rPh sb="3" eb="5">
      <t>メンセキ</t>
    </rPh>
    <rPh sb="7" eb="9">
      <t>ギョウトク</t>
    </rPh>
    <rPh sb="9" eb="10">
      <t>ショウ</t>
    </rPh>
    <rPh sb="10" eb="12">
      <t>ガッコウ</t>
    </rPh>
    <rPh sb="13" eb="14">
      <t>フク</t>
    </rPh>
    <phoneticPr fontId="20"/>
  </si>
  <si>
    <t>橘小児童クラブ</t>
    <phoneticPr fontId="19"/>
  </si>
  <si>
    <t>※土地面積は、橘小学校に含む。</t>
    <rPh sb="1" eb="3">
      <t>トチ</t>
    </rPh>
    <rPh sb="3" eb="5">
      <t>メンセキ</t>
    </rPh>
    <rPh sb="7" eb="8">
      <t>タチバナ</t>
    </rPh>
    <rPh sb="12" eb="13">
      <t>フク</t>
    </rPh>
    <phoneticPr fontId="20"/>
  </si>
  <si>
    <t>※土地面積は、安積第二小学校に含む。</t>
    <rPh sb="1" eb="3">
      <t>トチ</t>
    </rPh>
    <rPh sb="3" eb="5">
      <t>メンセキ</t>
    </rPh>
    <rPh sb="7" eb="9">
      <t>アサカ</t>
    </rPh>
    <rPh sb="9" eb="10">
      <t>ダイ</t>
    </rPh>
    <rPh sb="10" eb="11">
      <t>２</t>
    </rPh>
    <rPh sb="11" eb="14">
      <t>ショウガッコウ</t>
    </rPh>
    <rPh sb="15" eb="16">
      <t>フク</t>
    </rPh>
    <phoneticPr fontId="20"/>
  </si>
  <si>
    <t>行健第二小児童クラブ</t>
  </si>
  <si>
    <t>※土地面積は、行健第二小学校に含む。</t>
    <rPh sb="1" eb="3">
      <t>トチ</t>
    </rPh>
    <rPh sb="3" eb="5">
      <t>メンセキ</t>
    </rPh>
    <rPh sb="7" eb="9">
      <t>コウケン</t>
    </rPh>
    <rPh sb="9" eb="10">
      <t>ダイ</t>
    </rPh>
    <rPh sb="10" eb="11">
      <t>ニ</t>
    </rPh>
    <rPh sb="11" eb="12">
      <t>ショウ</t>
    </rPh>
    <rPh sb="12" eb="14">
      <t>ガッコウ</t>
    </rPh>
    <rPh sb="15" eb="16">
      <t>フク</t>
    </rPh>
    <phoneticPr fontId="20"/>
  </si>
  <si>
    <t>薫小児童クラブ</t>
    <phoneticPr fontId="19"/>
  </si>
  <si>
    <t>※土地面積は、薫小学校に含む。</t>
    <rPh sb="1" eb="3">
      <t>トチ</t>
    </rPh>
    <rPh sb="3" eb="5">
      <t>メンセキ</t>
    </rPh>
    <rPh sb="7" eb="8">
      <t>カオル</t>
    </rPh>
    <rPh sb="12" eb="13">
      <t>フク</t>
    </rPh>
    <phoneticPr fontId="20"/>
  </si>
  <si>
    <t>高瀬小児童クラブ</t>
    <phoneticPr fontId="19"/>
  </si>
  <si>
    <t>※土地面積は、高瀬小学校に含む。</t>
    <rPh sb="1" eb="3">
      <t>トチ</t>
    </rPh>
    <rPh sb="3" eb="5">
      <t>メンセキ</t>
    </rPh>
    <rPh sb="7" eb="9">
      <t>タカセ</t>
    </rPh>
    <rPh sb="9" eb="12">
      <t>ショウガッコウ</t>
    </rPh>
    <rPh sb="13" eb="14">
      <t>フク</t>
    </rPh>
    <phoneticPr fontId="20"/>
  </si>
  <si>
    <t>緑ケ丘第一小第1児童クラブ</t>
    <phoneticPr fontId="19"/>
  </si>
  <si>
    <t>※土地面積は、緑ケ丘第一小学校に含む。</t>
    <rPh sb="1" eb="3">
      <t>トチ</t>
    </rPh>
    <rPh sb="3" eb="5">
      <t>メンセキ</t>
    </rPh>
    <rPh sb="7" eb="8">
      <t>ミドリ</t>
    </rPh>
    <rPh sb="9" eb="10">
      <t>オカ</t>
    </rPh>
    <rPh sb="10" eb="11">
      <t>ダイ</t>
    </rPh>
    <rPh sb="11" eb="12">
      <t>イチ</t>
    </rPh>
    <rPh sb="12" eb="15">
      <t>ショウガッコウ</t>
    </rPh>
    <rPh sb="16" eb="17">
      <t>フク</t>
    </rPh>
    <phoneticPr fontId="20"/>
  </si>
  <si>
    <t>緑ケ丘第一小第2児童クラブ</t>
    <phoneticPr fontId="19"/>
  </si>
  <si>
    <t>穂積小児童クラブ</t>
    <phoneticPr fontId="19"/>
  </si>
  <si>
    <t>※土地面積は、穂積小学校に含む。</t>
    <rPh sb="1" eb="3">
      <t>トチ</t>
    </rPh>
    <rPh sb="3" eb="5">
      <t>メンセキ</t>
    </rPh>
    <rPh sb="7" eb="9">
      <t>ホヅミ</t>
    </rPh>
    <rPh sb="13" eb="14">
      <t>フク</t>
    </rPh>
    <phoneticPr fontId="20"/>
  </si>
  <si>
    <t>芳山小児童クラブ</t>
    <phoneticPr fontId="19"/>
  </si>
  <si>
    <t>※土地面積は、芳山小学校に含む。</t>
    <rPh sb="1" eb="3">
      <t>トチ</t>
    </rPh>
    <rPh sb="3" eb="5">
      <t>メンセキ</t>
    </rPh>
    <rPh sb="13" eb="14">
      <t>フク</t>
    </rPh>
    <phoneticPr fontId="20"/>
  </si>
  <si>
    <t>東芳小児童クラブ</t>
    <phoneticPr fontId="19"/>
  </si>
  <si>
    <t>※土地面積は、東芳小学校に含む。</t>
    <rPh sb="1" eb="3">
      <t>トチ</t>
    </rPh>
    <rPh sb="3" eb="5">
      <t>メンセキ</t>
    </rPh>
    <rPh sb="13" eb="14">
      <t>フク</t>
    </rPh>
    <phoneticPr fontId="20"/>
  </si>
  <si>
    <t>多田野小児童クラブ</t>
    <phoneticPr fontId="19"/>
  </si>
  <si>
    <t>※土地面積は、多田野小学校に含む。</t>
    <rPh sb="1" eb="3">
      <t>トチ</t>
    </rPh>
    <rPh sb="3" eb="5">
      <t>メンセキ</t>
    </rPh>
    <rPh sb="14" eb="15">
      <t>フク</t>
    </rPh>
    <phoneticPr fontId="20"/>
  </si>
  <si>
    <t>小泉小児童クラブ</t>
    <phoneticPr fontId="19"/>
  </si>
  <si>
    <t>※土地面積は、小泉小学校に含む。</t>
    <rPh sb="1" eb="3">
      <t>トチ</t>
    </rPh>
    <rPh sb="3" eb="5">
      <t>メンセキ</t>
    </rPh>
    <rPh sb="7" eb="9">
      <t>コイズミ</t>
    </rPh>
    <rPh sb="13" eb="14">
      <t>フク</t>
    </rPh>
    <phoneticPr fontId="20"/>
  </si>
  <si>
    <t>片平小児童クラブ</t>
    <phoneticPr fontId="19"/>
  </si>
  <si>
    <t>※土地面積は、片平小学校に含む。</t>
    <rPh sb="1" eb="3">
      <t>トチ</t>
    </rPh>
    <rPh sb="3" eb="5">
      <t>メンセキ</t>
    </rPh>
    <rPh sb="13" eb="14">
      <t>フク</t>
    </rPh>
    <phoneticPr fontId="20"/>
  </si>
  <si>
    <t>西田</t>
    <phoneticPr fontId="19"/>
  </si>
  <si>
    <t>※土地面積は、西田学園義務教育学校に含む。</t>
    <rPh sb="1" eb="3">
      <t>トチ</t>
    </rPh>
    <rPh sb="3" eb="5">
      <t>メンセキ</t>
    </rPh>
    <rPh sb="7" eb="9">
      <t>ニシダ</t>
    </rPh>
    <rPh sb="9" eb="11">
      <t>ガクエン</t>
    </rPh>
    <rPh sb="11" eb="13">
      <t>ギム</t>
    </rPh>
    <rPh sb="13" eb="15">
      <t>キョウイク</t>
    </rPh>
    <rPh sb="15" eb="17">
      <t>ガッコウ</t>
    </rPh>
    <rPh sb="18" eb="19">
      <t>フク</t>
    </rPh>
    <phoneticPr fontId="20"/>
  </si>
  <si>
    <t>安子島小地域子ども教室</t>
    <rPh sb="0" eb="1">
      <t>アン</t>
    </rPh>
    <rPh sb="4" eb="6">
      <t>チイキ</t>
    </rPh>
    <rPh sb="6" eb="7">
      <t>コ</t>
    </rPh>
    <rPh sb="9" eb="11">
      <t>キョウシツ</t>
    </rPh>
    <phoneticPr fontId="19"/>
  </si>
  <si>
    <t>※土地面積は、安子島小学校に含む。</t>
    <rPh sb="1" eb="3">
      <t>トチ</t>
    </rPh>
    <rPh sb="3" eb="5">
      <t>メンセキ</t>
    </rPh>
    <rPh sb="7" eb="8">
      <t>アン</t>
    </rPh>
    <rPh sb="8" eb="9">
      <t>コ</t>
    </rPh>
    <rPh sb="9" eb="10">
      <t>シマ</t>
    </rPh>
    <rPh sb="10" eb="13">
      <t>ショウガッコウ</t>
    </rPh>
    <rPh sb="14" eb="15">
      <t>フク</t>
    </rPh>
    <phoneticPr fontId="20"/>
  </si>
  <si>
    <t>湖南地域子ども教室</t>
    <rPh sb="0" eb="2">
      <t>コナン</t>
    </rPh>
    <rPh sb="2" eb="4">
      <t>チイキ</t>
    </rPh>
    <rPh sb="4" eb="5">
      <t>コ</t>
    </rPh>
    <rPh sb="7" eb="9">
      <t>キョウシツ</t>
    </rPh>
    <phoneticPr fontId="19"/>
  </si>
  <si>
    <t>※土地面積は、湖南小学校に含む。</t>
    <rPh sb="1" eb="3">
      <t>トチ</t>
    </rPh>
    <rPh sb="3" eb="5">
      <t>メンセキ</t>
    </rPh>
    <rPh sb="7" eb="9">
      <t>コナン</t>
    </rPh>
    <rPh sb="9" eb="10">
      <t>ショウ</t>
    </rPh>
    <rPh sb="10" eb="12">
      <t>ガッコウ</t>
    </rPh>
    <rPh sb="13" eb="14">
      <t>フク</t>
    </rPh>
    <phoneticPr fontId="20"/>
  </si>
  <si>
    <t>熱海小地域子ども教室</t>
    <rPh sb="0" eb="2">
      <t>アタミ</t>
    </rPh>
    <rPh sb="2" eb="3">
      <t>ショウ</t>
    </rPh>
    <rPh sb="3" eb="5">
      <t>チイキ</t>
    </rPh>
    <rPh sb="5" eb="6">
      <t>コ</t>
    </rPh>
    <rPh sb="8" eb="10">
      <t>キョウシツ</t>
    </rPh>
    <phoneticPr fontId="19"/>
  </si>
  <si>
    <t>※土地面積は、熱海小学校に含む。</t>
    <rPh sb="1" eb="3">
      <t>トチ</t>
    </rPh>
    <rPh sb="3" eb="5">
      <t>メンセキ</t>
    </rPh>
    <rPh sb="7" eb="9">
      <t>アタミ</t>
    </rPh>
    <rPh sb="9" eb="12">
      <t>ショウガッコウ</t>
    </rPh>
    <rPh sb="13" eb="14">
      <t>フク</t>
    </rPh>
    <phoneticPr fontId="20"/>
  </si>
  <si>
    <t>三和小地域子ども教室</t>
    <rPh sb="0" eb="1">
      <t>サン</t>
    </rPh>
    <rPh sb="1" eb="2">
      <t>ワ</t>
    </rPh>
    <rPh sb="3" eb="5">
      <t>チイキ</t>
    </rPh>
    <rPh sb="5" eb="6">
      <t>コ</t>
    </rPh>
    <rPh sb="8" eb="10">
      <t>キョウシツ</t>
    </rPh>
    <phoneticPr fontId="19"/>
  </si>
  <si>
    <t>※土地面積は、三和小学校に含む。</t>
    <rPh sb="1" eb="3">
      <t>トチ</t>
    </rPh>
    <rPh sb="3" eb="5">
      <t>メンセキ</t>
    </rPh>
    <rPh sb="7" eb="8">
      <t>サン</t>
    </rPh>
    <rPh sb="8" eb="9">
      <t>ワ</t>
    </rPh>
    <rPh sb="9" eb="12">
      <t>ショウガッコウ</t>
    </rPh>
    <rPh sb="13" eb="14">
      <t>フク</t>
    </rPh>
    <phoneticPr fontId="20"/>
  </si>
  <si>
    <t>白岩小地域子ども教室</t>
    <rPh sb="0" eb="2">
      <t>シライワ</t>
    </rPh>
    <rPh sb="3" eb="5">
      <t>チイキ</t>
    </rPh>
    <rPh sb="5" eb="6">
      <t>コ</t>
    </rPh>
    <rPh sb="8" eb="10">
      <t>キョウシツ</t>
    </rPh>
    <phoneticPr fontId="19"/>
  </si>
  <si>
    <t>※土地面積は、白岩小学校に含む。</t>
    <rPh sb="1" eb="3">
      <t>トチ</t>
    </rPh>
    <rPh sb="3" eb="5">
      <t>メンセキ</t>
    </rPh>
    <rPh sb="7" eb="9">
      <t>シライワ</t>
    </rPh>
    <rPh sb="9" eb="12">
      <t>ショウガッコウ</t>
    </rPh>
    <rPh sb="13" eb="14">
      <t>フク</t>
    </rPh>
    <phoneticPr fontId="20"/>
  </si>
  <si>
    <t>高倉小地域子ども教室</t>
    <rPh sb="0" eb="2">
      <t>タカクラ</t>
    </rPh>
    <rPh sb="3" eb="5">
      <t>チイキ</t>
    </rPh>
    <rPh sb="5" eb="6">
      <t>コ</t>
    </rPh>
    <rPh sb="8" eb="10">
      <t>キョウシツ</t>
    </rPh>
    <phoneticPr fontId="19"/>
  </si>
  <si>
    <t>※土地面積は、高倉小学校に含む。</t>
    <rPh sb="1" eb="3">
      <t>トチ</t>
    </rPh>
    <rPh sb="3" eb="5">
      <t>メンセキ</t>
    </rPh>
    <rPh sb="7" eb="9">
      <t>タカクラ</t>
    </rPh>
    <rPh sb="9" eb="12">
      <t>ショウガッコウ</t>
    </rPh>
    <rPh sb="13" eb="14">
      <t>フク</t>
    </rPh>
    <phoneticPr fontId="20"/>
  </si>
  <si>
    <t>御代田小地域子ども教室</t>
    <rPh sb="0" eb="1">
      <t>オン</t>
    </rPh>
    <rPh sb="1" eb="2">
      <t>ダイ</t>
    </rPh>
    <rPh sb="2" eb="3">
      <t>タ</t>
    </rPh>
    <rPh sb="4" eb="6">
      <t>チイキ</t>
    </rPh>
    <rPh sb="6" eb="7">
      <t>コ</t>
    </rPh>
    <rPh sb="9" eb="11">
      <t>キョウシツ</t>
    </rPh>
    <phoneticPr fontId="19"/>
  </si>
  <si>
    <t>※土地面積は、御代田小学校に含む。</t>
    <rPh sb="1" eb="3">
      <t>トチ</t>
    </rPh>
    <rPh sb="3" eb="5">
      <t>メンセキ</t>
    </rPh>
    <rPh sb="7" eb="8">
      <t>ゴ</t>
    </rPh>
    <rPh sb="8" eb="9">
      <t>ダイ</t>
    </rPh>
    <rPh sb="9" eb="10">
      <t>タ</t>
    </rPh>
    <rPh sb="10" eb="13">
      <t>ショウガッコウ</t>
    </rPh>
    <rPh sb="14" eb="15">
      <t>フク</t>
    </rPh>
    <phoneticPr fontId="20"/>
  </si>
  <si>
    <t>９ 子育て施設</t>
  </si>
  <si>
    <t>ニコニコこども館（こども総合支援センター）</t>
    <phoneticPr fontId="8"/>
  </si>
  <si>
    <t>桑野一丁目3-1</t>
  </si>
  <si>
    <t>こども総合支援センター：4,454.8㎡
総合教育支援センター：422.8㎡</t>
    <rPh sb="3" eb="5">
      <t>ソウゴウ</t>
    </rPh>
    <rPh sb="5" eb="7">
      <t>シエン</t>
    </rPh>
    <rPh sb="21" eb="23">
      <t>ソウゴウ</t>
    </rPh>
    <rPh sb="23" eb="25">
      <t>キョウイク</t>
    </rPh>
    <rPh sb="25" eb="27">
      <t>シエン</t>
    </rPh>
    <phoneticPr fontId="20"/>
  </si>
  <si>
    <t>北部地域子育て支援センター</t>
    <phoneticPr fontId="19"/>
  </si>
  <si>
    <t>※土地面積は、久保田保育所に含む。</t>
    <rPh sb="1" eb="3">
      <t>トチ</t>
    </rPh>
    <rPh sb="3" eb="5">
      <t>メンセキ</t>
    </rPh>
    <rPh sb="7" eb="10">
      <t>クボタ</t>
    </rPh>
    <rPh sb="10" eb="12">
      <t>ホイク</t>
    </rPh>
    <rPh sb="12" eb="13">
      <t>ジョ</t>
    </rPh>
    <rPh sb="14" eb="15">
      <t>フク</t>
    </rPh>
    <phoneticPr fontId="20"/>
  </si>
  <si>
    <t>東部地域子育て支援センター</t>
  </si>
  <si>
    <t>緑ケ丘東三丁目2-1</t>
  </si>
  <si>
    <t>南部地域子育て支援センター</t>
  </si>
  <si>
    <t>○</t>
    <phoneticPr fontId="20"/>
  </si>
  <si>
    <t>※土地面積は、安積保育所に含む。</t>
    <rPh sb="1" eb="3">
      <t>トチ</t>
    </rPh>
    <rPh sb="3" eb="5">
      <t>メンセキ</t>
    </rPh>
    <rPh sb="7" eb="9">
      <t>アサカ</t>
    </rPh>
    <rPh sb="9" eb="11">
      <t>ホイク</t>
    </rPh>
    <rPh sb="11" eb="12">
      <t>ショ</t>
    </rPh>
    <rPh sb="13" eb="14">
      <t>フク</t>
    </rPh>
    <phoneticPr fontId="20"/>
  </si>
  <si>
    <t>西部地域子育て支援センター</t>
  </si>
  <si>
    <t>※土地面積は、大槻保育所に含む。</t>
    <rPh sb="1" eb="3">
      <t>トチ</t>
    </rPh>
    <rPh sb="3" eb="5">
      <t>メンセキ</t>
    </rPh>
    <rPh sb="7" eb="9">
      <t>オオツキ</t>
    </rPh>
    <rPh sb="9" eb="11">
      <t>ホイク</t>
    </rPh>
    <rPh sb="11" eb="12">
      <t>ショ</t>
    </rPh>
    <rPh sb="13" eb="14">
      <t>フク</t>
    </rPh>
    <phoneticPr fontId="20"/>
  </si>
  <si>
    <t>大町一丁目164-2</t>
  </si>
  <si>
    <t>希望ケ丘児童センタ－</t>
    <phoneticPr fontId="19"/>
  </si>
  <si>
    <t>希望ケ丘57番３号</t>
  </si>
  <si>
    <t>ペップキッズこおりやま（元気な遊びの広場）</t>
    <phoneticPr fontId="20"/>
  </si>
  <si>
    <t>横塚一丁目1-3</t>
  </si>
  <si>
    <t>総合教育支援センター</t>
    <phoneticPr fontId="8"/>
  </si>
  <si>
    <t>※土地面積は、こども総合支援センターに含む。</t>
    <rPh sb="1" eb="3">
      <t>トチ</t>
    </rPh>
    <rPh sb="3" eb="5">
      <t>メンセキ</t>
    </rPh>
    <rPh sb="10" eb="12">
      <t>ソウゴウ</t>
    </rPh>
    <rPh sb="12" eb="14">
      <t>シエン</t>
    </rPh>
    <rPh sb="19" eb="20">
      <t>フク</t>
    </rPh>
    <phoneticPr fontId="20"/>
  </si>
  <si>
    <t>10 福祉・医療施設</t>
  </si>
  <si>
    <t>希望ケ丘28-1</t>
  </si>
  <si>
    <t>更生園</t>
  </si>
  <si>
    <t>緑豊園</t>
  </si>
  <si>
    <t>日和田町八丁目字堰山1</t>
  </si>
  <si>
    <t>花かつみ豊心園</t>
  </si>
  <si>
    <t>日和田町八丁目字堰山3-2</t>
  </si>
  <si>
    <t>障害者福祉センター</t>
  </si>
  <si>
    <t>香久池一丁目175-1</t>
  </si>
  <si>
    <t>希望ケ丘学園</t>
    <phoneticPr fontId="20"/>
  </si>
  <si>
    <t>希望ケ丘27-1</t>
  </si>
  <si>
    <t>休日・夜間急病センター</t>
    <rPh sb="0" eb="2">
      <t>キュウジツ</t>
    </rPh>
    <rPh sb="3" eb="5">
      <t>ヤカン</t>
    </rPh>
    <rPh sb="5" eb="7">
      <t>キュウビョウ</t>
    </rPh>
    <phoneticPr fontId="20"/>
  </si>
  <si>
    <t>字上亀田1-1</t>
  </si>
  <si>
    <t>医療介護病院：8,510.4㎡
休日・夜間急病センター：279.0㎡</t>
    <phoneticPr fontId="19"/>
  </si>
  <si>
    <t>※土地面積は、医療介護病院に含む。</t>
    <rPh sb="1" eb="3">
      <t>トチ</t>
    </rPh>
    <rPh sb="3" eb="5">
      <t>メンセキ</t>
    </rPh>
    <rPh sb="7" eb="9">
      <t>イリョウ</t>
    </rPh>
    <rPh sb="9" eb="11">
      <t>カイゴ</t>
    </rPh>
    <rPh sb="11" eb="13">
      <t>ビョウイン</t>
    </rPh>
    <rPh sb="14" eb="15">
      <t>フク</t>
    </rPh>
    <phoneticPr fontId="20"/>
  </si>
  <si>
    <t>郡山ビッグハート（医療介護病院）</t>
    <rPh sb="0" eb="2">
      <t>コオリヤマ</t>
    </rPh>
    <phoneticPr fontId="20"/>
  </si>
  <si>
    <t>医療介護病院：8,510.4㎡
休日・夜間急病センター：279.0㎡</t>
  </si>
  <si>
    <t>母子生活支援施設ひまわり荘</t>
  </si>
  <si>
    <t>希望ケ丘57</t>
  </si>
  <si>
    <t>11 庁舎等</t>
  </si>
  <si>
    <t>郡山市役所</t>
  </si>
  <si>
    <t>朝日一丁目21-1</t>
  </si>
  <si>
    <t>富田行政センター</t>
    <phoneticPr fontId="19"/>
  </si>
  <si>
    <t>大槻行政センター</t>
    <phoneticPr fontId="19"/>
  </si>
  <si>
    <t>安積行政センター</t>
    <phoneticPr fontId="19"/>
  </si>
  <si>
    <t>※土地面積は、安積図書館に含む。</t>
    <rPh sb="1" eb="3">
      <t>トチ</t>
    </rPh>
    <rPh sb="3" eb="5">
      <t>メンセキ</t>
    </rPh>
    <rPh sb="13" eb="14">
      <t>フク</t>
    </rPh>
    <phoneticPr fontId="20"/>
  </si>
  <si>
    <t>三穂田行政センター</t>
    <phoneticPr fontId="19"/>
  </si>
  <si>
    <t>※土地面積は、三穂田ふれあいセンターに含む。</t>
    <rPh sb="1" eb="3">
      <t>トチ</t>
    </rPh>
    <rPh sb="3" eb="5">
      <t>メンセキ</t>
    </rPh>
    <rPh sb="19" eb="20">
      <t>フク</t>
    </rPh>
    <phoneticPr fontId="20"/>
  </si>
  <si>
    <t>逢瀬行政センター</t>
    <phoneticPr fontId="19"/>
  </si>
  <si>
    <t>片平行政センター</t>
    <phoneticPr fontId="19"/>
  </si>
  <si>
    <t>喜久田行政センター</t>
    <phoneticPr fontId="19"/>
  </si>
  <si>
    <t>日和田行政センター</t>
    <phoneticPr fontId="19"/>
  </si>
  <si>
    <t>※土地面積は、日和田地域交流センターに含む。</t>
    <rPh sb="1" eb="3">
      <t>トチ</t>
    </rPh>
    <rPh sb="3" eb="5">
      <t>メンセキ</t>
    </rPh>
    <rPh sb="7" eb="10">
      <t>ヒワダ</t>
    </rPh>
    <rPh sb="10" eb="12">
      <t>チイキ</t>
    </rPh>
    <rPh sb="12" eb="14">
      <t>コウリュウ</t>
    </rPh>
    <rPh sb="19" eb="20">
      <t>フク</t>
    </rPh>
    <phoneticPr fontId="20"/>
  </si>
  <si>
    <t>富久山行政センター</t>
    <phoneticPr fontId="19"/>
  </si>
  <si>
    <t>※土地面積は、富久山図書館に含む。</t>
    <rPh sb="1" eb="3">
      <t>トチ</t>
    </rPh>
    <rPh sb="3" eb="5">
      <t>メンセキ</t>
    </rPh>
    <rPh sb="14" eb="15">
      <t>フク</t>
    </rPh>
    <phoneticPr fontId="20"/>
  </si>
  <si>
    <t>湖南行政センター</t>
  </si>
  <si>
    <t>湖南町福良字家老9381-2</t>
  </si>
  <si>
    <t>熱海行政センター</t>
    <phoneticPr fontId="19"/>
  </si>
  <si>
    <t>田村行政センター</t>
  </si>
  <si>
    <t>田村町岩作字穂多礼56-2</t>
  </si>
  <si>
    <t>※土地面積は、田村行政センター防災倉庫を含む。</t>
    <rPh sb="1" eb="3">
      <t>トチ</t>
    </rPh>
    <rPh sb="3" eb="5">
      <t>メンセキ</t>
    </rPh>
    <rPh sb="20" eb="21">
      <t>フク</t>
    </rPh>
    <phoneticPr fontId="20"/>
  </si>
  <si>
    <t>西田行政センター</t>
    <phoneticPr fontId="19"/>
  </si>
  <si>
    <t>中田行政センター</t>
    <phoneticPr fontId="19"/>
  </si>
  <si>
    <t>逢瀬行政センター河内連絡所</t>
    <phoneticPr fontId="19"/>
  </si>
  <si>
    <t>※土地面積は、河内ふれあいセンターに含む。</t>
    <rPh sb="1" eb="3">
      <t>トチ</t>
    </rPh>
    <rPh sb="3" eb="5">
      <t>メンセキ</t>
    </rPh>
    <rPh sb="7" eb="9">
      <t>カワウチ</t>
    </rPh>
    <rPh sb="18" eb="19">
      <t>フク</t>
    </rPh>
    <phoneticPr fontId="20"/>
  </si>
  <si>
    <t>湖南行政センター月形連絡所</t>
    <phoneticPr fontId="19"/>
  </si>
  <si>
    <t>※土地面積は、湖南コミュニティセンターに含む。</t>
    <rPh sb="1" eb="3">
      <t>トチ</t>
    </rPh>
    <rPh sb="3" eb="5">
      <t>メンセキ</t>
    </rPh>
    <rPh sb="7" eb="9">
      <t>コナン</t>
    </rPh>
    <rPh sb="20" eb="21">
      <t>フク</t>
    </rPh>
    <phoneticPr fontId="20"/>
  </si>
  <si>
    <t>田村行政センター高瀬連絡所</t>
    <phoneticPr fontId="19"/>
  </si>
  <si>
    <t>※土地面積は、高瀬地域公民館に含む。</t>
    <rPh sb="1" eb="3">
      <t>トチ</t>
    </rPh>
    <rPh sb="3" eb="5">
      <t>メンセキ</t>
    </rPh>
    <rPh sb="7" eb="9">
      <t>タカセ</t>
    </rPh>
    <rPh sb="9" eb="11">
      <t>チイキ</t>
    </rPh>
    <rPh sb="11" eb="14">
      <t>コウミンカン</t>
    </rPh>
    <rPh sb="15" eb="16">
      <t>フク</t>
    </rPh>
    <phoneticPr fontId="20"/>
  </si>
  <si>
    <t>田村行政センター二瀬連絡所</t>
    <phoneticPr fontId="19"/>
  </si>
  <si>
    <t>郡山市民サービスセンター</t>
    <phoneticPr fontId="19"/>
  </si>
  <si>
    <t>緑ケ丘市民サービスセンター</t>
    <phoneticPr fontId="20"/>
  </si>
  <si>
    <t>12 防災施設</t>
  </si>
  <si>
    <t>中央第1分団第1班（本町）車庫詰所</t>
    <phoneticPr fontId="20"/>
  </si>
  <si>
    <t>本町一丁目254</t>
  </si>
  <si>
    <t>中央第1分団第2班（駅前）車庫詰所</t>
  </si>
  <si>
    <t>大町一丁目278</t>
  </si>
  <si>
    <t>※土地面積は、大町公衆便所を含む。</t>
    <rPh sb="1" eb="3">
      <t>トチ</t>
    </rPh>
    <rPh sb="3" eb="5">
      <t>メンセキ</t>
    </rPh>
    <rPh sb="7" eb="9">
      <t>オオマチ</t>
    </rPh>
    <rPh sb="9" eb="11">
      <t>コウシュウ</t>
    </rPh>
    <rPh sb="11" eb="13">
      <t>ベンジョ</t>
    </rPh>
    <rPh sb="14" eb="15">
      <t>フク</t>
    </rPh>
    <phoneticPr fontId="20"/>
  </si>
  <si>
    <t>※土地面積は、咲田消防センターに含む。</t>
    <rPh sb="1" eb="3">
      <t>トチ</t>
    </rPh>
    <rPh sb="3" eb="5">
      <t>メンセキ</t>
    </rPh>
    <rPh sb="7" eb="9">
      <t>サクタ</t>
    </rPh>
    <rPh sb="9" eb="11">
      <t>ショウボウ</t>
    </rPh>
    <rPh sb="16" eb="17">
      <t>フク</t>
    </rPh>
    <phoneticPr fontId="19"/>
  </si>
  <si>
    <t>※土地面積は、麓山消防センターに含む。</t>
    <rPh sb="1" eb="3">
      <t>トチ</t>
    </rPh>
    <rPh sb="3" eb="5">
      <t>メンセキ</t>
    </rPh>
    <rPh sb="16" eb="17">
      <t>フク</t>
    </rPh>
    <phoneticPr fontId="19"/>
  </si>
  <si>
    <t>中央第3分団第1班（小原田）車庫詰所</t>
  </si>
  <si>
    <t>小原田四丁目257</t>
  </si>
  <si>
    <t>中央第3分団第2班（久留米）車庫詰所</t>
  </si>
  <si>
    <t>久留米三丁目28-1</t>
  </si>
  <si>
    <t>中央第3分団第2班（名倉）車庫詰所</t>
  </si>
  <si>
    <t>字名倉230-4</t>
  </si>
  <si>
    <t>中央第4分団第1班（南）車庫詰所</t>
  </si>
  <si>
    <t>開成五丁目31-1</t>
  </si>
  <si>
    <t>中央第4分団第1班（南）ボート庫</t>
  </si>
  <si>
    <t>中央第4分団第2班（北）車庫詰所</t>
  </si>
  <si>
    <t>島二丁目631</t>
  </si>
  <si>
    <t>東第1分団第1班（方八町）車庫詰所</t>
  </si>
  <si>
    <t>横塚二丁目242-8</t>
  </si>
  <si>
    <t>東第1分団第2班（大平）車庫詰所</t>
  </si>
  <si>
    <t>大平町字前田1-3</t>
  </si>
  <si>
    <t>東第2分団第1班（蒲倉）車庫詰所</t>
  </si>
  <si>
    <t>蒲倉町字前田21-4</t>
  </si>
  <si>
    <t>東第2分団第1班（荒井）車庫詰所</t>
  </si>
  <si>
    <t>荒井町字切通13</t>
  </si>
  <si>
    <t>※土地面積は、緑ケ丘ふれあいセンターに含む。</t>
    <rPh sb="1" eb="3">
      <t>トチ</t>
    </rPh>
    <rPh sb="3" eb="5">
      <t>メンセキ</t>
    </rPh>
    <rPh sb="7" eb="10">
      <t>ミドリガオカ</t>
    </rPh>
    <rPh sb="19" eb="20">
      <t>フク</t>
    </rPh>
    <phoneticPr fontId="20"/>
  </si>
  <si>
    <t>東第3分団第1班（安原）車庫詰所</t>
  </si>
  <si>
    <t>安原町字安原23-2</t>
  </si>
  <si>
    <t>東第3分団第2班（阿久津）車庫詰所</t>
  </si>
  <si>
    <t>阿久津町字六溜209-1</t>
  </si>
  <si>
    <t>東第3分団第3班（横川）車庫詰所</t>
  </si>
  <si>
    <t>横川町字横川196</t>
  </si>
  <si>
    <t>東第3分団第3班（下白岩）車庫詰所</t>
  </si>
  <si>
    <t>下白岩町字竹野花向108-3</t>
  </si>
  <si>
    <t>※土地面積は、白岩コミュニティ消防センターに含む。</t>
    <rPh sb="1" eb="3">
      <t>トチ</t>
    </rPh>
    <rPh sb="3" eb="5">
      <t>メンセキ</t>
    </rPh>
    <rPh sb="7" eb="9">
      <t>シライワ</t>
    </rPh>
    <rPh sb="15" eb="17">
      <t>ショウボウ</t>
    </rPh>
    <rPh sb="22" eb="23">
      <t>フク</t>
    </rPh>
    <phoneticPr fontId="19"/>
  </si>
  <si>
    <t>東第4分団第1班（白岩東部）車庫詰所</t>
  </si>
  <si>
    <t>白岩町字表前13-1</t>
  </si>
  <si>
    <t>東第4分団第2班（下舞木）車庫詰所</t>
  </si>
  <si>
    <t>舞木町字間明田155-1</t>
  </si>
  <si>
    <t>東第4分団第2班（舞木）車庫詰所</t>
  </si>
  <si>
    <t>舞木町字平202-1</t>
  </si>
  <si>
    <t>※土地面積は、向舘消防センターに含む。</t>
    <rPh sb="1" eb="3">
      <t>トチ</t>
    </rPh>
    <rPh sb="3" eb="5">
      <t>メンセキ</t>
    </rPh>
    <rPh sb="16" eb="17">
      <t>フク</t>
    </rPh>
    <phoneticPr fontId="19"/>
  </si>
  <si>
    <t>西第1分団第1班（町内）車庫詰所</t>
  </si>
  <si>
    <t>富田町字町内5-1</t>
  </si>
  <si>
    <t>西第1分団第2班（音路）車庫詰所</t>
  </si>
  <si>
    <t>富田町字音路69-2</t>
  </si>
  <si>
    <t>西第1分団第2班（大島）車庫詰所</t>
  </si>
  <si>
    <t>並木五丁目14-19</t>
  </si>
  <si>
    <t>西第2分団第1班（堤）車庫詰所</t>
  </si>
  <si>
    <t>堤三丁目92</t>
  </si>
  <si>
    <t>西第2分団第1班（堤・福楽沢）車庫詰所</t>
  </si>
  <si>
    <t>大槻町字福楽沢21-3</t>
  </si>
  <si>
    <t>西第2分団第2班（中谷地）車庫詰所</t>
    <phoneticPr fontId="20"/>
  </si>
  <si>
    <t>中野二丁目92</t>
  </si>
  <si>
    <t>西第2分団第3班（太田）車庫詰所</t>
  </si>
  <si>
    <t>大槻町字太田118-2</t>
  </si>
  <si>
    <t>西第3分団第1班（本町）車庫詰所</t>
  </si>
  <si>
    <t>大槻町上町52-7</t>
  </si>
  <si>
    <t>西第3分団第1班（本町中ノ平）車庫詰所</t>
  </si>
  <si>
    <t>大槻町字中ノ平189</t>
  </si>
  <si>
    <t>西第3分団第2班（胡桃沢）車庫詰所</t>
  </si>
  <si>
    <t>大槻町字南原264</t>
  </si>
  <si>
    <t>西第3分団第3班（矢地内）車庫詰所</t>
  </si>
  <si>
    <t>大槻町字矢地内西林2-9</t>
  </si>
  <si>
    <t>安積第1分団第1班（日出山）車庫詰所</t>
  </si>
  <si>
    <t>安積町日出山三丁目128</t>
  </si>
  <si>
    <t>安積第1分団第2班（神明下）車庫詰所</t>
  </si>
  <si>
    <t>安積町日出山字一本松341-1</t>
  </si>
  <si>
    <t>安積第1分団第3班（荒井1）車庫詰所</t>
  </si>
  <si>
    <t>安積第1分団第3班（北井）車庫詰所</t>
  </si>
  <si>
    <t>安積町荒井字安倍5-130</t>
  </si>
  <si>
    <t>安積第1分団第4班（柴宮）車庫詰所</t>
  </si>
  <si>
    <t>安積第2分団第1班（笹川）車庫詰所</t>
  </si>
  <si>
    <t>安積町笹川字篠川59-6</t>
  </si>
  <si>
    <t>安積第2分団第1班（笹川吉田）車庫詰所</t>
  </si>
  <si>
    <t>安積町笹川字吉田40-191</t>
  </si>
  <si>
    <t>安積第2分団第1班（新宅）車庫詰所</t>
  </si>
  <si>
    <t>安積町笹川字上ノ台37-3</t>
  </si>
  <si>
    <t>女性班車庫詰所</t>
    <rPh sb="0" eb="2">
      <t>ジョセイ</t>
    </rPh>
    <rPh sb="2" eb="3">
      <t>ハン</t>
    </rPh>
    <rPh sb="3" eb="5">
      <t>シャコ</t>
    </rPh>
    <rPh sb="5" eb="7">
      <t>ツメショ</t>
    </rPh>
    <phoneticPr fontId="19"/>
  </si>
  <si>
    <t>笹川二丁目208-1</t>
  </si>
  <si>
    <t>※土地面積は、安積消防センターに含む。</t>
    <rPh sb="1" eb="3">
      <t>トチ</t>
    </rPh>
    <rPh sb="3" eb="5">
      <t>メンセキ</t>
    </rPh>
    <rPh sb="16" eb="17">
      <t>フク</t>
    </rPh>
    <phoneticPr fontId="20"/>
  </si>
  <si>
    <t>安積第3分団第1班（成田）車庫詰所</t>
  </si>
  <si>
    <t>安積町成田字西田13-5</t>
  </si>
  <si>
    <t>安積第3分団第2班（中牛庭）車庫詰所</t>
  </si>
  <si>
    <t>安積町牛庭四丁目153-2</t>
  </si>
  <si>
    <t>三穂田第1分団第1班（下守屋下）車庫詰所</t>
  </si>
  <si>
    <t>三穂田町下守屋字牛田5-3</t>
  </si>
  <si>
    <t>三穂田第1分団第2班（富岡南）車庫詰所</t>
  </si>
  <si>
    <t>三穂田第1分団第2班（里）車庫詰所</t>
  </si>
  <si>
    <t>三穂田町富岡字南森21</t>
  </si>
  <si>
    <t>三穂田第1分団第3班（鍋山本郷）車庫詰所</t>
  </si>
  <si>
    <t>三穂田町鍋山字鍜治屋敷10-3</t>
  </si>
  <si>
    <t>三穂田第2分団第1班（八幡）車庫詰所</t>
  </si>
  <si>
    <t>三穂田町八幡字上ノ台76-1</t>
  </si>
  <si>
    <t>三穂田第2分団第2班（大谷）車庫詰所</t>
  </si>
  <si>
    <t>三穂田町大谷字東前田9-1</t>
  </si>
  <si>
    <t>三穂田町山口字清水123-2</t>
  </si>
  <si>
    <t>三穂田第2分団第4班（塩ノ原）車庫詰所</t>
  </si>
  <si>
    <t>三穂田町山口字上塩ノ原147-2</t>
  </si>
  <si>
    <t>三穂田第3分団第1班（野田）車庫詰所</t>
  </si>
  <si>
    <t>三穂田町野田字工藤台2</t>
  </si>
  <si>
    <t>三穂田第3分団第2班（駒屋畑中）車庫詰所</t>
  </si>
  <si>
    <t>三穂田町駒屋字石橋2-1</t>
  </si>
  <si>
    <t>三穂田第3分団第3班（川田東）車庫詰所</t>
  </si>
  <si>
    <t>三穂田町川田字地蔵橋1-1</t>
  </si>
  <si>
    <t>逢瀬第1分団第1班（宮本）車庫詰所</t>
  </si>
  <si>
    <t>逢瀬町多田野字久保田47</t>
  </si>
  <si>
    <t>逢瀬町多田野字大界59-3</t>
  </si>
  <si>
    <t>旧逢瀬第1分団第2班（十文字）車庫詰所</t>
  </si>
  <si>
    <t>逢瀬町多田野字十文字26-2</t>
  </si>
  <si>
    <t>旧逢瀬第1分団第2班（白石）車庫詰所</t>
  </si>
  <si>
    <t>逢瀬町多田野字木置場57-1</t>
  </si>
  <si>
    <t>逢瀬第1分団第3班（北堀口）車庫詰所</t>
  </si>
  <si>
    <t>逢瀬町多田野字道還19-5</t>
  </si>
  <si>
    <t>逢瀬第1分団第4班（南別所）車庫詰所</t>
  </si>
  <si>
    <t>逢瀬町多田野字向原1</t>
  </si>
  <si>
    <t>逢瀬第1分団第5班（下山田原）車庫詰所</t>
  </si>
  <si>
    <t>逢瀬町多田野字上山田原1-236</t>
  </si>
  <si>
    <t>逢瀬第2分団第1班（屋敷西）車庫詰所</t>
  </si>
  <si>
    <t>逢瀬町河内字町東120</t>
  </si>
  <si>
    <t>逢瀬第2分団第2班（夏出）車庫詰所</t>
  </si>
  <si>
    <t>逢瀬町夏出字苗代18-1</t>
  </si>
  <si>
    <t>逢瀬第2分団第2班（熊越）車庫詰所</t>
  </si>
  <si>
    <t>逢瀬町河内字背戸ノ沢7-2</t>
  </si>
  <si>
    <t>逢瀬第2分団第2班（滝）車庫詰所</t>
  </si>
  <si>
    <t>逢瀬町河内字下滝180</t>
  </si>
  <si>
    <t>逢瀬第2分団第3班（塩ノ原）車庫詰所</t>
  </si>
  <si>
    <t>逢瀬町河内字藤田204</t>
  </si>
  <si>
    <t>逢瀬第2分団第3班（平内）車庫詰所</t>
  </si>
  <si>
    <t>逢瀬町河内字平内12-3</t>
  </si>
  <si>
    <t>片平第1分団第1班（中央）車庫詰所</t>
  </si>
  <si>
    <t>片平町字中町9-5</t>
  </si>
  <si>
    <t>片平第1分団第2班（岩倉）車庫詰所</t>
  </si>
  <si>
    <t>片平町字上居89-1</t>
  </si>
  <si>
    <t>片平第1分団第3班（深谷）車庫詰所</t>
  </si>
  <si>
    <t>片平町字渡戸前30-1</t>
  </si>
  <si>
    <t>片平第1分団第3班（深谷）車庫</t>
  </si>
  <si>
    <t>片平町字山田102</t>
  </si>
  <si>
    <t>片平第2分団第1班（田中）車庫詰所</t>
  </si>
  <si>
    <t>片平町字松22-1</t>
  </si>
  <si>
    <t>片平町字中川原107-1</t>
  </si>
  <si>
    <t>片平第2分団第3班（東庚坦原）車庫詰所</t>
  </si>
  <si>
    <t>片平町字庚坦原65、66</t>
  </si>
  <si>
    <t>喜久田第1分団第1班（堀之内）車庫詰所</t>
  </si>
  <si>
    <t>喜久田町堀之内字釜場東34-15</t>
  </si>
  <si>
    <t>喜久田第1分団第2班（北部）車庫詰所</t>
  </si>
  <si>
    <t>喜久田町堀之内字赤津前81-1</t>
  </si>
  <si>
    <t>喜久田第2分団第1班（早稲原）車庫詰所</t>
  </si>
  <si>
    <t>喜久田町早稲原字町73-1</t>
  </si>
  <si>
    <t>喜久田第2分団第2班（久留米）車庫詰所</t>
  </si>
  <si>
    <t>喜久田町前田沢字坪子72-34</t>
  </si>
  <si>
    <t>喜久田第2分団第2班（前田沢）車庫詰所</t>
  </si>
  <si>
    <t>喜久田町前田沢一丁目41-1</t>
  </si>
  <si>
    <t>喜久田第3分団第1班（西原）車庫詰所</t>
  </si>
  <si>
    <t>喜久田町字松ケ作15-39</t>
  </si>
  <si>
    <t>喜久田第3分団第2班（鳥取）車庫詰所</t>
  </si>
  <si>
    <t>喜久田町早稲原字伝左エ門原3-4</t>
  </si>
  <si>
    <t>喜久田第3分団第2班（南部）車庫詰所</t>
  </si>
  <si>
    <t>喜久田町字遠北原3-27</t>
  </si>
  <si>
    <t>日和田第1分団第1班（北町）車庫詰所</t>
  </si>
  <si>
    <t>日和田町字日和田128</t>
  </si>
  <si>
    <t>日和田第2分団第1班（高倉）車庫詰所</t>
  </si>
  <si>
    <t>日和田町高倉字高倉167</t>
  </si>
  <si>
    <t>日和田第3分団第1班（梅沢西）車庫詰所</t>
  </si>
  <si>
    <t>日和田町梅沢字衛門次郎原2-87</t>
  </si>
  <si>
    <t>日和田第3分団第1班（梅沢東）車庫詰所</t>
  </si>
  <si>
    <t>日和田町梅沢字白幡12</t>
  </si>
  <si>
    <t>日和田第3分団第2班（八丁目上）車庫詰所</t>
  </si>
  <si>
    <t>日和田町八丁目字仲頃30-2</t>
  </si>
  <si>
    <t>日和田第4分団第1班（宮下）車庫詰所</t>
  </si>
  <si>
    <t>日和田町字黒沢42-3</t>
  </si>
  <si>
    <t>日和田第4分団第1班（原）車庫詰所</t>
  </si>
  <si>
    <t>日和田町字原12-269</t>
  </si>
  <si>
    <t>日和田第4分団第2班（久留米）車庫詰所</t>
  </si>
  <si>
    <t>日和田町字北野26-12</t>
  </si>
  <si>
    <t>日和田第4分団第2班（鶴番）車庫詰所</t>
  </si>
  <si>
    <t>日和田町高倉字新田6-2</t>
  </si>
  <si>
    <t>富久山第1分団第1班（梅田）車庫詰所</t>
  </si>
  <si>
    <t>富久山町久保田字水口50</t>
  </si>
  <si>
    <t>富久山第1分団第2班（久保田）車庫詰所</t>
  </si>
  <si>
    <t>富久山町久保田字久保田90-1</t>
  </si>
  <si>
    <t>富久山第2分団第1班（支所前）車庫詰所</t>
  </si>
  <si>
    <t>富久山町福原字福原8-1</t>
  </si>
  <si>
    <t>※土地面積は、富久山コミュニティ消防センターに含む。</t>
    <rPh sb="1" eb="3">
      <t>トチ</t>
    </rPh>
    <rPh sb="3" eb="5">
      <t>メンセキ</t>
    </rPh>
    <rPh sb="7" eb="8">
      <t>トミ</t>
    </rPh>
    <rPh sb="8" eb="9">
      <t>ヒサ</t>
    </rPh>
    <rPh sb="9" eb="10">
      <t>ヤマ</t>
    </rPh>
    <rPh sb="16" eb="18">
      <t>ショウボウ</t>
    </rPh>
    <rPh sb="23" eb="24">
      <t>フク</t>
    </rPh>
    <phoneticPr fontId="20"/>
  </si>
  <si>
    <t>富久山第4分団第1班（北）車庫詰所</t>
  </si>
  <si>
    <t>富久山町北小泉字前田1-1</t>
  </si>
  <si>
    <t>旧富久山第3分団第1班（上）車庫詰所</t>
  </si>
  <si>
    <t>富久山町八山田字山崎60</t>
  </si>
  <si>
    <t>湖南第1分団第1班（秋山）車庫詰所</t>
  </si>
  <si>
    <t>湖南町赤津字砂子田161-1</t>
  </si>
  <si>
    <t>湖南第1分団第1班（赤津）車庫詰所</t>
  </si>
  <si>
    <t>湖南町赤津字北町4626-1</t>
  </si>
  <si>
    <t>湖南第1分団第2班（東岐）車庫詰所</t>
  </si>
  <si>
    <t>湖南町赤津字辰巳ケ沢2442</t>
  </si>
  <si>
    <t>湖南第2分団第1班（古町）車庫詰所</t>
  </si>
  <si>
    <t>湖南町福良字町浦5378-2</t>
  </si>
  <si>
    <t>湖南第2分団第1班（荒町）車庫詰所</t>
  </si>
  <si>
    <t>湖南町福良字荒町268-5</t>
  </si>
  <si>
    <t>湖南第2分団第2班（余郷新田）車庫詰所</t>
  </si>
  <si>
    <t>湖南町福良字北ノ入1769</t>
  </si>
  <si>
    <t>湖南第2分団第2班（両浜）車庫詰所</t>
  </si>
  <si>
    <t>湖南町福良字前田2-1</t>
  </si>
  <si>
    <t>湖南第2分団第3班（南郷）車庫詰所1</t>
  </si>
  <si>
    <t>湖南町福良字山神下7601-4</t>
  </si>
  <si>
    <t>湖南第2分団第3班（南郷）車庫詰所2</t>
  </si>
  <si>
    <t>湖南町馬入新田字布山京1</t>
  </si>
  <si>
    <t>湖南第3分団第1班（横町）車庫詰所</t>
  </si>
  <si>
    <t>湖南町三代字荒町1327-1</t>
  </si>
  <si>
    <t>湖南第3分団第1班（御代）車庫詰所</t>
  </si>
  <si>
    <t>湖南町三代字御代1196-1</t>
  </si>
  <si>
    <t>湖南第3分団第1班（中ノ入）車庫詰所</t>
  </si>
  <si>
    <t>湖南町三代字中ノ入2619-3</t>
  </si>
  <si>
    <t>湖南第4分団第1班（下町）車庫詰所</t>
  </si>
  <si>
    <t>湖南町中野字堰内2495-4</t>
  </si>
  <si>
    <t>湖南第4分団第1班（上町）車庫詰所</t>
  </si>
  <si>
    <t>湖南町中野字堰内2659</t>
  </si>
  <si>
    <t>湖南第4分団第2班（安佐野）車庫詰所</t>
  </si>
  <si>
    <t>湖南町中野字安佐野163</t>
  </si>
  <si>
    <t>湖南第5分団第1班（舟津）車庫詰所</t>
  </si>
  <si>
    <t>湖南町舟津字舟津849-4</t>
  </si>
  <si>
    <t>湖南第5分団第2班（横沢）車庫詰所</t>
  </si>
  <si>
    <t>湖南町横沢字屋敷2544-1</t>
  </si>
  <si>
    <t>湖南第5分団第2班（舘）車庫詰所</t>
  </si>
  <si>
    <t>湖南町舘字伊勢ノ前1236-1</t>
  </si>
  <si>
    <t>湖南第5分団第3班（浜路）車庫詰所</t>
  </si>
  <si>
    <t>湖南町浜路字稲宝595</t>
  </si>
  <si>
    <t>※土地面積は、熱海消防センターに含む。</t>
    <rPh sb="1" eb="3">
      <t>トチ</t>
    </rPh>
    <rPh sb="3" eb="5">
      <t>メンセキ</t>
    </rPh>
    <rPh sb="7" eb="9">
      <t>アタミ</t>
    </rPh>
    <rPh sb="9" eb="11">
      <t>ショウボウ</t>
    </rPh>
    <rPh sb="16" eb="17">
      <t>フク</t>
    </rPh>
    <phoneticPr fontId="20"/>
  </si>
  <si>
    <t>熱海第1分団第2班（荒町）車庫詰所</t>
  </si>
  <si>
    <t>熱海町熱海五丁目97</t>
  </si>
  <si>
    <t>熱海第1分団第3班（中山）車庫詰所</t>
  </si>
  <si>
    <t>熱海町中山字城ノ脇113-1</t>
  </si>
  <si>
    <t>熱海第1分団第3班（竹ノ内）車庫詰所</t>
    <rPh sb="10" eb="11">
      <t>タケ</t>
    </rPh>
    <rPh sb="12" eb="13">
      <t>ウチ</t>
    </rPh>
    <phoneticPr fontId="19"/>
  </si>
  <si>
    <t>熱海町安子島字竹ノ内134</t>
    <phoneticPr fontId="19"/>
  </si>
  <si>
    <t>熱海第2分団第1班（上高玉）車庫詰所</t>
  </si>
  <si>
    <t>熱海町高玉字北田仲68-6</t>
  </si>
  <si>
    <t>熱海第2分団第2班（下高玉）車庫詰所</t>
  </si>
  <si>
    <t>熱海町高玉字南梨子平56-2</t>
  </si>
  <si>
    <t>熱海第2分団第2班（七瀬）車庫詰所</t>
  </si>
  <si>
    <t>熱海町高玉字七瀬20-1</t>
  </si>
  <si>
    <t>熱海第2分団第2班（仲当）車庫詰所</t>
  </si>
  <si>
    <t>熱海町高玉字仲当76</t>
  </si>
  <si>
    <t>熱海第2分団第3班（石筵1）車庫詰所</t>
  </si>
  <si>
    <t>熱海町石筵字真伏野7-2</t>
  </si>
  <si>
    <t>熱海第3分団第1班（安子ケ島1）車庫詰所</t>
  </si>
  <si>
    <t>熱海町安子島字町120</t>
  </si>
  <si>
    <t>熱海第3分団第2班（安子ケ島4）車庫詰所</t>
  </si>
  <si>
    <t>熱海町安子島字前田12-1</t>
  </si>
  <si>
    <t>熱海第3分団第3班（玉川）車庫詰所</t>
  </si>
  <si>
    <t>熱海第3分団第3班（青木葉）車庫詰所</t>
  </si>
  <si>
    <t>熱海町玉川字前田26-2</t>
  </si>
  <si>
    <t>熱海第4分団第1班（安子ケ島5）車庫詰所</t>
  </si>
  <si>
    <t>熱海町安子島字四ツ谷249</t>
  </si>
  <si>
    <t>熱海第4分団第1班（上伊豆島1）車庫詰所</t>
  </si>
  <si>
    <t>熱海町上伊豆島字上町55-2</t>
  </si>
  <si>
    <t>熱海第4分団第2班（下伊豆島1）車庫詰所</t>
  </si>
  <si>
    <t>熱海町下伊豆島字南田1</t>
  </si>
  <si>
    <t>熱海第4分団第3班（長橋1）車庫詰所</t>
  </si>
  <si>
    <t>熱海町長橋字舘81</t>
  </si>
  <si>
    <t>熱海第4分団第3班（長橋2）車庫</t>
  </si>
  <si>
    <t>熱海町長橋字後庵向114</t>
  </si>
  <si>
    <t>田村第1分団第1班（金屋）車庫詰所</t>
  </si>
  <si>
    <t>田村町金屋字杉ノ宮2-4</t>
  </si>
  <si>
    <t>田村第1分団第2班（下行合）車庫詰所</t>
  </si>
  <si>
    <t>田村町下行合字朝日舞469-1</t>
  </si>
  <si>
    <t>田村第1分団第2班（上行合）車庫詰所</t>
  </si>
  <si>
    <t>田村町上行合字亀河内133-1</t>
  </si>
  <si>
    <t>田村第1分団第3班（手代木）車庫詰所</t>
  </si>
  <si>
    <t>田村町手代木字舛内5-1</t>
  </si>
  <si>
    <t>田村第1分団第3班（小川）車庫詰所</t>
  </si>
  <si>
    <t>田村町小川字下田170</t>
  </si>
  <si>
    <t>田村第2分団第1班（守山）車庫詰所</t>
  </si>
  <si>
    <t>田村町守山字中町38-4</t>
  </si>
  <si>
    <t>田村第2分団第2班（岩作）車庫詰所</t>
  </si>
  <si>
    <t>田村町岩作字四十坦189-2</t>
  </si>
  <si>
    <t>田村第2分団第2班（大供）車庫詰所</t>
  </si>
  <si>
    <t>田村町大供字地蔵前9</t>
  </si>
  <si>
    <t>田村第2分団第3班（金沢）車庫詰所</t>
  </si>
  <si>
    <t>田村町金沢字高屋敷196-2</t>
  </si>
  <si>
    <t>田村第2分団第3班（細田）車庫詰所</t>
  </si>
  <si>
    <t>田村町細田字時内150-1</t>
  </si>
  <si>
    <t>田村第3分団第1班（山中）車庫詰所</t>
  </si>
  <si>
    <t>田村町山中字本郷34</t>
  </si>
  <si>
    <t>田村町山中字枇杷沢289-414</t>
    <phoneticPr fontId="19"/>
  </si>
  <si>
    <t>田村第3分団第1班（大善寺）車庫詰所</t>
  </si>
  <si>
    <t>田村町大善寺字上新屋敷7-4</t>
  </si>
  <si>
    <t>田村第3分団第2班（徳定）車庫詰所</t>
  </si>
  <si>
    <t>田村町徳定字蚕沢103</t>
  </si>
  <si>
    <t>田村第3分団第3班（御代田）車庫詰所</t>
  </si>
  <si>
    <t>田村町御代田字守山道16-1</t>
  </si>
  <si>
    <t>田村第3分団第3班（正直）車庫詰所</t>
  </si>
  <si>
    <t>田村町正直字南14-10</t>
  </si>
  <si>
    <t>田村第4分団第1班（谷田川）車庫詰所</t>
  </si>
  <si>
    <t>田村町谷田川字宮ノ下10-3</t>
  </si>
  <si>
    <t>田村第4分団第1班（谷田川）車庫</t>
  </si>
  <si>
    <t>田村町谷田川字東曲渕40</t>
  </si>
  <si>
    <t>田村町下道渡字浜井場155-1</t>
  </si>
  <si>
    <t>田村第5分団第1班（田母神以市）車庫詰所</t>
  </si>
  <si>
    <t>田村町田母神字以市52-6</t>
  </si>
  <si>
    <t>田村第5分団第1班（田母神宮ノ前）車庫詰所</t>
  </si>
  <si>
    <t>田村町田母神字宮ノ前15-1</t>
  </si>
  <si>
    <t>田村第5分団第1班（田母神南ノ内）車庫詰所</t>
  </si>
  <si>
    <t>田村町田母神字南ノ内24-4</t>
  </si>
  <si>
    <t>田村第5分団第2班（糠塚）車庫詰所</t>
  </si>
  <si>
    <t>田村町糠塚字池尻316</t>
  </si>
  <si>
    <t>田村第5分団第3班（栃本）車庫詰所</t>
  </si>
  <si>
    <t>田村町栃本字坂ノ下69-1</t>
  </si>
  <si>
    <t>田村第5分団第4班（栃山神）車庫詰所</t>
  </si>
  <si>
    <t>田村町栃山神字千穂26-1</t>
  </si>
  <si>
    <t>田村第5分団第5班（川曲）車庫詰所</t>
  </si>
  <si>
    <t>田村町川曲字寺沢98</t>
  </si>
  <si>
    <t>中田第1分団第1班（柳橋）車庫詰所</t>
  </si>
  <si>
    <t>中田町柳橋字町向203-2</t>
  </si>
  <si>
    <t>中田第1分団第2班（中津川）車庫詰所</t>
  </si>
  <si>
    <t>中田町中津川字町40-3</t>
  </si>
  <si>
    <t>中田第1分団第3班（木目沢）車庫詰所</t>
  </si>
  <si>
    <t>中田町木目沢字道内120-1</t>
  </si>
  <si>
    <t>中田第2分団第1班（下枝1）車庫詰所</t>
  </si>
  <si>
    <t>中田町下枝字大平258-1</t>
  </si>
  <si>
    <t>中田第2分団第2班（下枝2）車庫詰所</t>
  </si>
  <si>
    <t>中田町下枝字大久保42-2</t>
  </si>
  <si>
    <t>※土地面積は、黒木消防センターに含む。</t>
    <rPh sb="1" eb="3">
      <t>トチ</t>
    </rPh>
    <rPh sb="3" eb="5">
      <t>メンセキ</t>
    </rPh>
    <rPh sb="16" eb="17">
      <t>フク</t>
    </rPh>
    <phoneticPr fontId="20"/>
  </si>
  <si>
    <t>中田第3分団第1班（高倉）車庫詰所</t>
  </si>
  <si>
    <t>中田町高倉字三渡79-5</t>
  </si>
  <si>
    <t>中田第3分団第2班（赤沼）車庫詰所</t>
  </si>
  <si>
    <t>中田町高倉字蔵屋敷19-3</t>
  </si>
  <si>
    <t>中田第3分団第3班（海老根）車庫詰所</t>
  </si>
  <si>
    <t>中田町海老根字石堂8-2</t>
  </si>
  <si>
    <t>中田第3分団第4班（上石）車庫詰所</t>
  </si>
  <si>
    <t>中田町上石字谷津248-1</t>
  </si>
  <si>
    <t>西田第1分団第1班（丹伊田西）車庫詰所</t>
  </si>
  <si>
    <t>西田町丹伊田字西荒井288-2</t>
  </si>
  <si>
    <t>西田第1分団第1班（丹伊田東）車庫詰所</t>
  </si>
  <si>
    <t>西田町丹伊田字大久保502-3</t>
  </si>
  <si>
    <t>西田第1分団第2班（高柴）車庫詰所</t>
  </si>
  <si>
    <t>西田町高柴字北ノ前146</t>
  </si>
  <si>
    <t>西田第1分団第3班（土棚）車庫詰所</t>
  </si>
  <si>
    <t>西田町土棚字式部内345-3</t>
  </si>
  <si>
    <t>西田第2分団第1班（大網）車庫詰所</t>
  </si>
  <si>
    <t>西田町鬼生田字新田84-1</t>
  </si>
  <si>
    <t>西田第2分団第1班（沢田）車庫詰所</t>
  </si>
  <si>
    <t>西田町鬼生田字里270-2</t>
  </si>
  <si>
    <t>西田第2分団第1班（町）車庫詰所</t>
  </si>
  <si>
    <t>西田町鬼生田字町101-6</t>
  </si>
  <si>
    <t>西田第2分団第2班（桜内）車庫詰所</t>
  </si>
  <si>
    <t>西田町三町目字桜内299-2</t>
  </si>
  <si>
    <t>西田第2分団第2班（大平）車庫詰所</t>
  </si>
  <si>
    <t>西田町三町目字長喜田120-5</t>
  </si>
  <si>
    <t>西田第2分団第2班（平）車庫詰所</t>
  </si>
  <si>
    <t>西田町鬼生田字穴沢63-6</t>
  </si>
  <si>
    <t>西田第3分団第1班（宮田）車庫詰所</t>
  </si>
  <si>
    <t>西田町大田字仲ノ内706</t>
  </si>
  <si>
    <t>西田第3分団第2班（木村）車庫詰所</t>
  </si>
  <si>
    <t>西田町木村字津久田134</t>
  </si>
  <si>
    <t>西田第3分団第3班（芹沢）車庫詰所</t>
  </si>
  <si>
    <t>西田町芹沢字前田11</t>
  </si>
  <si>
    <t>西田第3分団第3班（根木屋）車庫詰所</t>
  </si>
  <si>
    <t>西田町根木屋字北山100-7</t>
  </si>
  <si>
    <t>芳賀小学校防災倉庫</t>
  </si>
  <si>
    <t>大槻ふれあいセンター防災倉庫</t>
  </si>
  <si>
    <t>※土地面積は、大槻ふれあいセンターに含む。</t>
    <rPh sb="1" eb="3">
      <t>トチ</t>
    </rPh>
    <rPh sb="3" eb="5">
      <t>メンセキ</t>
    </rPh>
    <rPh sb="7" eb="9">
      <t>オオツキ</t>
    </rPh>
    <rPh sb="18" eb="19">
      <t>フク</t>
    </rPh>
    <phoneticPr fontId="20"/>
  </si>
  <si>
    <t>富久山行政センター防災倉庫</t>
  </si>
  <si>
    <t>※土地面積は、富久山図書館に含む。</t>
    <rPh sb="1" eb="3">
      <t>トチ</t>
    </rPh>
    <rPh sb="3" eb="5">
      <t>メンセキ</t>
    </rPh>
    <rPh sb="7" eb="10">
      <t>フクヤマ</t>
    </rPh>
    <rPh sb="10" eb="13">
      <t>トショカン</t>
    </rPh>
    <rPh sb="14" eb="15">
      <t>フク</t>
    </rPh>
    <phoneticPr fontId="20"/>
  </si>
  <si>
    <t>田村行政センター防災倉庫</t>
  </si>
  <si>
    <t>田村町岩作字穂多礼57-1</t>
  </si>
  <si>
    <t>※土地面積は、田村行政センターに含む。</t>
    <rPh sb="1" eb="3">
      <t>トチ</t>
    </rPh>
    <rPh sb="3" eb="5">
      <t>メンセキ</t>
    </rPh>
    <rPh sb="7" eb="9">
      <t>タムラ</t>
    </rPh>
    <rPh sb="9" eb="11">
      <t>ギョウセイ</t>
    </rPh>
    <rPh sb="16" eb="17">
      <t>フク</t>
    </rPh>
    <phoneticPr fontId="20"/>
  </si>
  <si>
    <t>水防センター</t>
  </si>
  <si>
    <t>富久山町久保田字中台12</t>
  </si>
  <si>
    <t>水防倉庫</t>
  </si>
  <si>
    <t>桜木二丁目8-6</t>
  </si>
  <si>
    <t>13 市営住宅</t>
  </si>
  <si>
    <t>鶴見坦市営住宅</t>
  </si>
  <si>
    <t>鶴見坦一丁目11-4</t>
  </si>
  <si>
    <t>日吉ケ丘市営住宅</t>
  </si>
  <si>
    <t>富田町日吉ケ丘49</t>
  </si>
  <si>
    <t>希望ケ丘市営住宅</t>
  </si>
  <si>
    <t>希望ケ丘12</t>
  </si>
  <si>
    <t>緑ケ丘市営住宅</t>
  </si>
  <si>
    <t>緑ケ丘西一丁目14-1</t>
  </si>
  <si>
    <t>緑ケ丘東市営住宅</t>
  </si>
  <si>
    <t>緑ケ丘東五丁目1-1</t>
  </si>
  <si>
    <t>堀切西市営住宅</t>
  </si>
  <si>
    <t>大槻町字堀切西2-5</t>
  </si>
  <si>
    <t>西ノ宮西市営住宅</t>
  </si>
  <si>
    <t>大槻町字西ノ宮58-1</t>
  </si>
  <si>
    <t>中ノ平市営住宅</t>
  </si>
  <si>
    <t>大槻町字中ノ平59</t>
  </si>
  <si>
    <t>新池下市営住宅</t>
  </si>
  <si>
    <t>大槻町字新池下3</t>
  </si>
  <si>
    <t>仁池向市営住宅</t>
  </si>
  <si>
    <t>大槻町字仁池向1</t>
  </si>
  <si>
    <t>小山田市営住宅</t>
  </si>
  <si>
    <t>大槻町字小山田前12</t>
  </si>
  <si>
    <t>小山田第二市営住宅</t>
  </si>
  <si>
    <t>大槻町字小山田前3</t>
  </si>
  <si>
    <t>小山田西市営住宅</t>
  </si>
  <si>
    <t>大槻町字小山田西13</t>
  </si>
  <si>
    <t>雷堂市営住宅</t>
  </si>
  <si>
    <t>安積町笹川字雷堂8</t>
  </si>
  <si>
    <t>長久保市営住宅</t>
  </si>
  <si>
    <t>安積町長久保二丁目1-2</t>
  </si>
  <si>
    <t>安積市営住宅</t>
  </si>
  <si>
    <t>安積町笹川字西長久保64-1/104-1</t>
    <phoneticPr fontId="20"/>
  </si>
  <si>
    <t>荒池淵市営住宅</t>
  </si>
  <si>
    <t>安積町笹川字荒池渕11-3</t>
  </si>
  <si>
    <t>大洲河原市営住宅（第二）</t>
  </si>
  <si>
    <t>安積町日出山字大洲河原1</t>
  </si>
  <si>
    <t>千杯田市営住宅（第一）</t>
  </si>
  <si>
    <t>喜久田町堀之内字千杯田1</t>
  </si>
  <si>
    <t>千杯田市営住宅（第二）</t>
  </si>
  <si>
    <t>一ツ坦市営住宅</t>
  </si>
  <si>
    <t>日和田町字一ツ坦33-3</t>
  </si>
  <si>
    <t>広野入市営住宅</t>
  </si>
  <si>
    <t>日和田町字広野入58-3</t>
  </si>
  <si>
    <t>三本松市営住宅</t>
  </si>
  <si>
    <t>日和田町字三本松78</t>
  </si>
  <si>
    <t>新田市営住宅</t>
  </si>
  <si>
    <t>日和田町高倉字新田2</t>
  </si>
  <si>
    <t>高倉市営住宅</t>
  </si>
  <si>
    <t>日和田町高倉字町裏57</t>
  </si>
  <si>
    <t>大原ふれあい市営住宅</t>
  </si>
  <si>
    <t>富久山町久保田字大原123-1</t>
  </si>
  <si>
    <t>※土地面積は、富久山デイ・サービスセンターを含む。</t>
    <rPh sb="1" eb="3">
      <t>トチ</t>
    </rPh>
    <rPh sb="3" eb="5">
      <t>メンセキ</t>
    </rPh>
    <rPh sb="22" eb="23">
      <t>フク</t>
    </rPh>
    <phoneticPr fontId="20"/>
  </si>
  <si>
    <t>大原第二市営住宅</t>
  </si>
  <si>
    <t>富久山町久保田字大原147</t>
  </si>
  <si>
    <t>古町市営住宅</t>
  </si>
  <si>
    <t>富久山町久保田字古町137-1</t>
  </si>
  <si>
    <t>道ノ窪市営住宅（第一）</t>
    <phoneticPr fontId="19"/>
  </si>
  <si>
    <t>富久山町福原字道ノ窪53</t>
  </si>
  <si>
    <t>道ノ窪市営住宅（第二）</t>
  </si>
  <si>
    <t>大師前市営住宅</t>
  </si>
  <si>
    <t>富久山町福原字大師前42</t>
  </si>
  <si>
    <t>陣場市営住宅</t>
  </si>
  <si>
    <t>富久山町福原字陣場1</t>
  </si>
  <si>
    <t>八山田四丁目市営住宅</t>
  </si>
  <si>
    <t>八山田四丁目24</t>
  </si>
  <si>
    <t>太田道上市営住宅</t>
  </si>
  <si>
    <t>湖南町舟津字太田道上2964-1</t>
  </si>
  <si>
    <t>朝日市営住宅</t>
    <phoneticPr fontId="19"/>
  </si>
  <si>
    <t>湖南町福良字朝日9191</t>
  </si>
  <si>
    <t>熱海六丁目市営住宅</t>
  </si>
  <si>
    <t>熱海町熱海六丁目65</t>
  </si>
  <si>
    <t>対面原市営住宅</t>
  </si>
  <si>
    <t>熱海町玉川字対面原20</t>
  </si>
  <si>
    <t>松ケ岡市営住宅</t>
  </si>
  <si>
    <t>田村町山中字日照田122</t>
  </si>
  <si>
    <t>緑ケ岡市営住宅</t>
  </si>
  <si>
    <t>田村町正直字南99</t>
  </si>
  <si>
    <t>芹沢市営住宅</t>
  </si>
  <si>
    <t>西田町芹沢字川前191-3</t>
  </si>
  <si>
    <t>14 清掃関係施設</t>
  </si>
  <si>
    <t>河内クリーンセンター</t>
  </si>
  <si>
    <t>逢瀬町河内字西午房沢59</t>
  </si>
  <si>
    <t>河内埋立処分場</t>
  </si>
  <si>
    <t>逢瀬町河内字伏丑3</t>
  </si>
  <si>
    <t>西田埋立処分場</t>
  </si>
  <si>
    <t>西田町大田字向田185</t>
  </si>
  <si>
    <t>富久山クリーンセンター</t>
  </si>
  <si>
    <t>富久山町福原字北畑1-2</t>
  </si>
  <si>
    <t>富久山クリーンセンター衛生処理センター</t>
  </si>
  <si>
    <t>富久山町福原字北畑40-1</t>
  </si>
  <si>
    <t>15 公衆便所</t>
  </si>
  <si>
    <t>舘浜便所</t>
  </si>
  <si>
    <t>湖南町舘字浜前607-1</t>
  </si>
  <si>
    <t>高柴デコ屋敷観光用トイレ</t>
  </si>
  <si>
    <t>西田町高柴字舘野48-3</t>
  </si>
  <si>
    <t>笹原川千本桜トイレ</t>
  </si>
  <si>
    <t>三穂田町下守屋字前田87-129-1</t>
  </si>
  <si>
    <t>うねめ公衆便所</t>
  </si>
  <si>
    <t>片平町字山田下34</t>
  </si>
  <si>
    <t>安積永盛駅西公衆便所</t>
  </si>
  <si>
    <t>安積二丁目320</t>
  </si>
  <si>
    <t>※土地面積は、安積永盛駅前広場に含む。</t>
    <rPh sb="1" eb="3">
      <t>トチ</t>
    </rPh>
    <rPh sb="3" eb="5">
      <t>メンセキ</t>
    </rPh>
    <rPh sb="16" eb="17">
      <t>フク</t>
    </rPh>
    <phoneticPr fontId="20"/>
  </si>
  <si>
    <t>稲荷公衆便所</t>
  </si>
  <si>
    <t>清水台一丁目160</t>
  </si>
  <si>
    <t>横沢第一公衆便所</t>
  </si>
  <si>
    <t>横沢第二公衆便所</t>
  </si>
  <si>
    <t>開成第一公衆便所</t>
  </si>
  <si>
    <t>開成三丁目336-1</t>
  </si>
  <si>
    <t>開成第二公衆便所</t>
  </si>
  <si>
    <t>開成三丁目319-1</t>
  </si>
  <si>
    <t>舘浜第一公衆便所</t>
  </si>
  <si>
    <t>舘浜第二公衆便所</t>
  </si>
  <si>
    <t>久留米公衆便所</t>
  </si>
  <si>
    <t>久留米三丁目51-3</t>
  </si>
  <si>
    <t>御霊櫃峠公衆便所</t>
  </si>
  <si>
    <t>逢瀬町多田野字片平萱1-2</t>
  </si>
  <si>
    <t>秋山浜第三公衆便所</t>
  </si>
  <si>
    <t>秋山浜第一公衆便所</t>
  </si>
  <si>
    <t>湖南町赤津字磯端10-6</t>
  </si>
  <si>
    <t>舟津第三公衆便所</t>
  </si>
  <si>
    <t>舟津第二公衆便所</t>
  </si>
  <si>
    <t>舟津浜公衆便所</t>
  </si>
  <si>
    <t>湖南町舟津字浜前137-7</t>
  </si>
  <si>
    <t>小磯公衆便所</t>
  </si>
  <si>
    <t>湖南町舟津字小磯5100-2</t>
  </si>
  <si>
    <t>清水台公衆便所</t>
  </si>
  <si>
    <t>清水台一丁目6-26</t>
  </si>
  <si>
    <t>青松浜公衆便所</t>
  </si>
  <si>
    <t>石筵公衆便所</t>
  </si>
  <si>
    <t>熱海町石筵字萩岡61</t>
  </si>
  <si>
    <t>雪村公衆便所</t>
  </si>
  <si>
    <t>西田町大田字雪村61</t>
  </si>
  <si>
    <t>大町公衆便所</t>
  </si>
  <si>
    <t>※土地面積は、中央第１分団第２班（駅前）に含む。</t>
    <rPh sb="1" eb="3">
      <t>トチ</t>
    </rPh>
    <rPh sb="3" eb="5">
      <t>メンセキ</t>
    </rPh>
    <rPh sb="21" eb="22">
      <t>フク</t>
    </rPh>
    <phoneticPr fontId="20"/>
  </si>
  <si>
    <t>中ノ沢公衆便所</t>
  </si>
  <si>
    <t>湖南町舟津字中ノ沢5141</t>
  </si>
  <si>
    <t>福良浜公衆便所</t>
  </si>
  <si>
    <t>ペグマタイト岩脈駐車場トイレ</t>
    <rPh sb="6" eb="8">
      <t>ガンミャク</t>
    </rPh>
    <rPh sb="8" eb="11">
      <t>チュウシャジョウ</t>
    </rPh>
    <phoneticPr fontId="19"/>
  </si>
  <si>
    <t>郡山市西田町　丹伊田字宮作51-1</t>
    <phoneticPr fontId="19"/>
  </si>
  <si>
    <t>S造・SL造</t>
    <rPh sb="1" eb="2">
      <t>ヅクリ</t>
    </rPh>
    <rPh sb="5" eb="6">
      <t>ヅクリ</t>
    </rPh>
    <phoneticPr fontId="19"/>
  </si>
  <si>
    <t>中山宿駅公衆便所</t>
    <rPh sb="3" eb="4">
      <t>エキ</t>
    </rPh>
    <rPh sb="4" eb="6">
      <t>コウシュウ</t>
    </rPh>
    <rPh sb="6" eb="8">
      <t>ベンジョ</t>
    </rPh>
    <phoneticPr fontId="19"/>
  </si>
  <si>
    <t>熱海町中山字早稲田30-7</t>
    <rPh sb="0" eb="2">
      <t>アタミ</t>
    </rPh>
    <rPh sb="2" eb="3">
      <t>マチ</t>
    </rPh>
    <rPh sb="3" eb="5">
      <t>ナカヤマ</t>
    </rPh>
    <rPh sb="5" eb="6">
      <t>アザ</t>
    </rPh>
    <rPh sb="6" eb="9">
      <t>ワセダ</t>
    </rPh>
    <phoneticPr fontId="19"/>
  </si>
  <si>
    <t>宇津峰公衆便所</t>
    <rPh sb="0" eb="2">
      <t>ウヅ</t>
    </rPh>
    <rPh sb="2" eb="3">
      <t>ミネ</t>
    </rPh>
    <rPh sb="3" eb="5">
      <t>コウシュウ</t>
    </rPh>
    <rPh sb="5" eb="7">
      <t>ベンジョ</t>
    </rPh>
    <phoneticPr fontId="19"/>
  </si>
  <si>
    <t>田村</t>
    <phoneticPr fontId="19"/>
  </si>
  <si>
    <t>田村町川曲字馬場平</t>
    <rPh sb="0" eb="3">
      <t>タムラマチ</t>
    </rPh>
    <rPh sb="3" eb="4">
      <t>カワ</t>
    </rPh>
    <rPh sb="4" eb="5">
      <t>マガ</t>
    </rPh>
    <rPh sb="5" eb="6">
      <t>アザ</t>
    </rPh>
    <rPh sb="6" eb="8">
      <t>ババ</t>
    </rPh>
    <rPh sb="8" eb="9">
      <t>タイラ</t>
    </rPh>
    <phoneticPr fontId="19"/>
  </si>
  <si>
    <t>16 その他施設</t>
  </si>
  <si>
    <t>郡山富田駅前広場</t>
    <rPh sb="0" eb="2">
      <t>コオリヤマ</t>
    </rPh>
    <rPh sb="2" eb="4">
      <t>トミタ</t>
    </rPh>
    <phoneticPr fontId="19"/>
  </si>
  <si>
    <t>富田</t>
    <phoneticPr fontId="19"/>
  </si>
  <si>
    <t>富田東一丁目1</t>
    <rPh sb="0" eb="2">
      <t>トミタ</t>
    </rPh>
    <rPh sb="2" eb="3">
      <t>ヒガシ</t>
    </rPh>
    <rPh sb="3" eb="6">
      <t>イッチョウメ</t>
    </rPh>
    <phoneticPr fontId="19"/>
  </si>
  <si>
    <t>郡山駅東口広場</t>
  </si>
  <si>
    <t>谷島町152</t>
  </si>
  <si>
    <t>※土地面積は、郡山駅東口自転車等駐輪場を含む。</t>
    <rPh sb="1" eb="3">
      <t>トチ</t>
    </rPh>
    <rPh sb="3" eb="5">
      <t>メンセキ</t>
    </rPh>
    <rPh sb="20" eb="21">
      <t>フク</t>
    </rPh>
    <phoneticPr fontId="20"/>
  </si>
  <si>
    <t>郡山駅前西口駅前広場</t>
  </si>
  <si>
    <t>駅前二丁目408-1</t>
  </si>
  <si>
    <t>安積永盛駅前広場</t>
  </si>
  <si>
    <t>笹川二丁目127-11</t>
  </si>
  <si>
    <t>※土地面積は、安積永盛駅西公衆便所、安積永盛駅西自転車等駐車場を含む。</t>
    <rPh sb="1" eb="3">
      <t>トチ</t>
    </rPh>
    <rPh sb="3" eb="5">
      <t>メンセキ</t>
    </rPh>
    <rPh sb="32" eb="33">
      <t>フク</t>
    </rPh>
    <phoneticPr fontId="20"/>
  </si>
  <si>
    <t>磐梯熱海駅前広場</t>
  </si>
  <si>
    <t>熱海町熱海三丁目342-2</t>
  </si>
  <si>
    <t>※土地面積は、磐梯熱海温泉駅前足湯を含む。</t>
    <rPh sb="1" eb="3">
      <t>トチ</t>
    </rPh>
    <rPh sb="3" eb="5">
      <t>メンセキ</t>
    </rPh>
    <rPh sb="18" eb="19">
      <t>フク</t>
    </rPh>
    <phoneticPr fontId="20"/>
  </si>
  <si>
    <t>桑野二丁目倉庫</t>
  </si>
  <si>
    <t>桑野二丁目35-4</t>
  </si>
  <si>
    <t>朝日二丁目車庫</t>
  </si>
  <si>
    <t>朝日二丁目32-2</t>
  </si>
  <si>
    <t>旧逢瀬行政センター倉庫</t>
  </si>
  <si>
    <t>湖南行政センター倉庫（旧職員住宅）</t>
  </si>
  <si>
    <t>湖南町福良字浦町前8403-3</t>
  </si>
  <si>
    <t>旧西田行政センター跡地倉庫</t>
    <rPh sb="0" eb="1">
      <t>キュウ</t>
    </rPh>
    <phoneticPr fontId="20"/>
  </si>
  <si>
    <t>西田町三町目字桜内 470-1</t>
  </si>
  <si>
    <t>除雪車車庫</t>
  </si>
  <si>
    <t>湖南町福良字車ノ上8499-2</t>
  </si>
  <si>
    <t>舟津除雪車庫</t>
  </si>
  <si>
    <t>湖南町舟津字舟津684-3</t>
  </si>
  <si>
    <t>熱海温泉事業所</t>
  </si>
  <si>
    <t>※土地面積は、磐梯熱海温泉足湯を含む。</t>
    <rPh sb="1" eb="3">
      <t>トチ</t>
    </rPh>
    <rPh sb="3" eb="5">
      <t>メンセキ</t>
    </rPh>
    <rPh sb="16" eb="17">
      <t>フク</t>
    </rPh>
    <phoneticPr fontId="20"/>
  </si>
  <si>
    <t>徳定土地区画整理事業現場事務所</t>
  </si>
  <si>
    <t>田村町徳定字苧干場14</t>
  </si>
  <si>
    <t>環境保全センター</t>
  </si>
  <si>
    <t>朝日三丁目5-7</t>
  </si>
  <si>
    <t>郡山駅西口第一自転車等駐車場</t>
  </si>
  <si>
    <t>字燧田190</t>
  </si>
  <si>
    <t>郡山駅西口第二自転車等駐車場</t>
  </si>
  <si>
    <t>字東宿17-6</t>
  </si>
  <si>
    <t>郡山駅東口自転車等駐車場</t>
    <rPh sb="10" eb="11">
      <t>クルマ</t>
    </rPh>
    <phoneticPr fontId="19"/>
  </si>
  <si>
    <t>※土地面積は、郡山駅東口広場に含む。</t>
    <rPh sb="1" eb="3">
      <t>トチ</t>
    </rPh>
    <rPh sb="3" eb="5">
      <t>メンセキ</t>
    </rPh>
    <rPh sb="7" eb="9">
      <t>コオリヤマ</t>
    </rPh>
    <rPh sb="9" eb="10">
      <t>エキ</t>
    </rPh>
    <rPh sb="10" eb="12">
      <t>ヒガシグチ</t>
    </rPh>
    <rPh sb="12" eb="14">
      <t>ヒロバ</t>
    </rPh>
    <rPh sb="15" eb="16">
      <t>フク</t>
    </rPh>
    <phoneticPr fontId="20"/>
  </si>
  <si>
    <t>舞木駅自転車等駐車場</t>
  </si>
  <si>
    <t>舞木町字平183-14</t>
  </si>
  <si>
    <t>安積永盛駅自転車等駐車場</t>
  </si>
  <si>
    <t>安積永盛駅西自転車等駐車場</t>
  </si>
  <si>
    <t>喜久田駅自転車等駐車場</t>
  </si>
  <si>
    <t>喜久田町堀之内字南椚内4-2</t>
  </si>
  <si>
    <t>日和田駅自転車等駐車場</t>
  </si>
  <si>
    <t>日和田町字小堰23-5</t>
  </si>
  <si>
    <t>磐梯熱海駅自転車等駐車場</t>
    <rPh sb="10" eb="11">
      <t>クルマ</t>
    </rPh>
    <phoneticPr fontId="19"/>
  </si>
  <si>
    <t>安子島駅自転車等駐車場</t>
    <rPh sb="9" eb="10">
      <t>クルマ</t>
    </rPh>
    <phoneticPr fontId="19"/>
  </si>
  <si>
    <t>熱海町安子島字出シ25-5</t>
  </si>
  <si>
    <t>中山宿駅自転車等駐車場</t>
  </si>
  <si>
    <t>熱海町中山字早稲田30-7</t>
  </si>
  <si>
    <t>磐城守山駅自転車等駐車場</t>
    <rPh sb="10" eb="11">
      <t>クルマ</t>
    </rPh>
    <phoneticPr fontId="19"/>
  </si>
  <si>
    <t>田村町岩作字西河原112-2</t>
  </si>
  <si>
    <t>谷田川駅自転車等駐車場</t>
    <rPh sb="9" eb="10">
      <t>クルマ</t>
    </rPh>
    <phoneticPr fontId="19"/>
  </si>
  <si>
    <t>田村町谷田川字荒小路8-7</t>
  </si>
  <si>
    <t>16 その他施設</t>
    <phoneticPr fontId="19"/>
  </si>
  <si>
    <t>富田</t>
    <phoneticPr fontId="19"/>
  </si>
  <si>
    <t>郡山駅西口駐車場</t>
  </si>
  <si>
    <t>字東宿44-4</t>
  </si>
  <si>
    <t>麓山地区公共施設利用者駐車場</t>
  </si>
  <si>
    <t>麓山一丁目167-1</t>
  </si>
  <si>
    <t>東山悠苑</t>
    <phoneticPr fontId="19"/>
  </si>
  <si>
    <t>田村町小川字石淵130</t>
  </si>
  <si>
    <t>東山霊園</t>
  </si>
  <si>
    <t>田村町小川字ヤシウリ5</t>
    <phoneticPr fontId="19"/>
  </si>
  <si>
    <t>※ランニングコストは公園部分の管理に関するコストを含む。</t>
    <phoneticPr fontId="20"/>
  </si>
  <si>
    <t>共用墓地</t>
  </si>
  <si>
    <t>旧市内</t>
    <phoneticPr fontId="20"/>
  </si>
  <si>
    <t>咲田一丁目132</t>
    <rPh sb="0" eb="1">
      <t>サ</t>
    </rPh>
    <rPh sb="1" eb="2">
      <t>タ</t>
    </rPh>
    <rPh sb="2" eb="5">
      <t>イッチョウメ</t>
    </rPh>
    <phoneticPr fontId="2"/>
  </si>
  <si>
    <t>ふれあい科学館</t>
  </si>
  <si>
    <t>駅前二丁目11-1</t>
  </si>
  <si>
    <t>美術館</t>
  </si>
  <si>
    <t>安原町字大谷地130-2</t>
  </si>
  <si>
    <t>安積大気汚染常時監視局</t>
  </si>
  <si>
    <t>安積三丁目73</t>
  </si>
  <si>
    <t>※土地面積は、桧ノ下公園に含む。</t>
    <rPh sb="1" eb="3">
      <t>トチ</t>
    </rPh>
    <rPh sb="3" eb="5">
      <t>メンセキ</t>
    </rPh>
    <rPh sb="7" eb="8">
      <t>ヒノキ</t>
    </rPh>
    <rPh sb="9" eb="10">
      <t>シタ</t>
    </rPh>
    <rPh sb="10" eb="12">
      <t>コウエン</t>
    </rPh>
    <rPh sb="13" eb="14">
      <t>フク</t>
    </rPh>
    <phoneticPr fontId="20"/>
  </si>
  <si>
    <t>堤下大気汚染常時監視局</t>
  </si>
  <si>
    <t>※土地面積は、橘小学校に含む。</t>
    <rPh sb="1" eb="3">
      <t>トチ</t>
    </rPh>
    <rPh sb="3" eb="5">
      <t>メンセキ</t>
    </rPh>
    <rPh sb="7" eb="8">
      <t>タチバナ</t>
    </rPh>
    <rPh sb="8" eb="11">
      <t>ショウガッコウ</t>
    </rPh>
    <rPh sb="12" eb="13">
      <t>フク</t>
    </rPh>
    <phoneticPr fontId="20"/>
  </si>
  <si>
    <t>日和田大気汚染常時監視局</t>
  </si>
  <si>
    <t>日和田町字日向65</t>
  </si>
  <si>
    <t>芳賀大気汚染常時監視局</t>
  </si>
  <si>
    <t>芳賀二丁目68ﾁｻｷ</t>
  </si>
  <si>
    <t>※土地面積は、芳賀公民館に含む。</t>
    <rPh sb="1" eb="3">
      <t>トチ</t>
    </rPh>
    <rPh sb="3" eb="5">
      <t>メンセキ</t>
    </rPh>
    <rPh sb="7" eb="9">
      <t>ハガ</t>
    </rPh>
    <rPh sb="9" eb="12">
      <t>コウミンカン</t>
    </rPh>
    <rPh sb="13" eb="14">
      <t>フク</t>
    </rPh>
    <phoneticPr fontId="19"/>
  </si>
  <si>
    <t>台新大気汚染常時監視局</t>
  </si>
  <si>
    <t>台新</t>
  </si>
  <si>
    <t>※土地面積は、台新公園に含む。</t>
    <rPh sb="1" eb="3">
      <t>トチ</t>
    </rPh>
    <rPh sb="3" eb="5">
      <t>メンセキ</t>
    </rPh>
    <rPh sb="12" eb="13">
      <t>フク</t>
    </rPh>
    <phoneticPr fontId="20"/>
  </si>
  <si>
    <t>中央デイ・サービスセンター</t>
    <rPh sb="0" eb="2">
      <t>チュウオウ</t>
    </rPh>
    <phoneticPr fontId="20"/>
  </si>
  <si>
    <t>富久山デイ・サービスセンター</t>
    <phoneticPr fontId="19"/>
  </si>
  <si>
    <t>※土地面積は、大原ふれあい市営住宅に含む。</t>
    <rPh sb="1" eb="3">
      <t>トチ</t>
    </rPh>
    <rPh sb="3" eb="5">
      <t>メンセキ</t>
    </rPh>
    <rPh sb="18" eb="19">
      <t>フク</t>
    </rPh>
    <phoneticPr fontId="20"/>
  </si>
  <si>
    <t>湖南デイ・サービスセンター</t>
    <phoneticPr fontId="20"/>
  </si>
  <si>
    <t>※土地面積は、市民福祉センター（サニー・ランド湖南）に含む。</t>
    <rPh sb="1" eb="3">
      <t>トチ</t>
    </rPh>
    <rPh sb="3" eb="5">
      <t>メンセキ</t>
    </rPh>
    <rPh sb="7" eb="9">
      <t>シミン</t>
    </rPh>
    <rPh sb="9" eb="11">
      <t>フクシ</t>
    </rPh>
    <rPh sb="23" eb="25">
      <t>コナン</t>
    </rPh>
    <rPh sb="27" eb="28">
      <t>フク</t>
    </rPh>
    <phoneticPr fontId="20"/>
  </si>
  <si>
    <t>保健所</t>
  </si>
  <si>
    <t>朝日二丁目66</t>
  </si>
  <si>
    <t>郡山駅前健康相談センター</t>
    <phoneticPr fontId="19"/>
  </si>
  <si>
    <t>食肉衛生検査所</t>
  </si>
  <si>
    <t>富久山町久保田字古坦95-2</t>
  </si>
  <si>
    <t>園芸振興センター</t>
  </si>
  <si>
    <t>農産加工センター</t>
  </si>
  <si>
    <t>逢瀬町多田野字南原17</t>
  </si>
  <si>
    <t>総合地方卸売市場</t>
  </si>
  <si>
    <t>大槻町字向原114</t>
  </si>
  <si>
    <t>中学校給食センター</t>
  </si>
  <si>
    <t>富久山町久保田字太郎殿前202</t>
  </si>
  <si>
    <t>中学校第二給食センター</t>
  </si>
  <si>
    <t>片平町字的場63</t>
  </si>
  <si>
    <t>高等職業能力開発校</t>
    <phoneticPr fontId="19"/>
  </si>
  <si>
    <t>長者三丁目2-19</t>
  </si>
  <si>
    <t>W造</t>
    <phoneticPr fontId="20"/>
  </si>
  <si>
    <t>-</t>
    <phoneticPr fontId="20"/>
  </si>
  <si>
    <t>熱海</t>
    <phoneticPr fontId="20"/>
  </si>
  <si>
    <t>エレベーター</t>
    <phoneticPr fontId="4"/>
  </si>
  <si>
    <t>エレベーター</t>
    <phoneticPr fontId="8"/>
  </si>
  <si>
    <t>行健しののめ第2子供会</t>
    <phoneticPr fontId="4"/>
  </si>
  <si>
    <t>富久山</t>
    <phoneticPr fontId="4"/>
  </si>
  <si>
    <t>８ 放課後児童クラブ等</t>
    <phoneticPr fontId="4"/>
  </si>
  <si>
    <t>８ 放課後児童クラブ等</t>
    <phoneticPr fontId="4"/>
  </si>
  <si>
    <t>富久山町久保田字空谷地23-1</t>
    <phoneticPr fontId="4"/>
  </si>
  <si>
    <t>８ 放課後児童クラブ等</t>
    <phoneticPr fontId="4"/>
  </si>
  <si>
    <t>朝日が丘小第2児童クラブ</t>
    <phoneticPr fontId="4"/>
  </si>
  <si>
    <t>大槻</t>
    <phoneticPr fontId="4"/>
  </si>
  <si>
    <t>大槻</t>
    <phoneticPr fontId="4"/>
  </si>
  <si>
    <t>大槻町字前林16</t>
    <phoneticPr fontId="4"/>
  </si>
  <si>
    <t>８ 放課後児童クラブ等</t>
    <phoneticPr fontId="4"/>
  </si>
  <si>
    <t>富田西小第1児童クラブ</t>
    <rPh sb="2" eb="3">
      <t>ニシ</t>
    </rPh>
    <phoneticPr fontId="4"/>
  </si>
  <si>
    <t>富田</t>
    <phoneticPr fontId="4"/>
  </si>
  <si>
    <t>富田</t>
    <phoneticPr fontId="4"/>
  </si>
  <si>
    <t>富田</t>
    <phoneticPr fontId="4"/>
  </si>
  <si>
    <t>富田町字大十内85-5</t>
    <rPh sb="0" eb="3">
      <t>トミタマチ</t>
    </rPh>
    <rPh sb="3" eb="4">
      <t>アザ</t>
    </rPh>
    <rPh sb="4" eb="5">
      <t>ダイ</t>
    </rPh>
    <rPh sb="5" eb="6">
      <t>ジュウ</t>
    </rPh>
    <rPh sb="6" eb="7">
      <t>ウチ</t>
    </rPh>
    <phoneticPr fontId="4"/>
  </si>
  <si>
    <t>１ 集会施設</t>
    <phoneticPr fontId="4"/>
  </si>
  <si>
    <t>熱海多目的交流施設</t>
    <rPh sb="0" eb="2">
      <t>アタミ</t>
    </rPh>
    <rPh sb="2" eb="5">
      <t>タモクテキ</t>
    </rPh>
    <rPh sb="5" eb="7">
      <t>コウリュウ</t>
    </rPh>
    <rPh sb="7" eb="9">
      <t>シセツ</t>
    </rPh>
    <phoneticPr fontId="4"/>
  </si>
  <si>
    <t>熱海</t>
    <phoneticPr fontId="4"/>
  </si>
  <si>
    <t>エレベーター設置の有無（設置有の場合は○を記載）</t>
    <rPh sb="6" eb="8">
      <t>セッチ</t>
    </rPh>
    <rPh sb="9" eb="11">
      <t>ウム</t>
    </rPh>
    <rPh sb="12" eb="14">
      <t>セッチ</t>
    </rPh>
    <rPh sb="14" eb="15">
      <t>アリ</t>
    </rPh>
    <rPh sb="16" eb="18">
      <t>バアイ</t>
    </rPh>
    <rPh sb="21" eb="23">
      <t>キサイ</t>
    </rPh>
    <phoneticPr fontId="4"/>
  </si>
  <si>
    <t>熱海町熱海二丁目15-1</t>
    <phoneticPr fontId="20"/>
  </si>
  <si>
    <t>○</t>
    <phoneticPr fontId="20"/>
  </si>
  <si>
    <t>５ 集客施設</t>
    <phoneticPr fontId="20"/>
  </si>
  <si>
    <t>磐梯熱海観光物産館</t>
    <rPh sb="0" eb="4">
      <t>バンダイアタミ</t>
    </rPh>
    <rPh sb="4" eb="6">
      <t>カンコウ</t>
    </rPh>
    <rPh sb="6" eb="9">
      <t>ブッサンカン</t>
    </rPh>
    <phoneticPr fontId="20"/>
  </si>
  <si>
    <t>※土地面積は、熱海多目的交流施設に含む。</t>
    <rPh sb="7" eb="9">
      <t>アタミ</t>
    </rPh>
    <rPh sb="9" eb="12">
      <t>タモクテキ</t>
    </rPh>
    <rPh sb="12" eb="14">
      <t>コウリュウ</t>
    </rPh>
    <rPh sb="14" eb="16">
      <t>シセツ</t>
    </rPh>
    <phoneticPr fontId="20"/>
  </si>
  <si>
    <t>行健しののめ第3子供会</t>
    <phoneticPr fontId="4"/>
  </si>
  <si>
    <t>朝日が丘小第3児童クラブ</t>
    <phoneticPr fontId="4"/>
  </si>
  <si>
    <t>大槻町字前林16</t>
    <phoneticPr fontId="4"/>
  </si>
  <si>
    <t>※土地面積は、熱海多目的交流施設に含む。</t>
    <rPh sb="1" eb="3">
      <t>トチ</t>
    </rPh>
    <rPh sb="3" eb="5">
      <t>メンセキ</t>
    </rPh>
    <rPh sb="7" eb="9">
      <t>アタミ</t>
    </rPh>
    <rPh sb="9" eb="12">
      <t>タモクテキ</t>
    </rPh>
    <rPh sb="12" eb="14">
      <t>コウリュウ</t>
    </rPh>
    <rPh sb="14" eb="16">
      <t>シセツ</t>
    </rPh>
    <rPh sb="17" eb="18">
      <t>フク</t>
    </rPh>
    <phoneticPr fontId="1"/>
  </si>
  <si>
    <t>行健小学校：8,043.9㎡≪学校≫
行健しののめ第1子供会：144.0㎡
行健しののめ第3子供会：63.0㎡</t>
    <rPh sb="15" eb="17">
      <t>ガッコウ</t>
    </rPh>
    <rPh sb="38" eb="39">
      <t>イ</t>
    </rPh>
    <rPh sb="39" eb="40">
      <t>ケン</t>
    </rPh>
    <rPh sb="44" eb="45">
      <t>ダイ</t>
    </rPh>
    <rPh sb="46" eb="49">
      <t>コドモカイ</t>
    </rPh>
    <phoneticPr fontId="19"/>
  </si>
  <si>
    <t>※土地面積は、行健小学校に含む。</t>
    <phoneticPr fontId="20"/>
  </si>
  <si>
    <t>朝日が丘小学校：8,588.8㎡
朝日が丘小第3児童クラブ：76.0㎡≪放課後児童クラブ等≫</t>
    <rPh sb="0" eb="2">
      <t>アサヒ</t>
    </rPh>
    <rPh sb="3" eb="4">
      <t>オカ</t>
    </rPh>
    <rPh sb="17" eb="19">
      <t>アサヒ</t>
    </rPh>
    <rPh sb="20" eb="21">
      <t>オカ</t>
    </rPh>
    <rPh sb="21" eb="22">
      <t>ショウ</t>
    </rPh>
    <rPh sb="22" eb="23">
      <t>ダイ</t>
    </rPh>
    <phoneticPr fontId="20"/>
  </si>
  <si>
    <t>朝日が丘小学校：8,588.8㎡≪学校≫
朝日が丘小第3児童クラブ：76.0㎡</t>
    <rPh sb="17" eb="19">
      <t>ガッコウ</t>
    </rPh>
    <phoneticPr fontId="20"/>
  </si>
  <si>
    <t>※土地面積は、朝日が丘小学校に含む。</t>
    <phoneticPr fontId="20"/>
  </si>
  <si>
    <t>富田西小学校：8,192.4㎡≪学校≫
富田西小第1児童クラブ：63.0㎡
富田西小第2児童クラブ：63.0㎡</t>
    <rPh sb="0" eb="2">
      <t>トミタ</t>
    </rPh>
    <rPh sb="2" eb="3">
      <t>ニシ</t>
    </rPh>
    <rPh sb="16" eb="18">
      <t>ガッコウ</t>
    </rPh>
    <rPh sb="38" eb="40">
      <t>トミタ</t>
    </rPh>
    <rPh sb="40" eb="41">
      <t>ニシ</t>
    </rPh>
    <phoneticPr fontId="20"/>
  </si>
  <si>
    <t>※土地面積は、富田西小学校に含む。</t>
    <rPh sb="7" eb="9">
      <t>トミタ</t>
    </rPh>
    <rPh sb="9" eb="10">
      <t>ニシ</t>
    </rPh>
    <phoneticPr fontId="20"/>
  </si>
  <si>
    <t>緑ケ丘ふれあいセンター：672.6㎡
緑ケ丘地域公民館：39.1㎡
緑ケ丘市民サービスセンター：88.2㎡≪庁舎等≫
中央図書館緑ケ丘分館：108.3㎡≪図書館≫</t>
    <phoneticPr fontId="20"/>
  </si>
  <si>
    <t>片平ふれあいセンター：2,193.3㎡
片平公民館：66.0㎡
農村交流センター：785.5㎡
片平行政センター：680.2㎡≪庁舎等≫
中央図書館片平分館：36.0㎡≪図書館≫</t>
    <phoneticPr fontId="20"/>
  </si>
  <si>
    <t>喜久田ふれあいセンター：1,022.3㎡
喜久田公民館：54.0㎡
喜久田地域交流センター：158.8㎡
喜久田行政センター：400.6㎡≪庁舎等≫
中央図書館喜久田分館：71.0㎡≪図書館≫</t>
    <phoneticPr fontId="20"/>
  </si>
  <si>
    <t>開成小学校：7,278.9㎡
開成いすず子供会：126.0㎡
開成いすず第2子供会：63.0㎡≪放課後児童クラブ等≫</t>
    <rPh sb="31" eb="33">
      <t>カイセイ</t>
    </rPh>
    <rPh sb="36" eb="37">
      <t>ダイ</t>
    </rPh>
    <rPh sb="38" eb="41">
      <t>コドモカイ</t>
    </rPh>
    <phoneticPr fontId="20"/>
  </si>
  <si>
    <t>桜小学校：6,585.2㎡
桜小児童第1児童クラブ：126.0㎡
桜小児童第2児童クラブ：63.0㎡≪放課後児童クラブ等≫</t>
    <rPh sb="18" eb="19">
      <t>ダイ</t>
    </rPh>
    <rPh sb="20" eb="22">
      <t>ジドウ</t>
    </rPh>
    <phoneticPr fontId="19"/>
  </si>
  <si>
    <t>緑ケ丘第一小学校：7,532.1㎡
緑ケ丘第一小第1児童クラブ：63.0㎡
緑ケ丘第一小第2児童クラブ：63.0㎡≪放課後児童クラブ等≫</t>
    <rPh sb="0" eb="1">
      <t>ミドリ</t>
    </rPh>
    <rPh sb="2" eb="3">
      <t>オカ</t>
    </rPh>
    <rPh sb="3" eb="4">
      <t>ダイ</t>
    </rPh>
    <rPh sb="4" eb="5">
      <t>イチ</t>
    </rPh>
    <rPh sb="5" eb="8">
      <t>ショウガッコウ</t>
    </rPh>
    <rPh sb="18" eb="19">
      <t>ミドリ</t>
    </rPh>
    <rPh sb="20" eb="21">
      <t>オカ</t>
    </rPh>
    <rPh sb="21" eb="22">
      <t>ダイ</t>
    </rPh>
    <rPh sb="22" eb="23">
      <t>イチ</t>
    </rPh>
    <rPh sb="23" eb="24">
      <t>ショウ</t>
    </rPh>
    <rPh sb="24" eb="25">
      <t>ダイ</t>
    </rPh>
    <rPh sb="26" eb="28">
      <t>ジドウ</t>
    </rPh>
    <phoneticPr fontId="19"/>
  </si>
  <si>
    <t>喜久田小学校：5,457.7㎡
喜久田小第1児童クラブ：63.1㎡
喜久田小第2児童クラブ：63.1㎡≪放課後児童クラブ等≫</t>
    <rPh sb="0" eb="3">
      <t>キクタ</t>
    </rPh>
    <rPh sb="3" eb="6">
      <t>ショウガッコウ</t>
    </rPh>
    <rPh sb="16" eb="19">
      <t>キクタ</t>
    </rPh>
    <rPh sb="19" eb="20">
      <t>ショウ</t>
    </rPh>
    <rPh sb="20" eb="21">
      <t>ダイ</t>
    </rPh>
    <rPh sb="22" eb="24">
      <t>ジドウ</t>
    </rPh>
    <phoneticPr fontId="19"/>
  </si>
  <si>
    <t>三穂田ふれあいセンター：1,034.9㎡
三穂田公民館鹿ノ崎分室：専有スペースなし
三穂田行政センター：392.7㎡≪庁舎等≫</t>
    <phoneticPr fontId="20"/>
  </si>
  <si>
    <t>水防センター：607.1㎡
福島河川国道事務所郡山出張所（国土交通省所有）：524.9㎡</t>
    <phoneticPr fontId="20"/>
  </si>
  <si>
    <t>熱海多目的交流施設：1,824.1㎡
熱海公民館：41.0㎡
熱海行政センター：238.0㎡≪庁舎等≫
中央図書館熱海分館：102.0㎡≪図書館≫
磐梯熱海観光物産館：507.0㎡≪集客施設≫</t>
    <rPh sb="0" eb="2">
      <t>アタミ</t>
    </rPh>
    <rPh sb="2" eb="5">
      <t>タモクテキ</t>
    </rPh>
    <rPh sb="5" eb="7">
      <t>コウリュウ</t>
    </rPh>
    <rPh sb="7" eb="9">
      <t>シセツ</t>
    </rPh>
    <rPh sb="19" eb="21">
      <t>アタミ</t>
    </rPh>
    <rPh sb="21" eb="24">
      <t>コウミンカン</t>
    </rPh>
    <rPh sb="31" eb="33">
      <t>アタミ</t>
    </rPh>
    <rPh sb="33" eb="35">
      <t>ギョウセイ</t>
    </rPh>
    <rPh sb="47" eb="49">
      <t>チョウシャ</t>
    </rPh>
    <rPh sb="49" eb="50">
      <t>トウ</t>
    </rPh>
    <rPh sb="52" eb="54">
      <t>チュウオウ</t>
    </rPh>
    <rPh sb="54" eb="57">
      <t>トショカン</t>
    </rPh>
    <rPh sb="57" eb="59">
      <t>アタミ</t>
    </rPh>
    <rPh sb="59" eb="61">
      <t>ブンカン</t>
    </rPh>
    <rPh sb="69" eb="72">
      <t>トショカン</t>
    </rPh>
    <rPh sb="74" eb="78">
      <t>バンダイアタミ</t>
    </rPh>
    <rPh sb="78" eb="80">
      <t>カンコウ</t>
    </rPh>
    <rPh sb="80" eb="83">
      <t>ブッサンカン</t>
    </rPh>
    <rPh sb="91" eb="93">
      <t>シュウキャク</t>
    </rPh>
    <rPh sb="93" eb="95">
      <t>シセツ</t>
    </rPh>
    <phoneticPr fontId="20"/>
  </si>
  <si>
    <t>熱海多目的交流施設：1,824.1㎡
熱海公民館：41.0㎡≪集会施設≫
熱海行政センター：238.0㎡≪庁舎等≫
中央図書館熱海分館：102.0㎡
磐梯熱海観光物産館：507.0㎡≪集客施設≫</t>
    <rPh sb="0" eb="2">
      <t>アタミ</t>
    </rPh>
    <rPh sb="2" eb="5">
      <t>タモクテキ</t>
    </rPh>
    <rPh sb="5" eb="7">
      <t>コウリュウ</t>
    </rPh>
    <rPh sb="7" eb="9">
      <t>シセツ</t>
    </rPh>
    <rPh sb="19" eb="21">
      <t>アタミ</t>
    </rPh>
    <rPh sb="21" eb="24">
      <t>コウミンカン</t>
    </rPh>
    <rPh sb="31" eb="33">
      <t>シュウカイ</t>
    </rPh>
    <rPh sb="33" eb="35">
      <t>シセツ</t>
    </rPh>
    <rPh sb="37" eb="39">
      <t>アタミ</t>
    </rPh>
    <rPh sb="39" eb="41">
      <t>ギョウセイ</t>
    </rPh>
    <rPh sb="53" eb="55">
      <t>チョウシャ</t>
    </rPh>
    <rPh sb="55" eb="56">
      <t>トウ</t>
    </rPh>
    <rPh sb="58" eb="60">
      <t>チュウオウ</t>
    </rPh>
    <rPh sb="60" eb="63">
      <t>トショカン</t>
    </rPh>
    <rPh sb="63" eb="65">
      <t>アタミ</t>
    </rPh>
    <rPh sb="65" eb="67">
      <t>ブンカン</t>
    </rPh>
    <rPh sb="75" eb="79">
      <t>バンダイアタミ</t>
    </rPh>
    <rPh sb="79" eb="81">
      <t>カンコウ</t>
    </rPh>
    <rPh sb="81" eb="84">
      <t>ブッサンカン</t>
    </rPh>
    <phoneticPr fontId="20"/>
  </si>
  <si>
    <t>熱海多目的交流施設：1,824.1㎡
熱海公民館：41.0㎡≪集会施設≫
熱海行政センター：238.0㎡≪庁舎等≫
中央図書館熱海分館：102.0㎡≪図書館≫
磐梯熱海観光物産館：507.0㎡</t>
    <rPh sb="0" eb="2">
      <t>アタミ</t>
    </rPh>
    <rPh sb="2" eb="5">
      <t>タモクテキ</t>
    </rPh>
    <rPh sb="5" eb="7">
      <t>コウリュウ</t>
    </rPh>
    <rPh sb="7" eb="9">
      <t>シセツ</t>
    </rPh>
    <rPh sb="19" eb="21">
      <t>アタミ</t>
    </rPh>
    <rPh sb="21" eb="24">
      <t>コウミンカン</t>
    </rPh>
    <rPh sb="31" eb="33">
      <t>シュウカイ</t>
    </rPh>
    <rPh sb="33" eb="35">
      <t>シセツ</t>
    </rPh>
    <rPh sb="37" eb="39">
      <t>アタミ</t>
    </rPh>
    <rPh sb="39" eb="41">
      <t>ギョウセイ</t>
    </rPh>
    <rPh sb="53" eb="55">
      <t>チョウシャ</t>
    </rPh>
    <rPh sb="55" eb="56">
      <t>トウ</t>
    </rPh>
    <rPh sb="58" eb="60">
      <t>チュウオウ</t>
    </rPh>
    <rPh sb="60" eb="63">
      <t>トショカン</t>
    </rPh>
    <rPh sb="63" eb="65">
      <t>アタミ</t>
    </rPh>
    <rPh sb="65" eb="67">
      <t>ブンカン</t>
    </rPh>
    <rPh sb="75" eb="78">
      <t>トショカン</t>
    </rPh>
    <rPh sb="80" eb="84">
      <t>バンダイアタミ</t>
    </rPh>
    <rPh sb="84" eb="86">
      <t>カンコウ</t>
    </rPh>
    <rPh sb="86" eb="89">
      <t>ブッサンカン</t>
    </rPh>
    <phoneticPr fontId="20"/>
  </si>
  <si>
    <t>熱海多目的交流施設：1,824.1㎡
熱海公民館：41.0㎡≪集会施設≫
熱海行政センター：238.0㎡
中央図書館熱海分館：102.0㎡≪図書館≫
磐梯熱海観光物産館：507.0㎡≪集客施設≫</t>
    <rPh sb="0" eb="2">
      <t>アタミ</t>
    </rPh>
    <rPh sb="2" eb="5">
      <t>タモクテキ</t>
    </rPh>
    <rPh sb="5" eb="7">
      <t>コウリュウ</t>
    </rPh>
    <rPh sb="7" eb="9">
      <t>シセツ</t>
    </rPh>
    <rPh sb="19" eb="21">
      <t>アタミ</t>
    </rPh>
    <rPh sb="21" eb="24">
      <t>コウミンカン</t>
    </rPh>
    <rPh sb="31" eb="33">
      <t>シュウカイ</t>
    </rPh>
    <rPh sb="33" eb="35">
      <t>シセツ</t>
    </rPh>
    <rPh sb="37" eb="39">
      <t>アタミ</t>
    </rPh>
    <rPh sb="39" eb="41">
      <t>ギョウセイ</t>
    </rPh>
    <rPh sb="53" eb="55">
      <t>チュウオウ</t>
    </rPh>
    <rPh sb="55" eb="58">
      <t>トショカン</t>
    </rPh>
    <rPh sb="58" eb="60">
      <t>アタミ</t>
    </rPh>
    <rPh sb="60" eb="62">
      <t>ブンカン</t>
    </rPh>
    <rPh sb="70" eb="73">
      <t>トショカン</t>
    </rPh>
    <rPh sb="75" eb="79">
      <t>バンダイアタミ</t>
    </rPh>
    <rPh sb="79" eb="81">
      <t>カンコウ</t>
    </rPh>
    <rPh sb="81" eb="84">
      <t>ブッサンカン</t>
    </rPh>
    <phoneticPr fontId="20"/>
  </si>
  <si>
    <t>田村第3分団第1班（山中・枇杷沢）車庫詰所</t>
    <phoneticPr fontId="19"/>
  </si>
  <si>
    <t>布引高原公衆トイレ</t>
    <phoneticPr fontId="22"/>
  </si>
  <si>
    <t>湖南</t>
    <phoneticPr fontId="22"/>
  </si>
  <si>
    <t>湖南町赤津字西岐8124-1</t>
    <phoneticPr fontId="22"/>
  </si>
  <si>
    <t>RC造</t>
    <phoneticPr fontId="22"/>
  </si>
  <si>
    <t>市</t>
    <rPh sb="0" eb="1">
      <t>シ</t>
    </rPh>
    <phoneticPr fontId="22"/>
  </si>
  <si>
    <t>○</t>
    <phoneticPr fontId="20"/>
  </si>
  <si>
    <t>○</t>
    <phoneticPr fontId="20"/>
  </si>
  <si>
    <t>○</t>
    <phoneticPr fontId="20"/>
  </si>
  <si>
    <t>○</t>
    <phoneticPr fontId="20"/>
  </si>
  <si>
    <t>旧熱海公民館</t>
    <rPh sb="0" eb="1">
      <t>キュウ</t>
    </rPh>
    <rPh sb="1" eb="3">
      <t>アタミ</t>
    </rPh>
    <rPh sb="3" eb="6">
      <t>コウミンカン</t>
    </rPh>
    <phoneticPr fontId="20"/>
  </si>
  <si>
    <t>熱海町熱海一丁目1</t>
    <rPh sb="0" eb="2">
      <t>アタミ</t>
    </rPh>
    <rPh sb="2" eb="3">
      <t>マチ</t>
    </rPh>
    <rPh sb="3" eb="5">
      <t>アタミ</t>
    </rPh>
    <phoneticPr fontId="20"/>
  </si>
  <si>
    <t>S造・SL造</t>
    <phoneticPr fontId="20"/>
  </si>
  <si>
    <t>×</t>
    <phoneticPr fontId="20"/>
  </si>
  <si>
    <t>富田西小第2児童クラブ</t>
    <phoneticPr fontId="4"/>
  </si>
  <si>
    <t>富久山クリーンセンターリサイクルプラザ</t>
    <rPh sb="0" eb="2">
      <t>トミヒサ</t>
    </rPh>
    <rPh sb="2" eb="3">
      <t>ヤマ</t>
    </rPh>
    <phoneticPr fontId="20"/>
  </si>
  <si>
    <t>-</t>
    <phoneticPr fontId="20"/>
  </si>
  <si>
    <t>※土地面積は、富久山クリーンセンターに含む。</t>
    <rPh sb="7" eb="9">
      <t>トミヒサ</t>
    </rPh>
    <rPh sb="9" eb="10">
      <t>ヤマ</t>
    </rPh>
    <phoneticPr fontId="20"/>
  </si>
  <si>
    <t>※土地面積は、熱海消防センターに含む。</t>
    <phoneticPr fontId="20"/>
  </si>
  <si>
    <t>※土地面積は、農村生活中核施設黒石荘に含む。</t>
    <phoneticPr fontId="20"/>
  </si>
  <si>
    <t>公共施設白書及び公共施設等総合管理計画における分類</t>
    <rPh sb="0" eb="2">
      <t>コウキョウ</t>
    </rPh>
    <rPh sb="2" eb="4">
      <t>シセツ</t>
    </rPh>
    <rPh sb="4" eb="6">
      <t>ハクショ</t>
    </rPh>
    <rPh sb="6" eb="7">
      <t>オヨ</t>
    </rPh>
    <rPh sb="8" eb="10">
      <t>コウキョウ</t>
    </rPh>
    <rPh sb="10" eb="12">
      <t>シセツ</t>
    </rPh>
    <rPh sb="12" eb="13">
      <t>トウ</t>
    </rPh>
    <rPh sb="13" eb="15">
      <t>ソウゴウ</t>
    </rPh>
    <rPh sb="15" eb="17">
      <t>カンリ</t>
    </rPh>
    <rPh sb="17" eb="19">
      <t>ケイカク</t>
    </rPh>
    <rPh sb="23" eb="24">
      <t>ブン</t>
    </rPh>
    <rPh sb="24" eb="25">
      <t>ルイ</t>
    </rPh>
    <phoneticPr fontId="8"/>
  </si>
  <si>
    <t>いずれかの災害種別の指定避難所に指定されている、又は福祉避難所に指定されている場合は○を記載</t>
    <rPh sb="5" eb="7">
      <t>サイガイ</t>
    </rPh>
    <rPh sb="7" eb="9">
      <t>シュベツ</t>
    </rPh>
    <rPh sb="10" eb="12">
      <t>シテイ</t>
    </rPh>
    <rPh sb="12" eb="15">
      <t>ヒナンジョ</t>
    </rPh>
    <rPh sb="16" eb="18">
      <t>シテイ</t>
    </rPh>
    <rPh sb="24" eb="25">
      <t>マタ</t>
    </rPh>
    <rPh sb="26" eb="28">
      <t>フクシ</t>
    </rPh>
    <rPh sb="28" eb="31">
      <t>ヒナンジョ</t>
    </rPh>
    <rPh sb="32" eb="34">
      <t>シテイ</t>
    </rPh>
    <rPh sb="39" eb="41">
      <t>バアイ</t>
    </rPh>
    <rPh sb="44" eb="46">
      <t>キサイ</t>
    </rPh>
    <phoneticPr fontId="8"/>
  </si>
  <si>
    <t>中央公民館金透分室：415.3㎡≪集会施設≫
金透記念館：312.2㎡</t>
    <rPh sb="17" eb="19">
      <t>シュウカイ</t>
    </rPh>
    <rPh sb="19" eb="21">
      <t>シセツ</t>
    </rPh>
    <phoneticPr fontId="20"/>
  </si>
  <si>
    <t>緑ケ丘ふれあいセンター：672.6㎡
緑ケ丘地域公民館：39.1㎡≪集会施設≫
緑ケ丘市民サービスセンター：88.2㎡≪庁舎等≫
中央図書館緑ケ丘分館：108.3㎡</t>
    <rPh sb="34" eb="36">
      <t>シュウカイ</t>
    </rPh>
    <rPh sb="36" eb="38">
      <t>シセツ</t>
    </rPh>
    <phoneticPr fontId="20"/>
  </si>
  <si>
    <t>富田公民館：542.4㎡≪集会施設≫
富田行政センター：181.5㎡≪庁舎等≫
中央図書館富田分館：26.0㎡</t>
    <rPh sb="13" eb="15">
      <t>シュウカイ</t>
    </rPh>
    <rPh sb="15" eb="17">
      <t>シセツ</t>
    </rPh>
    <phoneticPr fontId="19"/>
  </si>
  <si>
    <t>大槻ふれあいセンター：1,444.1㎡
大槻公民館：89.4㎡≪集会施設≫
大槻行政センター：217.5㎡≪庁舎等≫
中央図書館大槻分館：80.0㎡</t>
    <rPh sb="32" eb="34">
      <t>シュウカイ</t>
    </rPh>
    <rPh sb="34" eb="36">
      <t>シセツ</t>
    </rPh>
    <phoneticPr fontId="19"/>
  </si>
  <si>
    <t>三穂田公民館：860.8㎡≪集会施設≫
中央図書館三穂田分館：95.0㎡</t>
    <rPh sb="14" eb="16">
      <t>シュウカイ</t>
    </rPh>
    <rPh sb="16" eb="18">
      <t>シセツ</t>
    </rPh>
    <phoneticPr fontId="19"/>
  </si>
  <si>
    <t>逢瀬コミュニティセンター：965.2㎡
逢瀬公民館：1,106.8㎡≪集会施設≫
逢瀬行政センター：221.3㎡≪庁舎等≫
中央図書館逢瀬分館：56.0㎡</t>
    <rPh sb="35" eb="37">
      <t>シュウカイ</t>
    </rPh>
    <rPh sb="37" eb="39">
      <t>シセツ</t>
    </rPh>
    <phoneticPr fontId="20"/>
  </si>
  <si>
    <t>片平ふれあいセンター：2,193.3㎡
片平公民館：66.0㎡
農村交流センター：785.5㎡≪集会施設≫
片平行政センター：680.2㎡≪庁舎等≫
中央図書館片平分館：36.0㎡</t>
    <rPh sb="48" eb="50">
      <t>シュウカイ</t>
    </rPh>
    <rPh sb="50" eb="52">
      <t>シセツ</t>
    </rPh>
    <phoneticPr fontId="20"/>
  </si>
  <si>
    <t>喜久田ふれあいセンター：1,022.3㎡
喜久田公民館：54.0㎡
喜久田地域交流センター：158.8㎡≪集会施設≫
喜久田行政センター：400.6㎡≪庁舎等≫
中央図書館喜久田分館：71.0㎡</t>
    <rPh sb="53" eb="55">
      <t>シュウカイ</t>
    </rPh>
    <rPh sb="55" eb="57">
      <t>シセツ</t>
    </rPh>
    <phoneticPr fontId="20"/>
  </si>
  <si>
    <t>日和田公民館：1,661.5㎡≪集会施設≫
中央図書館日和田分館：67.0㎡</t>
    <rPh sb="16" eb="18">
      <t>シュウカイ</t>
    </rPh>
    <rPh sb="18" eb="20">
      <t>シセツ</t>
    </rPh>
    <phoneticPr fontId="19"/>
  </si>
  <si>
    <t>※土地面積は、熱海多目的交流施設に含む。</t>
    <rPh sb="1" eb="3">
      <t>トチ</t>
    </rPh>
    <rPh sb="3" eb="5">
      <t>メンセキ</t>
    </rPh>
    <rPh sb="7" eb="9">
      <t>アタミ</t>
    </rPh>
    <rPh sb="9" eb="12">
      <t>タモクテキ</t>
    </rPh>
    <rPh sb="12" eb="14">
      <t>コウリュウ</t>
    </rPh>
    <rPh sb="14" eb="16">
      <t>シセツ</t>
    </rPh>
    <rPh sb="17" eb="18">
      <t>フク</t>
    </rPh>
    <phoneticPr fontId="20"/>
  </si>
  <si>
    <t>田村公民館：1,495.5㎡≪集会施設≫
中央図書館田村分館：135.0㎡</t>
    <rPh sb="15" eb="17">
      <t>シュウカイ</t>
    </rPh>
    <rPh sb="17" eb="19">
      <t>シセツ</t>
    </rPh>
    <phoneticPr fontId="19"/>
  </si>
  <si>
    <t>日和田公民館高倉分館：185.2㎡≪集会施設≫
日和田公民館高倉体育館：442.5㎡</t>
    <rPh sb="18" eb="20">
      <t>シュウカイ</t>
    </rPh>
    <rPh sb="20" eb="22">
      <t>シセツ</t>
    </rPh>
    <phoneticPr fontId="19"/>
  </si>
  <si>
    <t>行健小学校：8,043.9㎡
行健しののめ第1子供会：144.0㎡
行健しののめ第3子供会：63.0㎡≪放課後児童クラブ等≫</t>
    <rPh sb="34" eb="35">
      <t>イ</t>
    </rPh>
    <rPh sb="35" eb="36">
      <t>ケン</t>
    </rPh>
    <rPh sb="40" eb="41">
      <t>ダイ</t>
    </rPh>
    <rPh sb="42" eb="45">
      <t>コドモカイ</t>
    </rPh>
    <phoneticPr fontId="19"/>
  </si>
  <si>
    <t>小原田小学校：7,158.7㎡≪学校≫
小原田ふたば子供会：137.6㎡</t>
    <phoneticPr fontId="19"/>
  </si>
  <si>
    <t>桑野小学校：7,633.7㎡≪学校≫
桑野小児童クラブ：171.0㎡</t>
    <phoneticPr fontId="19"/>
  </si>
  <si>
    <t>明健小学校：6,247.3㎡≪学校≫
明健小児童クラブ：112.5㎡</t>
    <phoneticPr fontId="19"/>
  </si>
  <si>
    <t>金透小学校：4,999.6㎡≪学校≫
金透小児童クラブ：126.0㎡</t>
    <phoneticPr fontId="19"/>
  </si>
  <si>
    <t>守山小学校：5,680.1㎡≪学校≫
守山小児童クラブ：139.0㎡</t>
    <phoneticPr fontId="19"/>
  </si>
  <si>
    <t>日和田小第1児童クラブ</t>
    <rPh sb="4" eb="5">
      <t>ダイ</t>
    </rPh>
    <phoneticPr fontId="20"/>
  </si>
  <si>
    <t>喜久田小学校：5,457.7㎡≪学校≫
喜久田小第1児童クラブ：63.1㎡
喜久田小第2児童クラブ：63.1㎡</t>
    <rPh sb="0" eb="3">
      <t>キクタ</t>
    </rPh>
    <rPh sb="3" eb="6">
      <t>ショウガッコウ</t>
    </rPh>
    <rPh sb="20" eb="23">
      <t>キクタ</t>
    </rPh>
    <rPh sb="23" eb="24">
      <t>ショウ</t>
    </rPh>
    <rPh sb="24" eb="25">
      <t>ダイ</t>
    </rPh>
    <rPh sb="26" eb="28">
      <t>ジドウ</t>
    </rPh>
    <phoneticPr fontId="19"/>
  </si>
  <si>
    <t>橘小学校：7,202.0㎡≪学校≫
橘小児童クラブ：108.0㎡</t>
    <phoneticPr fontId="20"/>
  </si>
  <si>
    <t>薫小学校：6,987.7㎡≪学校≫
薫小児童クラブ：108.0㎡</t>
    <phoneticPr fontId="19"/>
  </si>
  <si>
    <t>高瀬小学校：4,531.7㎡≪学校≫
高瀬小児童クラブ：63.0㎡</t>
    <phoneticPr fontId="19"/>
  </si>
  <si>
    <t>緑ケ丘第一小学校：7,532.1㎡≪学校≫
緑ケ丘第一小第1児童クラブ：63.0㎡
緑ケ丘第一小第2児童クラブ：63.0㎡</t>
    <rPh sb="0" eb="1">
      <t>ミドリ</t>
    </rPh>
    <rPh sb="2" eb="3">
      <t>オカ</t>
    </rPh>
    <rPh sb="3" eb="4">
      <t>ダイ</t>
    </rPh>
    <rPh sb="4" eb="5">
      <t>イチ</t>
    </rPh>
    <rPh sb="5" eb="8">
      <t>ショウガッコウ</t>
    </rPh>
    <rPh sb="22" eb="23">
      <t>ミドリ</t>
    </rPh>
    <rPh sb="24" eb="25">
      <t>オカ</t>
    </rPh>
    <rPh sb="25" eb="26">
      <t>ダイ</t>
    </rPh>
    <rPh sb="26" eb="27">
      <t>イチ</t>
    </rPh>
    <rPh sb="27" eb="28">
      <t>ショウ</t>
    </rPh>
    <rPh sb="28" eb="29">
      <t>ダイ</t>
    </rPh>
    <rPh sb="30" eb="32">
      <t>ジドウ</t>
    </rPh>
    <phoneticPr fontId="19"/>
  </si>
  <si>
    <t>穂積小学校：3,333.7㎡≪学校≫
穂積小児童クラブ：42.5㎡</t>
    <rPh sb="0" eb="2">
      <t>ホヅミ</t>
    </rPh>
    <rPh sb="19" eb="21">
      <t>ホヅミ</t>
    </rPh>
    <phoneticPr fontId="19"/>
  </si>
  <si>
    <t>芳山小学校：5,611.0㎡≪学校≫
芳山小児童クラブ：97.0㎡</t>
    <rPh sb="0" eb="1">
      <t>ホウ</t>
    </rPh>
    <rPh sb="1" eb="2">
      <t>ザン</t>
    </rPh>
    <rPh sb="2" eb="3">
      <t>ショウ</t>
    </rPh>
    <rPh sb="3" eb="5">
      <t>ガッコウ</t>
    </rPh>
    <rPh sb="19" eb="20">
      <t>ホウ</t>
    </rPh>
    <rPh sb="20" eb="21">
      <t>ザン</t>
    </rPh>
    <rPh sb="21" eb="22">
      <t>ショウ</t>
    </rPh>
    <rPh sb="22" eb="24">
      <t>ジドウ</t>
    </rPh>
    <phoneticPr fontId="20"/>
  </si>
  <si>
    <t>東芳小学校：3,331.8㎡≪学校≫
東芳小児童クラブ：63.0㎡</t>
    <rPh sb="0" eb="1">
      <t>ヒガシ</t>
    </rPh>
    <rPh sb="1" eb="2">
      <t>ヨシ</t>
    </rPh>
    <rPh sb="2" eb="5">
      <t>ショウガッコウ</t>
    </rPh>
    <phoneticPr fontId="20"/>
  </si>
  <si>
    <t>多田野小学校：4,229.8㎡≪学校≫
多田野小児童クラブ：63.0㎡</t>
    <rPh sb="0" eb="3">
      <t>タダノ</t>
    </rPh>
    <rPh sb="20" eb="23">
      <t>タダノ</t>
    </rPh>
    <phoneticPr fontId="20"/>
  </si>
  <si>
    <t>小泉小学校：2,683.6㎡≪学校≫
小泉小児童クラブ：95.5㎡</t>
    <rPh sb="0" eb="2">
      <t>コイズミ</t>
    </rPh>
    <rPh sb="19" eb="21">
      <t>コイズミ</t>
    </rPh>
    <phoneticPr fontId="19"/>
  </si>
  <si>
    <t>片平小学校：3,569.9㎡≪学校≫
片平小児童クラブ：72.0㎡</t>
    <rPh sb="0" eb="2">
      <t>カタヒラ</t>
    </rPh>
    <rPh sb="19" eb="21">
      <t>カタヒラ</t>
    </rPh>
    <rPh sb="21" eb="22">
      <t>ショウ</t>
    </rPh>
    <phoneticPr fontId="20"/>
  </si>
  <si>
    <t>安子島小学校：2,733.9㎡≪学校≫
安子島小地域子ども教室：専有スペースなし</t>
    <rPh sb="0" eb="1">
      <t>アン</t>
    </rPh>
    <rPh sb="1" eb="2">
      <t>コ</t>
    </rPh>
    <rPh sb="2" eb="3">
      <t>シマ</t>
    </rPh>
    <rPh sb="20" eb="21">
      <t>アン</t>
    </rPh>
    <rPh sb="21" eb="22">
      <t>コ</t>
    </rPh>
    <rPh sb="22" eb="23">
      <t>シマ</t>
    </rPh>
    <rPh sb="23" eb="24">
      <t>ショウ</t>
    </rPh>
    <phoneticPr fontId="19"/>
  </si>
  <si>
    <t>湖南小学校：4,807.2㎡≪学校≫
湖南地域子ども教室：専有スペースなし</t>
    <phoneticPr fontId="20"/>
  </si>
  <si>
    <t>三和小学校：3,142.1㎡≪学校≫
三和小地域子ども教室：専有スペースなし</t>
    <rPh sb="0" eb="1">
      <t>サン</t>
    </rPh>
    <rPh sb="1" eb="2">
      <t>ワ</t>
    </rPh>
    <rPh sb="19" eb="20">
      <t>サン</t>
    </rPh>
    <rPh sb="20" eb="21">
      <t>ワ</t>
    </rPh>
    <rPh sb="21" eb="22">
      <t>ショウ</t>
    </rPh>
    <phoneticPr fontId="19"/>
  </si>
  <si>
    <t>白岩小学校：3,778.9㎡≪学校≫
白岩小地域子ども教室：専有スペースなし</t>
    <rPh sb="0" eb="2">
      <t>シライワ</t>
    </rPh>
    <rPh sb="19" eb="21">
      <t>シライワ</t>
    </rPh>
    <rPh sb="21" eb="22">
      <t>ショウ</t>
    </rPh>
    <phoneticPr fontId="19"/>
  </si>
  <si>
    <t>高倉小学校：3,506.7㎡≪学校≫
高倉小地域子ども教室：専有スペースなし</t>
    <rPh sb="0" eb="2">
      <t>タカクラ</t>
    </rPh>
    <rPh sb="19" eb="21">
      <t>タカクラ</t>
    </rPh>
    <rPh sb="21" eb="22">
      <t>ショウ</t>
    </rPh>
    <phoneticPr fontId="19"/>
  </si>
  <si>
    <t>御代田小学校：2,662.0㎡≪学校≫
御代田小地域子ども教室：専有スペースなし</t>
    <rPh sb="0" eb="1">
      <t>オン</t>
    </rPh>
    <rPh sb="1" eb="2">
      <t>ダイ</t>
    </rPh>
    <rPh sb="2" eb="3">
      <t>タ</t>
    </rPh>
    <rPh sb="3" eb="6">
      <t>ショウガッコウ</t>
    </rPh>
    <rPh sb="20" eb="23">
      <t>ミヨタ</t>
    </rPh>
    <rPh sb="23" eb="24">
      <t>ショウ</t>
    </rPh>
    <phoneticPr fontId="19"/>
  </si>
  <si>
    <t>久保田保育所：776.8㎡≪保育所≫
北部地域子育て支援センター：233.9㎡</t>
    <rPh sb="14" eb="16">
      <t>ホイク</t>
    </rPh>
    <rPh sb="16" eb="17">
      <t>ショ</t>
    </rPh>
    <phoneticPr fontId="19"/>
  </si>
  <si>
    <t>富田公民館：542.4㎡≪集会施設≫
富田行政センター：181.5㎡
中央図書館富田分館：26.0㎡≪図書館≫</t>
    <rPh sb="13" eb="15">
      <t>シュウカイ</t>
    </rPh>
    <rPh sb="15" eb="17">
      <t>シセツ</t>
    </rPh>
    <phoneticPr fontId="20"/>
  </si>
  <si>
    <t>大槻ふれあいセンター：1,444.1㎡
大槻公民館：89.4㎡≪集会施設≫
大槻行政センター：217.5㎡
中央図書館大槻分館：80.0㎡≪図書館≫</t>
    <rPh sb="32" eb="34">
      <t>シュウカイ</t>
    </rPh>
    <rPh sb="34" eb="36">
      <t>シセツ</t>
    </rPh>
    <phoneticPr fontId="20"/>
  </si>
  <si>
    <t>安積図書館：2,094.5㎡≪図書館≫
安積行政センター：324.0㎡</t>
    <rPh sb="15" eb="18">
      <t>トショカン</t>
    </rPh>
    <phoneticPr fontId="19"/>
  </si>
  <si>
    <t>三穂田ふれあいセンター：1,034.9㎡
三穂田公民館鹿ノ崎分室：専有スペースなし≪集会施設≫
三穂田行政センター：392.7㎡</t>
    <rPh sb="42" eb="44">
      <t>シュウカイ</t>
    </rPh>
    <rPh sb="44" eb="46">
      <t>シセツ</t>
    </rPh>
    <phoneticPr fontId="20"/>
  </si>
  <si>
    <t>逢瀬コミュニティセンター：965.2㎡
逢瀬公民館：1,106.8㎡≪集会施設≫
逢瀬行政センター：221.3㎡
中央図書館逢瀬分館：56.0㎡≪図書館≫</t>
    <rPh sb="35" eb="37">
      <t>シュウカイ</t>
    </rPh>
    <rPh sb="37" eb="39">
      <t>シセツ</t>
    </rPh>
    <phoneticPr fontId="19"/>
  </si>
  <si>
    <t>片平ふれあいセンター：2,193.3㎡
片平公民館：66.0㎡
農村交流センター：785.5㎡≪集会施設≫
片平行政センター：680.2㎡
中央図書館片平分館：36.0㎡≪図書館≫</t>
    <rPh sb="48" eb="50">
      <t>シュウカイ</t>
    </rPh>
    <rPh sb="50" eb="52">
      <t>シセツ</t>
    </rPh>
    <phoneticPr fontId="20"/>
  </si>
  <si>
    <t>日和田地域交流センター：891.7㎡≪集会施設≫
日和田行政センター：457.1㎡</t>
    <rPh sb="19" eb="21">
      <t>シュウカイ</t>
    </rPh>
    <rPh sb="21" eb="23">
      <t>シセツ</t>
    </rPh>
    <phoneticPr fontId="19"/>
  </si>
  <si>
    <t>富久山図書館：2,078.7㎡≪図書館≫
富久山行政センター：388.1㎡</t>
    <rPh sb="16" eb="19">
      <t>トショカン</t>
    </rPh>
    <phoneticPr fontId="19"/>
  </si>
  <si>
    <t>西田ふれあいセンター：1,584.2㎡
西田公民館：77.6㎡≪集会施設≫
西田行政センター：240.0㎡
中央図書館西田分館：96.0㎡≪図書館≫</t>
    <rPh sb="32" eb="34">
      <t>シュウカイ</t>
    </rPh>
    <rPh sb="34" eb="36">
      <t>シセツ</t>
    </rPh>
    <phoneticPr fontId="19"/>
  </si>
  <si>
    <t>中田ふれあいセンター：464.0㎡
中田公民館：44.0㎡≪集会施設≫
中田行政センター：262.6㎡
中央図書館中田分館：80.0㎡≪図書館≫</t>
    <phoneticPr fontId="19"/>
  </si>
  <si>
    <t>湖南コミュニティセンター：414.3㎡
湖南公民館月形分館：専有スペースなし≪集会施設≫
湖南行政センター月形連絡所：49.5㎡</t>
    <rPh sb="39" eb="41">
      <t>シュウカイ</t>
    </rPh>
    <rPh sb="41" eb="43">
      <t>シセツ</t>
    </rPh>
    <phoneticPr fontId="19"/>
  </si>
  <si>
    <t>高瀬地域公民館：486.2㎡≪集会施設≫
田村行政センター高瀬連絡所：41.4㎡</t>
    <phoneticPr fontId="19"/>
  </si>
  <si>
    <t>二瀬地域公民館：472.4㎡≪集会施設≫
田村行政センター二瀬連絡所：52.8㎡</t>
    <phoneticPr fontId="19"/>
  </si>
  <si>
    <t>緑ケ丘ふれあいセンター：672.6㎡
緑ケ丘地域公民館：39.1㎡≪集会施設≫
緑ケ丘市民サービスセンター：88.2㎡
中央図書館緑ケ丘分館：108.3㎡≪図書館≫</t>
    <rPh sb="34" eb="36">
      <t>シュウカイ</t>
    </rPh>
    <rPh sb="36" eb="38">
      <t>シセツ</t>
    </rPh>
    <phoneticPr fontId="20"/>
  </si>
  <si>
    <t>中央第2分団第1班（咲田）車庫詰所</t>
    <phoneticPr fontId="19"/>
  </si>
  <si>
    <t>咲田消防センター：104.4㎡≪集会施設≫
中央第２分団第１班（咲田）：59.6㎡</t>
    <rPh sb="16" eb="18">
      <t>シュウカイ</t>
    </rPh>
    <phoneticPr fontId="19"/>
  </si>
  <si>
    <t>中央第2分団第2班（麓山）車庫詰所</t>
    <phoneticPr fontId="19"/>
  </si>
  <si>
    <t>東第2分団第2班（緑ケ丘）車庫詰所</t>
    <phoneticPr fontId="20"/>
  </si>
  <si>
    <t>西第1分団第1班（向舘）車庫詰所</t>
    <phoneticPr fontId="19"/>
  </si>
  <si>
    <t>安積第2分団第2班（長久保）車庫詰所</t>
    <phoneticPr fontId="19"/>
  </si>
  <si>
    <t>安積消防センター：102.3㎡≪集会施設≫
安積第２分団第２班（長久保）：73.5㎡</t>
    <phoneticPr fontId="19"/>
  </si>
  <si>
    <t>富久山第3分団第1班（下・上・西部）車庫詰所</t>
    <phoneticPr fontId="19"/>
  </si>
  <si>
    <t>熱海第1分団第1班（熱海）車庫詰所</t>
    <phoneticPr fontId="19"/>
  </si>
  <si>
    <t>中田第2分団第3班（黒木）車庫詰所</t>
    <rPh sb="13" eb="15">
      <t>シャコ</t>
    </rPh>
    <rPh sb="15" eb="17">
      <t>ツメショ</t>
    </rPh>
    <phoneticPr fontId="19"/>
  </si>
  <si>
    <t>※土地面積は、ペグマタイト岩脈駐車場の面積を含む。</t>
    <rPh sb="1" eb="3">
      <t>トチ</t>
    </rPh>
    <rPh sb="3" eb="5">
      <t>メンセキ</t>
    </rPh>
    <rPh sb="13" eb="15">
      <t>ガンミャク</t>
    </rPh>
    <rPh sb="15" eb="18">
      <t>チュウシャジョウ</t>
    </rPh>
    <rPh sb="19" eb="21">
      <t>メンセキ</t>
    </rPh>
    <rPh sb="22" eb="23">
      <t>フク</t>
    </rPh>
    <phoneticPr fontId="19"/>
  </si>
  <si>
    <t>市民福祉センター（サニー・ランド湖南）：1,004.1㎡≪集会施設≫
湖南デイ・サービスセンター：393.8㎡</t>
    <rPh sb="29" eb="31">
      <t>シュウカイ</t>
    </rPh>
    <phoneticPr fontId="19"/>
  </si>
  <si>
    <t>西田町三町目字竹ノ内129-1</t>
    <rPh sb="7" eb="8">
      <t>タケ</t>
    </rPh>
    <rPh sb="9" eb="10">
      <t>ウチ</t>
    </rPh>
    <phoneticPr fontId="20"/>
  </si>
  <si>
    <t>湖南公民館：469.1㎡≪集会施設≫
中央図書館湖南分館：39.0㎡</t>
    <phoneticPr fontId="19"/>
  </si>
  <si>
    <t>西田ふれあいセンター：1,584.2㎡
西田公民館：77.6㎡≪集会施設≫
西田行政センター：240.0㎡≪庁舎等≫
中央図書館西田分館：96.0㎡</t>
    <phoneticPr fontId="19"/>
  </si>
  <si>
    <t>中田ふれあいセンター：464.0㎡
中田公民館：44.0㎡≪集会施設≫
中田行政センター：262.6㎡≪庁舎等≫
中央図書館中田分館：80.0㎡</t>
    <phoneticPr fontId="19"/>
  </si>
  <si>
    <t>柴宮小学校：8,396.0㎡≪学校≫
柴宮小第1児童クラブ：126.0㎡</t>
    <phoneticPr fontId="19"/>
  </si>
  <si>
    <t>永盛小学校：6,459.1㎡≪学校≫
永盛小児童クラブ：85.5㎡</t>
    <phoneticPr fontId="19"/>
  </si>
  <si>
    <t>赤木小学校：5,387.2㎡≪学校≫
赤木小児童クラブ：114.0㎡</t>
    <phoneticPr fontId="19"/>
  </si>
  <si>
    <t>桃見台小学校：6,247.8㎡≪学校≫
桃見台小児童クラブ：134.0㎡</t>
    <phoneticPr fontId="19"/>
  </si>
  <si>
    <t>熱海小学校：4,685.3㎡≪学校≫
熱海小地域子ども教室：専有スペースなし</t>
    <phoneticPr fontId="20"/>
  </si>
  <si>
    <t>喜久田ふれあいセンター：1,022.3㎡
喜久田公民館：54.0㎡
喜久田地域交流センター：158.8㎡≪集会施設≫
喜久田行政センター：400.6㎡
中央図書館喜久田分館：71.0㎡≪図書館≫</t>
    <phoneticPr fontId="20"/>
  </si>
  <si>
    <t>麓山消防センター：159.4㎡≪集会施設≫
中央第２分団第２班（麓山）：55.9㎡</t>
    <phoneticPr fontId="19"/>
  </si>
  <si>
    <t>東第4分団第1班（白岩西部）車庫詰所</t>
    <phoneticPr fontId="19"/>
  </si>
  <si>
    <t>白岩コミュニティ消防センター：253.0㎡≪集会施設≫
東第４分団第１班（白岩西部）：115.5㎡
※中央公民館白岩分館を兼ねる。</t>
    <phoneticPr fontId="19"/>
  </si>
  <si>
    <t>向舘消防センター：112.7㎡≪集会施設≫
西第１分団第１班（向舘）：66.2㎡</t>
    <phoneticPr fontId="19"/>
  </si>
  <si>
    <t>富久山コミュニティ消防センター：372.1㎡≪集会施設≫
富久山第３分団第１班（下・上・西部）：74.5㎡</t>
    <phoneticPr fontId="19"/>
  </si>
  <si>
    <t>熱海消防センター：181.8㎡≪集会施設≫
熱海第１分団第１班（熱海）：65.0㎡
※熱海公民館熱海分館を兼ねる。</t>
    <phoneticPr fontId="19"/>
  </si>
  <si>
    <t>黒木消防センター：110.2㎡≪集会施設≫
中田第２分団第３班（黒木）：50.7㎡</t>
    <phoneticPr fontId="19"/>
  </si>
  <si>
    <t>湖南小中学校</t>
    <rPh sb="0" eb="2">
      <t>コナン</t>
    </rPh>
    <rPh sb="2" eb="6">
      <t>ショウチュウガッコウ</t>
    </rPh>
    <phoneticPr fontId="20"/>
  </si>
  <si>
    <t>RC造</t>
    <phoneticPr fontId="20"/>
  </si>
  <si>
    <t>○</t>
    <phoneticPr fontId="20"/>
  </si>
  <si>
    <t>安積第一小第2児童クラブ</t>
    <rPh sb="5" eb="6">
      <t>ダイ</t>
    </rPh>
    <phoneticPr fontId="19"/>
  </si>
  <si>
    <t>※土地面積は、安積第一小学校に含む。</t>
    <phoneticPr fontId="20"/>
  </si>
  <si>
    <t>安積第一小学校：6,882.4㎡≪学校≫
安積第一小第1児童クラブ：154.0㎡
安積第一小第2児童クラブ：63.0㎡</t>
    <rPh sb="26" eb="27">
      <t>ダイ</t>
    </rPh>
    <rPh sb="41" eb="43">
      <t>アサカ</t>
    </rPh>
    <rPh sb="43" eb="45">
      <t>ダイイチ</t>
    </rPh>
    <rPh sb="45" eb="46">
      <t>ショウ</t>
    </rPh>
    <rPh sb="46" eb="47">
      <t>ダイ</t>
    </rPh>
    <rPh sb="48" eb="50">
      <t>ジドウ</t>
    </rPh>
    <phoneticPr fontId="19"/>
  </si>
  <si>
    <t>大槻小第2児童クラブ</t>
    <rPh sb="3" eb="4">
      <t>ダイ</t>
    </rPh>
    <phoneticPr fontId="19"/>
  </si>
  <si>
    <t>※土地面積は、大槻小学校に含む。</t>
    <phoneticPr fontId="20"/>
  </si>
  <si>
    <t>大槻小学校：8,376.0㎡≪学校≫
大槻小第1児童クラブ：160.0㎡
大槻小第2児童クラブ：64.0㎡</t>
    <rPh sb="22" eb="23">
      <t>ダイ</t>
    </rPh>
    <rPh sb="37" eb="39">
      <t>オオツキ</t>
    </rPh>
    <rPh sb="39" eb="40">
      <t>ショウ</t>
    </rPh>
    <rPh sb="40" eb="41">
      <t>ダイ</t>
    </rPh>
    <rPh sb="42" eb="44">
      <t>ジドウ</t>
    </rPh>
    <phoneticPr fontId="19"/>
  </si>
  <si>
    <t>小山田小第2児童クラブ</t>
    <rPh sb="4" eb="5">
      <t>ダイ</t>
    </rPh>
    <phoneticPr fontId="19"/>
  </si>
  <si>
    <t>小山田小学校：6,787.6㎡≪学校≫
小山田小第1児童クラブ：154.0㎡
小山田小第2児童クラブ：63.0㎡</t>
    <rPh sb="24" eb="25">
      <t>ダイ</t>
    </rPh>
    <rPh sb="39" eb="42">
      <t>オヤマダ</t>
    </rPh>
    <rPh sb="42" eb="43">
      <t>ショウ</t>
    </rPh>
    <rPh sb="43" eb="44">
      <t>ダイ</t>
    </rPh>
    <rPh sb="45" eb="47">
      <t>ジドウ</t>
    </rPh>
    <phoneticPr fontId="19"/>
  </si>
  <si>
    <t>※土地面積は、小山田小学校に含む。</t>
    <phoneticPr fontId="20"/>
  </si>
  <si>
    <t>富田</t>
    <phoneticPr fontId="20"/>
  </si>
  <si>
    <t>富田</t>
    <phoneticPr fontId="20"/>
  </si>
  <si>
    <t>町東三丁目147</t>
    <phoneticPr fontId="20"/>
  </si>
  <si>
    <t>町東三丁目147</t>
    <phoneticPr fontId="20"/>
  </si>
  <si>
    <t>リ</t>
    <phoneticPr fontId="19"/>
  </si>
  <si>
    <t>※土地面積は、富田東小学校に含む。</t>
    <phoneticPr fontId="20"/>
  </si>
  <si>
    <t>※土地面積は、富田小学校に含む。</t>
    <phoneticPr fontId="20"/>
  </si>
  <si>
    <t>旧少年センター（元駅前地区整備事務所）</t>
    <rPh sb="0" eb="1">
      <t>キュウ</t>
    </rPh>
    <phoneticPr fontId="20"/>
  </si>
  <si>
    <t>清水台一丁目6-1</t>
    <phoneticPr fontId="20"/>
  </si>
  <si>
    <t>清水台一丁目6-1</t>
    <phoneticPr fontId="20"/>
  </si>
  <si>
    <t>清水台地域公民館：1,785.9㎡
少年センター：45.1㎡</t>
    <phoneticPr fontId="20"/>
  </si>
  <si>
    <t>西田第3分団第1班（大田・宮田）車庫詰所</t>
    <rPh sb="13" eb="15">
      <t>ミヤタ</t>
    </rPh>
    <phoneticPr fontId="20"/>
  </si>
  <si>
    <t>西田町大田字込内17-3</t>
    <phoneticPr fontId="20"/>
  </si>
  <si>
    <t>（屋外施設）
運動場面積：19,108㎡
テニスコート3面</t>
    <rPh sb="1" eb="3">
      <t>オクガイ</t>
    </rPh>
    <rPh sb="3" eb="5">
      <t>シセツ</t>
    </rPh>
    <rPh sb="7" eb="10">
      <t>ウンドウジョウ</t>
    </rPh>
    <rPh sb="10" eb="12">
      <t>メンセキ</t>
    </rPh>
    <rPh sb="28" eb="29">
      <t>メン</t>
    </rPh>
    <phoneticPr fontId="20"/>
  </si>
  <si>
    <t>※2020年度から供用開始</t>
    <rPh sb="5" eb="7">
      <t>ネンド</t>
    </rPh>
    <rPh sb="9" eb="11">
      <t>キョウヨウ</t>
    </rPh>
    <rPh sb="11" eb="13">
      <t>カイシ</t>
    </rPh>
    <phoneticPr fontId="20"/>
  </si>
  <si>
    <t>西田町鬼生田字杉内734-1</t>
    <rPh sb="0" eb="2">
      <t>ニシタ</t>
    </rPh>
    <rPh sb="2" eb="3">
      <t>マチ</t>
    </rPh>
    <rPh sb="3" eb="6">
      <t>オニウタ</t>
    </rPh>
    <rPh sb="6" eb="7">
      <t>アザ</t>
    </rPh>
    <rPh sb="7" eb="9">
      <t>スギウチ</t>
    </rPh>
    <phoneticPr fontId="4"/>
  </si>
  <si>
    <t>舞木駅公衆トイレ</t>
    <rPh sb="0" eb="3">
      <t>モウギエキ</t>
    </rPh>
    <rPh sb="3" eb="5">
      <t>コウシュウ</t>
    </rPh>
    <phoneticPr fontId="20"/>
  </si>
  <si>
    <t>旧市内</t>
    <phoneticPr fontId="20"/>
  </si>
  <si>
    <t>舞木町字平183-2</t>
    <rPh sb="0" eb="2">
      <t>モウギ</t>
    </rPh>
    <rPh sb="2" eb="3">
      <t>マチ</t>
    </rPh>
    <rPh sb="3" eb="4">
      <t>アザ</t>
    </rPh>
    <rPh sb="4" eb="5">
      <t>タイラ</t>
    </rPh>
    <phoneticPr fontId="20"/>
  </si>
  <si>
    <t>W造</t>
    <phoneticPr fontId="20"/>
  </si>
  <si>
    <t>市</t>
    <rPh sb="0" eb="1">
      <t>シ</t>
    </rPh>
    <phoneticPr fontId="20"/>
  </si>
  <si>
    <t>-</t>
    <phoneticPr fontId="20"/>
  </si>
  <si>
    <t>河内小地域子ども教室</t>
    <rPh sb="0" eb="2">
      <t>カワウチ</t>
    </rPh>
    <rPh sb="2" eb="3">
      <t>ショウ</t>
    </rPh>
    <rPh sb="3" eb="5">
      <t>チイキ</t>
    </rPh>
    <rPh sb="5" eb="6">
      <t>コ</t>
    </rPh>
    <rPh sb="8" eb="10">
      <t>キョウシツ</t>
    </rPh>
    <phoneticPr fontId="1"/>
  </si>
  <si>
    <t>宮城小地域子ども教室</t>
    <rPh sb="0" eb="2">
      <t>ミヤギ</t>
    </rPh>
    <rPh sb="2" eb="3">
      <t>ショウ</t>
    </rPh>
    <rPh sb="3" eb="5">
      <t>チイキ</t>
    </rPh>
    <rPh sb="5" eb="6">
      <t>コ</t>
    </rPh>
    <rPh sb="8" eb="10">
      <t>キョウシツ</t>
    </rPh>
    <phoneticPr fontId="1"/>
  </si>
  <si>
    <t>御舘小地域子ども教室</t>
    <rPh sb="0" eb="2">
      <t>ミタテ</t>
    </rPh>
    <rPh sb="2" eb="3">
      <t>ショウ</t>
    </rPh>
    <rPh sb="3" eb="5">
      <t>チイキ</t>
    </rPh>
    <rPh sb="5" eb="6">
      <t>コ</t>
    </rPh>
    <rPh sb="8" eb="10">
      <t>キョウシツ</t>
    </rPh>
    <phoneticPr fontId="1"/>
  </si>
  <si>
    <t>逢瀬</t>
    <phoneticPr fontId="20"/>
  </si>
  <si>
    <t>逢瀬町河内字西荒井156</t>
    <rPh sb="0" eb="2">
      <t>オウセ</t>
    </rPh>
    <rPh sb="2" eb="3">
      <t>マチ</t>
    </rPh>
    <rPh sb="3" eb="5">
      <t>カワウチ</t>
    </rPh>
    <rPh sb="5" eb="6">
      <t>アザ</t>
    </rPh>
    <rPh sb="6" eb="7">
      <t>ニシ</t>
    </rPh>
    <phoneticPr fontId="20"/>
  </si>
  <si>
    <t>RC造</t>
    <phoneticPr fontId="20"/>
  </si>
  <si>
    <t>市</t>
    <rPh sb="0" eb="1">
      <t>シ</t>
    </rPh>
    <phoneticPr fontId="20"/>
  </si>
  <si>
    <t>○</t>
    <phoneticPr fontId="20"/>
  </si>
  <si>
    <t>○</t>
    <phoneticPr fontId="20"/>
  </si>
  <si>
    <t>※土地面積は、河内ふれあいセンターに含む。</t>
    <rPh sb="1" eb="3">
      <t>トチ</t>
    </rPh>
    <rPh sb="3" eb="5">
      <t>メンセキ</t>
    </rPh>
    <rPh sb="7" eb="9">
      <t>カワウチ</t>
    </rPh>
    <rPh sb="18" eb="19">
      <t>フク</t>
    </rPh>
    <phoneticPr fontId="20"/>
  </si>
  <si>
    <t>中田</t>
    <phoneticPr fontId="20"/>
  </si>
  <si>
    <t>中田町高倉字宮ノ脇218-1</t>
    <phoneticPr fontId="20"/>
  </si>
  <si>
    <t>宮城小学校：2,549.5㎡≪学校≫
宮城小地域子ども教室：専有スペースなし</t>
    <rPh sb="0" eb="2">
      <t>ミヤギ</t>
    </rPh>
    <rPh sb="2" eb="3">
      <t>ショウ</t>
    </rPh>
    <rPh sb="3" eb="5">
      <t>ガッコウ</t>
    </rPh>
    <rPh sb="15" eb="17">
      <t>ガッコウ</t>
    </rPh>
    <rPh sb="19" eb="21">
      <t>ミヤギ</t>
    </rPh>
    <rPh sb="21" eb="22">
      <t>ショウ</t>
    </rPh>
    <rPh sb="22" eb="24">
      <t>チイキ</t>
    </rPh>
    <rPh sb="24" eb="25">
      <t>コ</t>
    </rPh>
    <rPh sb="27" eb="29">
      <t>キョウシツ</t>
    </rPh>
    <rPh sb="30" eb="32">
      <t>センユウ</t>
    </rPh>
    <phoneticPr fontId="20"/>
  </si>
  <si>
    <t>※土地面積は、宮城小学校に含む。</t>
    <rPh sb="1" eb="3">
      <t>トチ</t>
    </rPh>
    <rPh sb="3" eb="5">
      <t>メンセキ</t>
    </rPh>
    <rPh sb="7" eb="9">
      <t>ミヤギ</t>
    </rPh>
    <rPh sb="9" eb="12">
      <t>ショウガッコウ</t>
    </rPh>
    <rPh sb="13" eb="14">
      <t>フク</t>
    </rPh>
    <phoneticPr fontId="20"/>
  </si>
  <si>
    <t>宮城小学校：2,549.5㎡
宮城小地域子ども教室：専有スペースなし≪放課後児童クラブ等≫</t>
    <rPh sb="0" eb="2">
      <t>ミヤギ</t>
    </rPh>
    <rPh sb="2" eb="3">
      <t>ショウ</t>
    </rPh>
    <rPh sb="3" eb="5">
      <t>ガッコウ</t>
    </rPh>
    <rPh sb="15" eb="17">
      <t>ミヤギ</t>
    </rPh>
    <rPh sb="17" eb="18">
      <t>ショウ</t>
    </rPh>
    <rPh sb="18" eb="20">
      <t>チイキ</t>
    </rPh>
    <rPh sb="20" eb="21">
      <t>コ</t>
    </rPh>
    <rPh sb="23" eb="25">
      <t>キョウシツ</t>
    </rPh>
    <rPh sb="26" eb="28">
      <t>センユウ</t>
    </rPh>
    <rPh sb="35" eb="38">
      <t>ホウカゴ</t>
    </rPh>
    <rPh sb="38" eb="40">
      <t>ジドウ</t>
    </rPh>
    <rPh sb="43" eb="44">
      <t>トウ</t>
    </rPh>
    <phoneticPr fontId="20"/>
  </si>
  <si>
    <t>御舘小学校：4,399.6㎡≪学校≫
御舘小地域子ども教室：専有スペースなし</t>
    <rPh sb="0" eb="2">
      <t>ミタテ</t>
    </rPh>
    <rPh sb="2" eb="5">
      <t>ショウガッコウ</t>
    </rPh>
    <rPh sb="15" eb="17">
      <t>ガッコウ</t>
    </rPh>
    <rPh sb="19" eb="21">
      <t>ミタテ</t>
    </rPh>
    <rPh sb="21" eb="22">
      <t>ショウ</t>
    </rPh>
    <rPh sb="22" eb="24">
      <t>チイキ</t>
    </rPh>
    <rPh sb="24" eb="25">
      <t>コ</t>
    </rPh>
    <rPh sb="27" eb="29">
      <t>キョウシツ</t>
    </rPh>
    <rPh sb="30" eb="32">
      <t>センユウ</t>
    </rPh>
    <phoneticPr fontId="20"/>
  </si>
  <si>
    <t>※土地面積は、御舘小学校に含む。</t>
    <rPh sb="1" eb="3">
      <t>トチ</t>
    </rPh>
    <rPh sb="3" eb="5">
      <t>メンセキ</t>
    </rPh>
    <rPh sb="7" eb="9">
      <t>ミタテ</t>
    </rPh>
    <rPh sb="9" eb="12">
      <t>ショウガッコウ</t>
    </rPh>
    <rPh sb="13" eb="14">
      <t>フク</t>
    </rPh>
    <phoneticPr fontId="20"/>
  </si>
  <si>
    <t>御舘小学校：4,399.6㎡
御舘小地域子ども教室：専有スペースなし≪放課後児童クラブ等≫</t>
    <rPh sb="0" eb="2">
      <t>ミタテ</t>
    </rPh>
    <rPh sb="2" eb="5">
      <t>ショウガッコウ</t>
    </rPh>
    <rPh sb="15" eb="17">
      <t>ミタテ</t>
    </rPh>
    <rPh sb="17" eb="18">
      <t>ショウ</t>
    </rPh>
    <rPh sb="18" eb="20">
      <t>チイキ</t>
    </rPh>
    <rPh sb="20" eb="21">
      <t>コ</t>
    </rPh>
    <rPh sb="23" eb="25">
      <t>キョウシツ</t>
    </rPh>
    <rPh sb="26" eb="28">
      <t>センユウ</t>
    </rPh>
    <rPh sb="35" eb="38">
      <t>ホウカゴ</t>
    </rPh>
    <rPh sb="38" eb="40">
      <t>ジドウ</t>
    </rPh>
    <rPh sb="43" eb="44">
      <t>トウ</t>
    </rPh>
    <phoneticPr fontId="20"/>
  </si>
  <si>
    <t>河内ふれあいセンター：768.2㎡
逢瀬公民館河内分館：専有スペースなし≪集会施設≫
河内地域子ども教室：専有スペースなし
逢瀬行政センター河内連絡所：114.7㎡≪庁舎等≫</t>
    <rPh sb="0" eb="2">
      <t>カワウチ</t>
    </rPh>
    <rPh sb="18" eb="20">
      <t>オウセ</t>
    </rPh>
    <rPh sb="20" eb="23">
      <t>コウミンカン</t>
    </rPh>
    <rPh sb="23" eb="25">
      <t>カワウチ</t>
    </rPh>
    <rPh sb="25" eb="27">
      <t>ブンカン</t>
    </rPh>
    <rPh sb="28" eb="30">
      <t>センユウ</t>
    </rPh>
    <rPh sb="62" eb="64">
      <t>オウセ</t>
    </rPh>
    <rPh sb="64" eb="66">
      <t>ギョウセイ</t>
    </rPh>
    <rPh sb="70" eb="72">
      <t>カワウチ</t>
    </rPh>
    <rPh sb="72" eb="75">
      <t>レンラクショ</t>
    </rPh>
    <rPh sb="83" eb="85">
      <t>チョウシャ</t>
    </rPh>
    <rPh sb="85" eb="86">
      <t>トウ</t>
    </rPh>
    <phoneticPr fontId="20"/>
  </si>
  <si>
    <t>富田西小学校：8,192.4㎡
富田西小第1児童クラブ：63.0㎡
富田西小第2児童クラブ：63.0㎡≪放課後児童クラブ等≫</t>
    <rPh sb="0" eb="2">
      <t>トミタ</t>
    </rPh>
    <rPh sb="2" eb="3">
      <t>ニシ</t>
    </rPh>
    <rPh sb="34" eb="36">
      <t>トミタ</t>
    </rPh>
    <rPh sb="36" eb="37">
      <t>ニシ</t>
    </rPh>
    <phoneticPr fontId="20"/>
  </si>
  <si>
    <t>旧上伊豆島小学校</t>
    <rPh sb="0" eb="1">
      <t>キュウ</t>
    </rPh>
    <rPh sb="1" eb="5">
      <t>カミイズシマ</t>
    </rPh>
    <rPh sb="5" eb="8">
      <t>ショウガッコウ</t>
    </rPh>
    <phoneticPr fontId="20"/>
  </si>
  <si>
    <t>（屋外施設）
運動場面積：5,383㎡</t>
  </si>
  <si>
    <t>※2020年度から供用開始の西田第3分団第1班（大田・宮田）車庫詰所に移転予定</t>
    <rPh sb="5" eb="7">
      <t>ネンド</t>
    </rPh>
    <rPh sb="9" eb="11">
      <t>キョウヨウ</t>
    </rPh>
    <rPh sb="11" eb="13">
      <t>カイシ</t>
    </rPh>
    <rPh sb="14" eb="16">
      <t>ニシタ</t>
    </rPh>
    <rPh sb="16" eb="17">
      <t>ダイ</t>
    </rPh>
    <rPh sb="18" eb="20">
      <t>ブンダン</t>
    </rPh>
    <rPh sb="20" eb="21">
      <t>ダイ</t>
    </rPh>
    <rPh sb="22" eb="23">
      <t>ハン</t>
    </rPh>
    <rPh sb="24" eb="26">
      <t>オオタ</t>
    </rPh>
    <rPh sb="27" eb="29">
      <t>ミヤタ</t>
    </rPh>
    <rPh sb="30" eb="32">
      <t>シャコ</t>
    </rPh>
    <rPh sb="32" eb="34">
      <t>ツメショ</t>
    </rPh>
    <rPh sb="35" eb="37">
      <t>イテン</t>
    </rPh>
    <rPh sb="37" eb="39">
      <t>ヨテイ</t>
    </rPh>
    <phoneticPr fontId="20"/>
  </si>
  <si>
    <t>三穂田第2分団第3班（山口）車庫詰所</t>
    <phoneticPr fontId="20"/>
  </si>
  <si>
    <t>逢瀬第1分団第2班（白石・十文字）車庫詰所</t>
    <phoneticPr fontId="20"/>
  </si>
  <si>
    <t>片平第2分団第2班車庫詰所（高森・中村）</t>
    <phoneticPr fontId="20"/>
  </si>
  <si>
    <t>田村第4分団第2班（下道渡・上道渡）車庫詰所</t>
    <phoneticPr fontId="20"/>
  </si>
  <si>
    <t>富田小第1児童クラブ</t>
    <phoneticPr fontId="20"/>
  </si>
  <si>
    <t>富田小第2児童クラブ</t>
    <phoneticPr fontId="20"/>
  </si>
  <si>
    <t>熱海多目的交流施設：1,824.1㎡
熱海公民館：41.0㎡
熱海行政センター：238.0㎡≪庁舎等≫
中央図書館熱海分館：102.0㎡≪図書館≫
磐梯熱海観光物産館：507.0㎡≪集客施設≫</t>
    <rPh sb="0" eb="2">
      <t>アタミ</t>
    </rPh>
    <rPh sb="2" eb="5">
      <t>タモクテキ</t>
    </rPh>
    <rPh sb="5" eb="7">
      <t>コウリュウ</t>
    </rPh>
    <rPh sb="7" eb="9">
      <t>シセツ</t>
    </rPh>
    <rPh sb="19" eb="21">
      <t>アタミ</t>
    </rPh>
    <rPh sb="21" eb="24">
      <t>コウミンカン</t>
    </rPh>
    <rPh sb="31" eb="33">
      <t>アタミ</t>
    </rPh>
    <rPh sb="33" eb="35">
      <t>ギョウセイ</t>
    </rPh>
    <rPh sb="47" eb="49">
      <t>チョウシャ</t>
    </rPh>
    <rPh sb="49" eb="50">
      <t>トウ</t>
    </rPh>
    <rPh sb="52" eb="54">
      <t>チュウオウ</t>
    </rPh>
    <rPh sb="54" eb="57">
      <t>トショカン</t>
    </rPh>
    <rPh sb="57" eb="59">
      <t>アタミ</t>
    </rPh>
    <rPh sb="59" eb="61">
      <t>ブンカン</t>
    </rPh>
    <rPh sb="69" eb="72">
      <t>トショカン</t>
    </rPh>
    <rPh sb="74" eb="78">
      <t>バンダイアタミ</t>
    </rPh>
    <rPh sb="78" eb="80">
      <t>カンコウ</t>
    </rPh>
    <rPh sb="80" eb="83">
      <t>ブッサンカン</t>
    </rPh>
    <phoneticPr fontId="20"/>
  </si>
  <si>
    <t>※土地面積は風土記の丘公園に含む。</t>
    <rPh sb="1" eb="3">
      <t>トチ</t>
    </rPh>
    <rPh sb="3" eb="5">
      <t>メンセキ</t>
    </rPh>
    <rPh sb="6" eb="9">
      <t>フドキ</t>
    </rPh>
    <rPh sb="10" eb="11">
      <t>オカ</t>
    </rPh>
    <rPh sb="11" eb="13">
      <t>コウエン</t>
    </rPh>
    <rPh sb="14" eb="15">
      <t>フク</t>
    </rPh>
    <phoneticPr fontId="20"/>
  </si>
  <si>
    <t>※旧熱海行政センターを含む。</t>
    <rPh sb="1" eb="2">
      <t>キュウ</t>
    </rPh>
    <rPh sb="2" eb="4">
      <t>アタミ</t>
    </rPh>
    <rPh sb="4" eb="6">
      <t>ギョウセイ</t>
    </rPh>
    <rPh sb="11" eb="12">
      <t>フク</t>
    </rPh>
    <phoneticPr fontId="20"/>
  </si>
  <si>
    <t>※土地面積は、希望ヶ丘学園に含む。</t>
    <rPh sb="1" eb="3">
      <t>トチ</t>
    </rPh>
    <rPh sb="3" eb="5">
      <t>メンセキ</t>
    </rPh>
    <rPh sb="7" eb="11">
      <t>キボウガオカ</t>
    </rPh>
    <rPh sb="11" eb="13">
      <t>ガクエン</t>
    </rPh>
    <rPh sb="14" eb="15">
      <t>フク</t>
    </rPh>
    <phoneticPr fontId="20"/>
  </si>
  <si>
    <t>※土地面積は、更生園を含む。</t>
    <rPh sb="1" eb="3">
      <t>トチ</t>
    </rPh>
    <rPh sb="3" eb="5">
      <t>メンセキ</t>
    </rPh>
    <rPh sb="7" eb="9">
      <t>コウセイ</t>
    </rPh>
    <rPh sb="9" eb="10">
      <t>エン</t>
    </rPh>
    <rPh sb="11" eb="12">
      <t>フク</t>
    </rPh>
    <phoneticPr fontId="20"/>
  </si>
  <si>
    <t>※土地面積は、旧日和田保育所を含む。</t>
    <rPh sb="1" eb="3">
      <t>トチ</t>
    </rPh>
    <rPh sb="3" eb="5">
      <t>メンセキ</t>
    </rPh>
    <rPh sb="7" eb="8">
      <t>キュウ</t>
    </rPh>
    <rPh sb="8" eb="11">
      <t>ヒワダ</t>
    </rPh>
    <rPh sb="11" eb="13">
      <t>ホイク</t>
    </rPh>
    <rPh sb="13" eb="14">
      <t>ショ</t>
    </rPh>
    <rPh sb="15" eb="16">
      <t>フク</t>
    </rPh>
    <phoneticPr fontId="20"/>
  </si>
  <si>
    <t>○</t>
    <phoneticPr fontId="20"/>
  </si>
  <si>
    <t>安積荒井本町97,98</t>
    <rPh sb="4" eb="6">
      <t>モトマチ</t>
    </rPh>
    <phoneticPr fontId="20"/>
  </si>
  <si>
    <t>PC造</t>
    <phoneticPr fontId="20"/>
  </si>
  <si>
    <t>２０２１年（令和３年）２月</t>
    <rPh sb="4" eb="5">
      <t>ネン</t>
    </rPh>
    <rPh sb="6" eb="7">
      <t>レイ</t>
    </rPh>
    <rPh sb="7" eb="8">
      <t>ワ</t>
    </rPh>
    <rPh sb="9" eb="10">
      <t>ネン</t>
    </rPh>
    <rPh sb="12" eb="13">
      <t>ガツ</t>
    </rPh>
    <phoneticPr fontId="8"/>
  </si>
  <si>
    <t>(1)　特記無き場合は2020年（令和２年）３月31日時点のデータ。市所有建物に設置した施設のほか、リース・借上げによる建物に設置
　 した施設も含みます。ただし、普通財産は含みません。</t>
    <rPh sb="4" eb="6">
      <t>トッキ</t>
    </rPh>
    <rPh sb="6" eb="7">
      <t>ナ</t>
    </rPh>
    <rPh sb="8" eb="10">
      <t>バアイ</t>
    </rPh>
    <rPh sb="15" eb="16">
      <t>ネン</t>
    </rPh>
    <rPh sb="17" eb="19">
      <t>レイワ</t>
    </rPh>
    <rPh sb="34" eb="35">
      <t>シ</t>
    </rPh>
    <rPh sb="35" eb="37">
      <t>ショユウ</t>
    </rPh>
    <rPh sb="37" eb="39">
      <t>タテモノ</t>
    </rPh>
    <rPh sb="40" eb="42">
      <t>セッチ</t>
    </rPh>
    <rPh sb="44" eb="46">
      <t>シセツ</t>
    </rPh>
    <rPh sb="54" eb="56">
      <t>カリア</t>
    </rPh>
    <rPh sb="60" eb="62">
      <t>タテモノ</t>
    </rPh>
    <rPh sb="63" eb="65">
      <t>セッチ</t>
    </rPh>
    <rPh sb="70" eb="72">
      <t>シセツ</t>
    </rPh>
    <rPh sb="73" eb="74">
      <t>フク</t>
    </rPh>
    <rPh sb="82" eb="84">
      <t>フツウ</t>
    </rPh>
    <rPh sb="84" eb="86">
      <t>ザイサン</t>
    </rPh>
    <rPh sb="87" eb="88">
      <t>フク</t>
    </rPh>
    <phoneticPr fontId="8"/>
  </si>
  <si>
    <t>対象となる棟があるが耐震化未対応の場合</t>
    <rPh sb="0" eb="2">
      <t>タイショウ</t>
    </rPh>
    <rPh sb="5" eb="6">
      <t>ムネ</t>
    </rPh>
    <rPh sb="10" eb="13">
      <t>タイシンカ</t>
    </rPh>
    <rPh sb="13" eb="16">
      <t>ミタイオウ</t>
    </rPh>
    <rPh sb="17" eb="19">
      <t>バアイ</t>
    </rPh>
    <phoneticPr fontId="8"/>
  </si>
  <si>
    <t>2019（令和元）年度における建物等の維持管理･運営費・事業費、人件費、減価償却費(公有財産台帳に登録されている建物及び工作物)の合計の建物1㎡あたりの金額を記載（投資的経費を除きます。）</t>
    <rPh sb="5" eb="7">
      <t>レイワ</t>
    </rPh>
    <rPh sb="7" eb="8">
      <t>ガン</t>
    </rPh>
    <rPh sb="9" eb="10">
      <t>ネン</t>
    </rPh>
    <rPh sb="10" eb="11">
      <t>ド</t>
    </rPh>
    <rPh sb="15" eb="17">
      <t>タテモノ</t>
    </rPh>
    <rPh sb="17" eb="18">
      <t>トウ</t>
    </rPh>
    <rPh sb="19" eb="21">
      <t>イジ</t>
    </rPh>
    <rPh sb="21" eb="23">
      <t>カンリ</t>
    </rPh>
    <rPh sb="24" eb="27">
      <t>ウンエイヒ</t>
    </rPh>
    <rPh sb="28" eb="30">
      <t>ジギョウ</t>
    </rPh>
    <rPh sb="30" eb="31">
      <t>ヒ</t>
    </rPh>
    <rPh sb="32" eb="35">
      <t>ジンケンヒ</t>
    </rPh>
    <rPh sb="36" eb="38">
      <t>ゲンカ</t>
    </rPh>
    <rPh sb="38" eb="40">
      <t>ショウキャク</t>
    </rPh>
    <rPh sb="40" eb="41">
      <t>ヒ</t>
    </rPh>
    <rPh sb="65" eb="67">
      <t>ゴウケイ</t>
    </rPh>
    <phoneticPr fontId="8"/>
  </si>
  <si>
    <t>2019（令和元）年度における、貸館を行っている施設の利用可能区分に応じた貸館利用及び施設が実施する事業に使用した区分数の割合を部屋等ごとに算出し、施設単位で平均したものを記載</t>
    <rPh sb="9" eb="10">
      <t>ネン</t>
    </rPh>
    <rPh sb="10" eb="11">
      <t>ド</t>
    </rPh>
    <rPh sb="16" eb="18">
      <t>カシカン</t>
    </rPh>
    <rPh sb="19" eb="20">
      <t>オコナ</t>
    </rPh>
    <rPh sb="24" eb="26">
      <t>シセツ</t>
    </rPh>
    <rPh sb="34" eb="35">
      <t>オウ</t>
    </rPh>
    <rPh sb="37" eb="39">
      <t>カシカン</t>
    </rPh>
    <rPh sb="39" eb="41">
      <t>リヨウ</t>
    </rPh>
    <rPh sb="41" eb="42">
      <t>オヨ</t>
    </rPh>
    <rPh sb="43" eb="45">
      <t>シセツ</t>
    </rPh>
    <rPh sb="46" eb="48">
      <t>ジッシ</t>
    </rPh>
    <rPh sb="86" eb="88">
      <t>キサイ</t>
    </rPh>
    <phoneticPr fontId="8"/>
  </si>
  <si>
    <t>少年センター</t>
    <phoneticPr fontId="20"/>
  </si>
  <si>
    <t>教育研修センター</t>
    <rPh sb="0" eb="2">
      <t>キョウイク</t>
    </rPh>
    <rPh sb="2" eb="4">
      <t>ケンシュウ</t>
    </rPh>
    <phoneticPr fontId="20"/>
  </si>
  <si>
    <t>逢瀬町多田野字寒風坦161</t>
    <phoneticPr fontId="20"/>
  </si>
  <si>
    <t>河内ふれあいセンター：768.2㎡
逢瀬公民館河内分館：専有スペースなし
河内地域子ども教室：専有スペースなし≪放課後児童クラブ等≫
逢瀬行政センター河内連絡所：114.7㎡≪庁舎等≫</t>
    <rPh sb="56" eb="61">
      <t>ホウカゴジドウ</t>
    </rPh>
    <rPh sb="64" eb="65">
      <t>トウ</t>
    </rPh>
    <phoneticPr fontId="20"/>
  </si>
  <si>
    <t>郡山市民ふれあいプラザ：2,950.9㎡
郡山市民交流プラザ：3,007.0㎡
郡山市民サービスセンター：280.3㎡≪庁舎等≫
郡山駅前健康相談センター：54.0㎡≪その他施設≫
※郡山駅西口再開発ビル（ビッグアイ）内施設</t>
    <phoneticPr fontId="19"/>
  </si>
  <si>
    <t>清水台地域公民館：1,785.9㎡
少年センター：45.1㎡</t>
    <rPh sb="18" eb="20">
      <t>ショウネン</t>
    </rPh>
    <phoneticPr fontId="19"/>
  </si>
  <si>
    <t>※土地面積は安積開拓官舎(旧立岩邸）に含む。</t>
    <rPh sb="1" eb="3">
      <t>トチ</t>
    </rPh>
    <rPh sb="3" eb="5">
      <t>メンセキ</t>
    </rPh>
    <rPh sb="6" eb="8">
      <t>アサカ</t>
    </rPh>
    <rPh sb="8" eb="10">
      <t>カイタク</t>
    </rPh>
    <rPh sb="10" eb="12">
      <t>カンシャ</t>
    </rPh>
    <rPh sb="13" eb="14">
      <t>キュウ</t>
    </rPh>
    <rPh sb="14" eb="15">
      <t>タ</t>
    </rPh>
    <rPh sb="15" eb="16">
      <t>イワ</t>
    </rPh>
    <rPh sb="16" eb="17">
      <t>テイ</t>
    </rPh>
    <rPh sb="19" eb="20">
      <t>フク</t>
    </rPh>
    <phoneticPr fontId="20"/>
  </si>
  <si>
    <t>町東三丁目84</t>
    <rPh sb="2" eb="3">
      <t>３</t>
    </rPh>
    <phoneticPr fontId="20"/>
  </si>
  <si>
    <t>小山田小学校：6,787.6㎡
小山田小第1児童クラブ：154.0㎡
小山田小第2児童クラブ：63.0㎡≪放課後児童クラブ等≫</t>
    <rPh sb="20" eb="21">
      <t>ダイ</t>
    </rPh>
    <rPh sb="35" eb="38">
      <t>オヤマダ</t>
    </rPh>
    <rPh sb="38" eb="39">
      <t>ショウ</t>
    </rPh>
    <rPh sb="39" eb="40">
      <t>ダイ</t>
    </rPh>
    <rPh sb="41" eb="43">
      <t>ジドウ</t>
    </rPh>
    <phoneticPr fontId="20"/>
  </si>
  <si>
    <t>大槻小学校：8,376.0㎡
大槻小第1児童クラブ：160.0㎡
大槻小第2児童クラブ：64.0㎡≪放課後児童クラブ等≫</t>
    <rPh sb="18" eb="19">
      <t>ダイ</t>
    </rPh>
    <rPh sb="33" eb="35">
      <t>オオツキ</t>
    </rPh>
    <rPh sb="35" eb="36">
      <t>ショウ</t>
    </rPh>
    <rPh sb="36" eb="37">
      <t>ダイ</t>
    </rPh>
    <rPh sb="38" eb="40">
      <t>ジドウ</t>
    </rPh>
    <rPh sb="50" eb="53">
      <t>ホウカゴ</t>
    </rPh>
    <rPh sb="53" eb="55">
      <t>ジドウ</t>
    </rPh>
    <rPh sb="58" eb="59">
      <t>トウ</t>
    </rPh>
    <phoneticPr fontId="19"/>
  </si>
  <si>
    <t>安積第一小学校：6,882.4㎡
安積第一小第1児童クラブ：154.0㎡
安積第一小第2児童クラブ：63.0㎡≪放課後児童クラブ等≫</t>
    <rPh sb="22" eb="23">
      <t>ダイ</t>
    </rPh>
    <rPh sb="37" eb="39">
      <t>アサカ</t>
    </rPh>
    <rPh sb="39" eb="41">
      <t>ダイイチ</t>
    </rPh>
    <rPh sb="41" eb="42">
      <t>ショウ</t>
    </rPh>
    <rPh sb="42" eb="43">
      <t>ダイ</t>
    </rPh>
    <rPh sb="44" eb="46">
      <t>ジドウ</t>
    </rPh>
    <rPh sb="56" eb="59">
      <t>ホウカゴ</t>
    </rPh>
    <rPh sb="59" eb="61">
      <t>ジドウ</t>
    </rPh>
    <rPh sb="64" eb="65">
      <t>トウ</t>
    </rPh>
    <phoneticPr fontId="19"/>
  </si>
  <si>
    <t>開成いすず第1子供会</t>
    <rPh sb="5" eb="6">
      <t>ダイ</t>
    </rPh>
    <phoneticPr fontId="19"/>
  </si>
  <si>
    <t>開成小学校：7,278.9㎡≪学校≫
開成いすず第1子供会：126.0㎡
開成いすず第2子供会：63.0㎡</t>
    <rPh sb="15" eb="17">
      <t>ガッコウ</t>
    </rPh>
    <rPh sb="24" eb="25">
      <t>ダイ</t>
    </rPh>
    <rPh sb="37" eb="39">
      <t>カイセイ</t>
    </rPh>
    <rPh sb="42" eb="43">
      <t>ダイ</t>
    </rPh>
    <rPh sb="44" eb="47">
      <t>コドモカイ</t>
    </rPh>
    <phoneticPr fontId="20"/>
  </si>
  <si>
    <t>安積第一小第1児童クラブ</t>
    <rPh sb="5" eb="6">
      <t>ダイ</t>
    </rPh>
    <phoneticPr fontId="19"/>
  </si>
  <si>
    <t>大槻小第1児童クラブ</t>
    <rPh sb="3" eb="4">
      <t>ダイ</t>
    </rPh>
    <phoneticPr fontId="19"/>
  </si>
  <si>
    <t>小山田小第1児童クラブ</t>
    <rPh sb="4" eb="5">
      <t>ダイ</t>
    </rPh>
    <phoneticPr fontId="19"/>
  </si>
  <si>
    <t>桜小第1児童クラブ</t>
    <phoneticPr fontId="19"/>
  </si>
  <si>
    <t>桜小学校：6,585.2㎡≪学校≫
桜小第1児童クラブ：126.0㎡
桜小第2児童クラブ：63.0㎡</t>
    <rPh sb="20" eb="21">
      <t>ダイ</t>
    </rPh>
    <rPh sb="22" eb="24">
      <t>ジドウ</t>
    </rPh>
    <phoneticPr fontId="19"/>
  </si>
  <si>
    <t>安積第二小第1児童クラブ</t>
    <rPh sb="0" eb="2">
      <t>アサカ</t>
    </rPh>
    <rPh sb="2" eb="3">
      <t>ダイ</t>
    </rPh>
    <rPh sb="3" eb="4">
      <t>２</t>
    </rPh>
    <rPh sb="4" eb="5">
      <t>ショウ</t>
    </rPh>
    <rPh sb="5" eb="6">
      <t>ダイ</t>
    </rPh>
    <rPh sb="7" eb="9">
      <t>ジドウ</t>
    </rPh>
    <phoneticPr fontId="19"/>
  </si>
  <si>
    <t>安積第二小第2児童クラブ</t>
    <rPh sb="0" eb="2">
      <t>アサカ</t>
    </rPh>
    <rPh sb="2" eb="3">
      <t>ダイ</t>
    </rPh>
    <rPh sb="3" eb="4">
      <t>２</t>
    </rPh>
    <rPh sb="4" eb="5">
      <t>ショウ</t>
    </rPh>
    <rPh sb="5" eb="6">
      <t>ダイ</t>
    </rPh>
    <rPh sb="7" eb="9">
      <t>ジドウ</t>
    </rPh>
    <phoneticPr fontId="19"/>
  </si>
  <si>
    <t>西田学園児童クラブ</t>
    <rPh sb="0" eb="2">
      <t>ニシダ</t>
    </rPh>
    <rPh sb="2" eb="4">
      <t>ガクエン</t>
    </rPh>
    <rPh sb="4" eb="6">
      <t>ジドウ</t>
    </rPh>
    <phoneticPr fontId="19"/>
  </si>
  <si>
    <t>河内ふれあいセンター：768.2㎡
逢瀬公民館河内分館：専有スペースなし≪集会施設≫
河内地域子ども教室：専有スペースなし≪放課後児童クラブ等≫
逢瀬行政センター河内連絡所：114.7㎡</t>
    <rPh sb="37" eb="39">
      <t>シュウカイ</t>
    </rPh>
    <rPh sb="39" eb="41">
      <t>シセツ</t>
    </rPh>
    <phoneticPr fontId="20"/>
  </si>
  <si>
    <t>郡山市民ふれあいプラザ：2,950.9㎡
郡山市民交流プラザ：3,007.0㎡≪集会施設≫
郡山市民サービスセンター：280.3㎡
郡山駅前健康相談センター：54.0㎡≪その他施設≫
※郡山駅西口再開発ビル（ビッグアイ）内施設</t>
    <rPh sb="40" eb="42">
      <t>シュウカイ</t>
    </rPh>
    <rPh sb="42" eb="44">
      <t>シセツ</t>
    </rPh>
    <phoneticPr fontId="19"/>
  </si>
  <si>
    <t>※土地面積は、市道富田東一丁目19号線に含む。</t>
    <rPh sb="1" eb="3">
      <t>トチ</t>
    </rPh>
    <rPh sb="3" eb="5">
      <t>メンセキ</t>
    </rPh>
    <rPh sb="7" eb="9">
      <t>シドウ</t>
    </rPh>
    <rPh sb="9" eb="11">
      <t>トミタ</t>
    </rPh>
    <rPh sb="11" eb="12">
      <t>ヒガシ</t>
    </rPh>
    <rPh sb="12" eb="15">
      <t>イッチョウメ</t>
    </rPh>
    <rPh sb="17" eb="18">
      <t>ゴウ</t>
    </rPh>
    <rPh sb="20" eb="21">
      <t>フク</t>
    </rPh>
    <phoneticPr fontId="8"/>
  </si>
  <si>
    <t>郡山富田駅自転車等駐車場</t>
    <rPh sb="0" eb="2">
      <t>コオリヤマ</t>
    </rPh>
    <rPh sb="2" eb="4">
      <t>トミタ</t>
    </rPh>
    <rPh sb="4" eb="5">
      <t>エキ</t>
    </rPh>
    <rPh sb="5" eb="8">
      <t>ジテンシャ</t>
    </rPh>
    <rPh sb="8" eb="9">
      <t>ナド</t>
    </rPh>
    <rPh sb="9" eb="12">
      <t>チュウシャジョウ</t>
    </rPh>
    <phoneticPr fontId="19"/>
  </si>
  <si>
    <t>富田東一丁目2</t>
    <rPh sb="0" eb="2">
      <t>トミタ</t>
    </rPh>
    <rPh sb="2" eb="3">
      <t>ヒガシ</t>
    </rPh>
    <rPh sb="3" eb="6">
      <t>イッチョウメ</t>
    </rPh>
    <phoneticPr fontId="19"/>
  </si>
  <si>
    <t>福祉センター：3,656.9㎡
中央老人福祉センター：2,305.3㎡≪集会施設≫
中央デイ・サービスセンター：677.1㎡</t>
    <rPh sb="36" eb="38">
      <t>シュウカイ</t>
    </rPh>
    <phoneticPr fontId="20"/>
  </si>
  <si>
    <t>郡山市民ふれあいプラザ：2,950.9㎡
郡山市民交流プラザ：3,007.0㎡≪集会施設≫
郡山市民サービスセンター：280.3㎡≪庁舎等≫
郡山駅前健康相談センター：54.0㎡
※郡山駅西口再開発ビル（ビッグアイ）内施設</t>
    <rPh sb="40" eb="42">
      <t>シュウカイ</t>
    </rPh>
    <rPh sb="42" eb="44">
      <t>シセツ</t>
    </rPh>
    <phoneticPr fontId="19"/>
  </si>
  <si>
    <t>郡山市民ふれあいプラザ：2,950.9㎡
郡山市民交流プラザ：3,007.0㎡
郡山市民サービスセンター：280.3㎡≪庁舎等≫
郡山駅前健康相談センター：54.0㎡≪その他施設≫
※郡山駅西口再開発ビル（ビッグアイ）内施設</t>
    <phoneticPr fontId="19"/>
  </si>
  <si>
    <t>福祉センター：3,656.9㎡
中央老人福祉センター：2,305.3㎡
中央デイ・サービスセンター：677.1㎡≪その他施設≫</t>
    <phoneticPr fontId="20"/>
  </si>
  <si>
    <t>福祉センター：3,656.9㎡
中央老人福祉センター：2,305.3㎡
中央デイ・サービスセンター：677.1㎡≪その他施設≫</t>
    <phoneticPr fontId="20"/>
  </si>
  <si>
    <t>安積開拓官舎（旧立岩邸）</t>
    <phoneticPr fontId="20"/>
  </si>
  <si>
    <t>麓山一丁目5-25</t>
    <phoneticPr fontId="20"/>
  </si>
  <si>
    <t>桜小第2児童クラブ</t>
    <phoneticPr fontId="19"/>
  </si>
  <si>
    <t>○</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</si>
</sst>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0_);[Red]\(#,##0.0\)"/>
    <numFmt numFmtId="178" formatCode="0_ "/>
    <numFmt numFmtId="179" formatCode="#,##0_ "/>
    <numFmt numFmtId="180" formatCode="0.0%"/>
    <numFmt numFmtId="181" formatCode="#,##0.0_ "/>
  </numFmts>
  <fonts count="33" x14ac:knownFonts="1">
    <font>
      <sz val="11"/>
      <color theme="1"/>
      <name val="ＭＳ Ｐゴシック"/>
      <family val="3"/>
      <charset val="128"/>
      <scheme val="minor"/>
    </font>
    <font>
      <sz val="18"/>
      <color indexed="54"/>
      <name val="ＭＳ Ｐゴシック"/>
      <family val="3"/>
      <charset val="128"/>
    </font>
    <font>
      <sz val="11"/>
      <color indexed="8"/>
      <name val="ＭＳ Ｐゴシック"/>
      <family val="3"/>
      <charset val="128"/>
    </font>
    <font>
      <b/>
      <sz val="9"/>
      <name val="みんなの文字ゴTTh-R"/>
      <family val="3"/>
      <charset val="128"/>
    </font>
    <font>
      <sz val="6"/>
      <name val="ＭＳ 明朝"/>
      <family val="1"/>
      <charset val="128"/>
    </font>
    <font>
      <sz val="9"/>
      <name val="みんなの文字ゴTTh-R"/>
      <family val="3"/>
      <charset val="128"/>
    </font>
    <font>
      <sz val="8"/>
      <name val="みんなの文字ゴTTh-R"/>
      <family val="3"/>
      <charset val="128"/>
    </font>
    <font>
      <sz val="36"/>
      <name val="みんなの文字ゴTTh-R"/>
      <family val="3"/>
      <charset val="128"/>
    </font>
    <font>
      <sz val="6"/>
      <name val="ＭＳ Ｐゴシック"/>
      <family val="3"/>
      <charset val="128"/>
    </font>
    <font>
      <sz val="24"/>
      <name val="みんなの文字ゴTTh-R"/>
      <family val="3"/>
      <charset val="128"/>
    </font>
    <font>
      <sz val="18"/>
      <name val="みんなの文字ゴTTh-R"/>
      <family val="3"/>
      <charset val="128"/>
    </font>
    <font>
      <sz val="22"/>
      <name val="みんなの文字ゴTTh-R"/>
      <family val="3"/>
      <charset val="128"/>
    </font>
    <font>
      <sz val="16"/>
      <name val="みんなの文字ゴTTh-R"/>
      <family val="3"/>
      <charset val="128"/>
    </font>
    <font>
      <b/>
      <sz val="12"/>
      <name val="みんなの文字ゴTTh-R"/>
      <family val="3"/>
      <charset val="128"/>
    </font>
    <font>
      <sz val="12"/>
      <name val="みんなの文字ゴTTh-R"/>
      <family val="3"/>
      <charset val="128"/>
    </font>
    <font>
      <sz val="11"/>
      <name val="みんなの文字ゴTTh-R"/>
      <family val="3"/>
      <charset val="128"/>
    </font>
    <font>
      <sz val="6"/>
      <name val="みんなの文字ゴTTh-R"/>
      <family val="3"/>
      <charset val="128"/>
    </font>
    <font>
      <sz val="7"/>
      <name val="みんなの文字ゴTTh-R"/>
      <family val="3"/>
      <charset val="128"/>
    </font>
    <font>
      <b/>
      <sz val="7"/>
      <name val="みんなの文字ゴTTh-R"/>
      <family val="3"/>
      <charset val="128"/>
    </font>
    <font>
      <sz val="11"/>
      <color indexed="8"/>
      <name val="ＭＳ Ｐゴシック"/>
      <family val="3"/>
      <charset val="128"/>
    </font>
    <font>
      <sz val="6"/>
      <name val="ＭＳ Ｐゴシック"/>
      <family val="3"/>
      <charset val="128"/>
    </font>
    <font>
      <strike/>
      <sz val="7"/>
      <name val="みんなの文字ゴTTh-R"/>
      <family val="3"/>
      <charset val="128"/>
    </font>
    <font>
      <sz val="6"/>
      <name val="ＭＳ Ｐゴシック"/>
      <family val="3"/>
      <charset val="128"/>
    </font>
    <font>
      <b/>
      <sz val="8"/>
      <name val="みんなの文字ゴTTh-R"/>
      <family val="3"/>
      <charset val="128"/>
    </font>
    <font>
      <sz val="11"/>
      <color theme="1"/>
      <name val="ＭＳ Ｐゴシック"/>
      <family val="3"/>
      <charset val="128"/>
      <scheme val="minor"/>
    </font>
    <font>
      <sz val="12"/>
      <color theme="1"/>
      <name val="ＭＳ 明朝"/>
      <family val="1"/>
      <charset val="128"/>
    </font>
    <font>
      <sz val="11"/>
      <color theme="1"/>
      <name val="ＭＳ Ｐゴシック"/>
      <family val="3"/>
      <charset val="128"/>
    </font>
    <font>
      <b/>
      <sz val="9"/>
      <color theme="0"/>
      <name val="みんなの文字ゴTTh-R"/>
      <family val="3"/>
      <charset val="128"/>
    </font>
    <font>
      <b/>
      <sz val="7"/>
      <color theme="0"/>
      <name val="みんなの文字ゴTTh-R"/>
      <family val="3"/>
      <charset val="128"/>
    </font>
    <font>
      <sz val="9"/>
      <color theme="0"/>
      <name val="みんなの文字ゴTTh-R"/>
      <family val="3"/>
      <charset val="128"/>
    </font>
    <font>
      <sz val="9"/>
      <color rgb="FF0000FF"/>
      <name val="みんなの文字ゴTTh-R"/>
      <family val="3"/>
      <charset val="128"/>
    </font>
    <font>
      <b/>
      <sz val="9"/>
      <color rgb="FF0000FF"/>
      <name val="みんなの文字ゴTTh-R"/>
      <family val="3"/>
      <charset val="128"/>
    </font>
    <font>
      <b/>
      <sz val="6"/>
      <color theme="0"/>
      <name val="みんなの文字ゴTTh-R"/>
      <family val="3"/>
      <charset val="128"/>
    </font>
  </fonts>
  <fills count="20">
    <fill>
      <patternFill patternType="none"/>
    </fill>
    <fill>
      <patternFill patternType="gray125"/>
    </fill>
    <fill>
      <patternFill patternType="solid">
        <fgColor theme="1" tint="0.249977111117893"/>
        <bgColor indexed="64"/>
      </patternFill>
    </fill>
    <fill>
      <patternFill patternType="solid">
        <fgColor rgb="FFFFCC99"/>
        <bgColor indexed="64"/>
      </patternFill>
    </fill>
    <fill>
      <patternFill patternType="solid">
        <fgColor rgb="FFFF9966"/>
        <bgColor indexed="64"/>
      </patternFill>
    </fill>
    <fill>
      <patternFill patternType="solid">
        <fgColor rgb="FFFFFF00"/>
        <bgColor indexed="64"/>
      </patternFill>
    </fill>
    <fill>
      <patternFill patternType="solid">
        <fgColor rgb="FFABDB77"/>
        <bgColor indexed="64"/>
      </patternFill>
    </fill>
    <fill>
      <patternFill patternType="solid">
        <fgColor rgb="FFCCFFFF"/>
        <bgColor indexed="64"/>
      </patternFill>
    </fill>
    <fill>
      <patternFill patternType="solid">
        <fgColor rgb="FF0070C0"/>
        <bgColor indexed="64"/>
      </patternFill>
    </fill>
    <fill>
      <patternFill patternType="solid">
        <fgColor rgb="FF66FFFF"/>
        <bgColor indexed="64"/>
      </patternFill>
    </fill>
    <fill>
      <patternFill patternType="solid">
        <fgColor rgb="FFB37BD4"/>
        <bgColor indexed="64"/>
      </patternFill>
    </fill>
    <fill>
      <patternFill patternType="solid">
        <fgColor rgb="FFFFFFDD"/>
        <bgColor indexed="64"/>
      </patternFill>
    </fill>
    <fill>
      <patternFill patternType="solid">
        <fgColor rgb="FFE6FF9F"/>
        <bgColor indexed="64"/>
      </patternFill>
    </fill>
    <fill>
      <patternFill patternType="solid">
        <fgColor rgb="FF00DFDA"/>
        <bgColor indexed="64"/>
      </patternFill>
    </fill>
    <fill>
      <patternFill patternType="solid">
        <fgColor rgb="FFCCCC00"/>
        <bgColor indexed="64"/>
      </patternFill>
    </fill>
    <fill>
      <patternFill patternType="solid">
        <fgColor rgb="FFFFC9FF"/>
        <bgColor indexed="64"/>
      </patternFill>
    </fill>
    <fill>
      <patternFill patternType="solid">
        <fgColor rgb="FFCCECFF"/>
        <bgColor indexed="64"/>
      </patternFill>
    </fill>
    <fill>
      <patternFill patternType="solid">
        <fgColor rgb="FFD0CECE"/>
        <bgColor indexed="64"/>
      </patternFill>
    </fill>
    <fill>
      <patternFill patternType="solid">
        <fgColor theme="0" tint="-0.14999847407452621"/>
        <bgColor indexed="64"/>
      </patternFill>
    </fill>
    <fill>
      <patternFill patternType="solid">
        <fgColor rgb="FF00602B"/>
        <bgColor indexed="64"/>
      </patternFill>
    </fill>
  </fills>
  <borders count="18">
    <border>
      <left/>
      <right/>
      <top/>
      <bottom/>
      <diagonal/>
    </border>
    <border>
      <left/>
      <right/>
      <top/>
      <bottom style="dotted">
        <color indexed="64"/>
      </bottom>
      <diagonal/>
    </border>
    <border>
      <left/>
      <right/>
      <top style="dotted">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8">
    <xf numFmtId="0" fontId="0" fillId="0" borderId="0">
      <alignment vertical="center"/>
    </xf>
    <xf numFmtId="9" fontId="25" fillId="0" borderId="0" applyFont="0" applyFill="0" applyBorder="0" applyAlignment="0" applyProtection="0">
      <alignment vertical="center"/>
    </xf>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24" fillId="0" borderId="0">
      <alignment vertical="center"/>
    </xf>
    <xf numFmtId="0" fontId="26" fillId="0" borderId="0">
      <alignment vertical="center"/>
    </xf>
    <xf numFmtId="9" fontId="2" fillId="0" borderId="0" applyFont="0" applyFill="0" applyBorder="0" applyAlignment="0" applyProtection="0">
      <alignment vertical="center"/>
    </xf>
  </cellStyleXfs>
  <cellXfs count="170">
    <xf numFmtId="0" fontId="0" fillId="0" borderId="0" xfId="0">
      <alignment vertical="center"/>
    </xf>
    <xf numFmtId="0" fontId="3" fillId="0" borderId="0" xfId="5" applyFont="1" applyAlignment="1">
      <alignment horizontal="center" vertical="center" wrapText="1"/>
    </xf>
    <xf numFmtId="0" fontId="5" fillId="0" borderId="0" xfId="5" applyFont="1" applyAlignment="1">
      <alignment vertical="center" shrinkToFit="1"/>
    </xf>
    <xf numFmtId="0" fontId="5" fillId="0" borderId="0" xfId="5" applyFont="1" applyAlignment="1">
      <alignment vertical="center" wrapText="1"/>
    </xf>
    <xf numFmtId="176" fontId="5" fillId="0" borderId="0" xfId="5" applyNumberFormat="1" applyFont="1" applyAlignment="1">
      <alignment horizontal="right" vertical="center"/>
    </xf>
    <xf numFmtId="177" fontId="5" fillId="0" borderId="0" xfId="5" applyNumberFormat="1" applyFont="1" applyAlignment="1">
      <alignment horizontal="right" vertical="center" shrinkToFit="1"/>
    </xf>
    <xf numFmtId="0" fontId="6" fillId="0" borderId="0" xfId="5" applyFont="1" applyAlignment="1">
      <alignment vertical="center" wrapText="1"/>
    </xf>
    <xf numFmtId="0" fontId="10" fillId="0" borderId="0" xfId="5" applyFont="1" applyAlignment="1">
      <alignment vertical="center" wrapText="1" shrinkToFit="1"/>
    </xf>
    <xf numFmtId="0" fontId="5" fillId="0" borderId="0" xfId="5" applyFont="1" applyAlignment="1">
      <alignment horizontal="center" vertical="center" wrapText="1"/>
    </xf>
    <xf numFmtId="0" fontId="11" fillId="0" borderId="0" xfId="5" applyFont="1" applyAlignment="1">
      <alignment vertical="center" wrapText="1" shrinkToFit="1"/>
    </xf>
    <xf numFmtId="0" fontId="12" fillId="0" borderId="0" xfId="5" applyFont="1" applyAlignment="1">
      <alignment vertical="center" wrapText="1" shrinkToFit="1"/>
    </xf>
    <xf numFmtId="0" fontId="13" fillId="0" borderId="0" xfId="5" applyFont="1" applyAlignment="1">
      <alignment horizontal="center" vertical="center" wrapText="1"/>
    </xf>
    <xf numFmtId="0" fontId="14" fillId="0" borderId="0" xfId="5" applyFont="1" applyAlignment="1">
      <alignment vertical="center" wrapText="1" shrinkToFit="1"/>
    </xf>
    <xf numFmtId="0" fontId="14" fillId="0" borderId="1" xfId="5" applyFont="1" applyBorder="1" applyAlignment="1">
      <alignment vertical="center"/>
    </xf>
    <xf numFmtId="0" fontId="14" fillId="0" borderId="1" xfId="5" applyFont="1" applyBorder="1" applyAlignment="1">
      <alignment horizontal="left" vertical="center"/>
    </xf>
    <xf numFmtId="0" fontId="14" fillId="0" borderId="2" xfId="5" applyFont="1" applyBorder="1" applyAlignment="1">
      <alignment horizontal="left" vertical="center"/>
    </xf>
    <xf numFmtId="0" fontId="14" fillId="0" borderId="0" xfId="5" applyFont="1" applyBorder="1" applyAlignment="1">
      <alignment vertical="center"/>
    </xf>
    <xf numFmtId="0" fontId="14" fillId="0" borderId="2" xfId="5" applyFont="1" applyBorder="1" applyAlignment="1">
      <alignment vertical="center"/>
    </xf>
    <xf numFmtId="0" fontId="14" fillId="0" borderId="0" xfId="5" applyFont="1" applyBorder="1" applyAlignment="1">
      <alignment vertical="center" wrapText="1" shrinkToFit="1"/>
    </xf>
    <xf numFmtId="0" fontId="15" fillId="0" borderId="0" xfId="5" applyFont="1" applyAlignment="1">
      <alignment vertical="center" wrapText="1" shrinkToFit="1"/>
    </xf>
    <xf numFmtId="0" fontId="15" fillId="0" borderId="0" xfId="5" applyFont="1" applyAlignment="1">
      <alignment vertical="center"/>
    </xf>
    <xf numFmtId="0" fontId="5" fillId="0" borderId="3" xfId="5" applyFont="1" applyBorder="1" applyAlignment="1">
      <alignment vertical="center"/>
    </xf>
    <xf numFmtId="0" fontId="5" fillId="0" borderId="4" xfId="5" applyFont="1" applyBorder="1" applyAlignment="1">
      <alignment vertical="center"/>
    </xf>
    <xf numFmtId="0" fontId="3" fillId="0" borderId="0" xfId="5" applyFont="1" applyBorder="1" applyAlignment="1">
      <alignment horizontal="center" vertical="center" wrapText="1"/>
    </xf>
    <xf numFmtId="0" fontId="5" fillId="0" borderId="0" xfId="5" applyFont="1" applyBorder="1" applyAlignment="1">
      <alignment horizontal="left" vertical="center" wrapText="1" shrinkToFit="1"/>
    </xf>
    <xf numFmtId="0" fontId="5" fillId="0" borderId="0" xfId="5" applyFont="1" applyBorder="1" applyAlignment="1">
      <alignment horizontal="left" vertical="center" shrinkToFit="1"/>
    </xf>
    <xf numFmtId="0" fontId="5" fillId="0" borderId="0" xfId="5" applyFont="1" applyBorder="1" applyAlignment="1">
      <alignment vertical="center"/>
    </xf>
    <xf numFmtId="0" fontId="5" fillId="0" borderId="0" xfId="5" applyFont="1" applyFill="1" applyBorder="1">
      <alignment vertical="center"/>
    </xf>
    <xf numFmtId="0" fontId="5" fillId="0" borderId="0" xfId="5" applyNumberFormat="1" applyFont="1" applyFill="1" applyBorder="1">
      <alignment vertical="center"/>
    </xf>
    <xf numFmtId="0" fontId="6" fillId="0" borderId="0" xfId="5" applyFont="1" applyFill="1" applyBorder="1" applyAlignment="1">
      <alignment vertical="center" wrapText="1"/>
    </xf>
    <xf numFmtId="0" fontId="14" fillId="0" borderId="0" xfId="5" applyFont="1" applyFill="1" applyBorder="1" applyAlignment="1">
      <alignment wrapText="1"/>
    </xf>
    <xf numFmtId="0" fontId="14" fillId="0" borderId="0" xfId="5" applyFont="1" applyFill="1" applyBorder="1" applyAlignment="1">
      <alignment horizontal="left" vertical="center"/>
    </xf>
    <xf numFmtId="0" fontId="14" fillId="0" borderId="0" xfId="5" applyFont="1" applyFill="1" applyBorder="1" applyAlignment="1">
      <alignment horizontal="left" vertical="center" shrinkToFit="1"/>
    </xf>
    <xf numFmtId="177" fontId="5" fillId="0" borderId="0" xfId="5" applyNumberFormat="1" applyFont="1" applyFill="1" applyBorder="1" applyAlignment="1">
      <alignment vertical="center" shrinkToFit="1"/>
    </xf>
    <xf numFmtId="0" fontId="5" fillId="0" borderId="0" xfId="5" applyFont="1" applyFill="1" applyBorder="1" applyAlignment="1">
      <alignment horizontal="center" vertical="center"/>
    </xf>
    <xf numFmtId="0" fontId="14" fillId="0" borderId="0" xfId="5" applyFont="1" applyFill="1" applyBorder="1" applyAlignment="1">
      <alignment horizontal="left" wrapText="1"/>
    </xf>
    <xf numFmtId="0" fontId="5" fillId="0" borderId="0" xfId="5" applyFont="1" applyBorder="1">
      <alignment vertical="center"/>
    </xf>
    <xf numFmtId="0" fontId="14" fillId="0" borderId="0" xfId="5" applyFont="1" applyFill="1" applyBorder="1" applyAlignment="1">
      <alignment horizontal="left"/>
    </xf>
    <xf numFmtId="176" fontId="5" fillId="0" borderId="0" xfId="5" applyNumberFormat="1" applyFont="1" applyFill="1" applyBorder="1" applyAlignment="1">
      <alignment horizontal="right" vertical="center"/>
    </xf>
    <xf numFmtId="177" fontId="5" fillId="0" borderId="0" xfId="5" applyNumberFormat="1" applyFont="1" applyFill="1" applyBorder="1" applyAlignment="1">
      <alignment horizontal="right" vertical="center" shrinkToFit="1"/>
    </xf>
    <xf numFmtId="0" fontId="27" fillId="0" borderId="0" xfId="5" applyFont="1" applyFill="1" applyAlignment="1">
      <alignment vertical="center" wrapText="1"/>
    </xf>
    <xf numFmtId="0" fontId="29" fillId="2" borderId="0" xfId="5" applyFont="1" applyFill="1">
      <alignment vertical="center"/>
    </xf>
    <xf numFmtId="0" fontId="5" fillId="0" borderId="0" xfId="5" applyFont="1">
      <alignment vertical="center"/>
    </xf>
    <xf numFmtId="0" fontId="17" fillId="0" borderId="8" xfId="5" applyFont="1" applyBorder="1" applyAlignment="1">
      <alignment vertical="center" shrinkToFit="1"/>
    </xf>
    <xf numFmtId="0" fontId="18" fillId="3" borderId="8" xfId="5" applyFont="1" applyFill="1" applyBorder="1" applyAlignment="1">
      <alignment vertical="center" wrapText="1"/>
    </xf>
    <xf numFmtId="0" fontId="17" fillId="0" borderId="8" xfId="5" applyNumberFormat="1" applyFont="1" applyFill="1" applyBorder="1" applyAlignment="1">
      <alignment vertical="center" wrapText="1"/>
    </xf>
    <xf numFmtId="0" fontId="17" fillId="0" borderId="8" xfId="5" applyFont="1" applyFill="1" applyBorder="1" applyAlignment="1">
      <alignment vertical="center" wrapText="1"/>
    </xf>
    <xf numFmtId="0" fontId="17" fillId="0" borderId="8" xfId="5" applyFont="1" applyFill="1" applyBorder="1" applyAlignment="1">
      <alignment vertical="center" wrapText="1" shrinkToFit="1"/>
    </xf>
    <xf numFmtId="178" fontId="17" fillId="0" borderId="8" xfId="5" applyNumberFormat="1" applyFont="1" applyFill="1" applyBorder="1" applyAlignment="1">
      <alignment horizontal="center" vertical="center" wrapText="1" shrinkToFit="1"/>
    </xf>
    <xf numFmtId="176" fontId="17" fillId="0" borderId="8" xfId="5" applyNumberFormat="1" applyFont="1" applyFill="1" applyBorder="1" applyAlignment="1">
      <alignment horizontal="right" vertical="center"/>
    </xf>
    <xf numFmtId="178" fontId="17" fillId="0" borderId="8" xfId="3" applyNumberFormat="1" applyFont="1" applyFill="1" applyBorder="1" applyAlignment="1">
      <alignment horizontal="right" vertical="center" shrinkToFit="1"/>
    </xf>
    <xf numFmtId="177" fontId="17" fillId="0" borderId="8" xfId="5" applyNumberFormat="1" applyFont="1" applyFill="1" applyBorder="1" applyAlignment="1">
      <alignment horizontal="right" vertical="center" shrinkToFit="1"/>
    </xf>
    <xf numFmtId="177" fontId="17" fillId="0" borderId="8" xfId="5" applyNumberFormat="1" applyFont="1" applyFill="1" applyBorder="1" applyAlignment="1">
      <alignment horizontal="center" vertical="center" shrinkToFit="1"/>
    </xf>
    <xf numFmtId="0" fontId="17" fillId="0" borderId="8" xfId="5" applyFont="1" applyBorder="1" applyAlignment="1">
      <alignment horizontal="center" vertical="center"/>
    </xf>
    <xf numFmtId="179" fontId="17" fillId="0" borderId="8" xfId="5" applyNumberFormat="1" applyFont="1" applyBorder="1" applyAlignment="1">
      <alignment vertical="center" shrinkToFit="1"/>
    </xf>
    <xf numFmtId="181" fontId="17" fillId="0" borderId="8" xfId="5" applyNumberFormat="1" applyFont="1" applyFill="1" applyBorder="1" applyAlignment="1">
      <alignment vertical="center" shrinkToFit="1"/>
    </xf>
    <xf numFmtId="0" fontId="30" fillId="0" borderId="0" xfId="5" applyFont="1">
      <alignment vertical="center"/>
    </xf>
    <xf numFmtId="0" fontId="17" fillId="0" borderId="8" xfId="5" applyFont="1" applyBorder="1" applyAlignment="1">
      <alignment vertical="center" wrapText="1" shrinkToFit="1"/>
    </xf>
    <xf numFmtId="176" fontId="17" fillId="0" borderId="8" xfId="5" applyNumberFormat="1" applyFont="1" applyBorder="1" applyAlignment="1">
      <alignment horizontal="right" vertical="center"/>
    </xf>
    <xf numFmtId="178" fontId="17" fillId="0" borderId="8" xfId="3" applyNumberFormat="1" applyFont="1" applyBorder="1" applyAlignment="1">
      <alignment horizontal="right" vertical="center" shrinkToFit="1"/>
    </xf>
    <xf numFmtId="0" fontId="21" fillId="0" borderId="8" xfId="5" applyFont="1" applyFill="1" applyBorder="1" applyAlignment="1">
      <alignment vertical="center" wrapText="1"/>
    </xf>
    <xf numFmtId="0" fontId="3" fillId="0" borderId="0" xfId="5" applyFont="1" applyAlignment="1">
      <alignment vertical="center" wrapText="1"/>
    </xf>
    <xf numFmtId="0" fontId="31" fillId="0" borderId="0" xfId="5" applyFont="1" applyAlignment="1">
      <alignment vertical="center" wrapText="1"/>
    </xf>
    <xf numFmtId="0" fontId="17" fillId="0" borderId="8" xfId="5" applyFont="1" applyFill="1" applyBorder="1" applyAlignment="1">
      <alignment horizontal="center" vertical="center"/>
    </xf>
    <xf numFmtId="0" fontId="18" fillId="4" borderId="8" xfId="5" applyFont="1" applyFill="1" applyBorder="1" applyAlignment="1">
      <alignment vertical="center" wrapText="1"/>
    </xf>
    <xf numFmtId="0" fontId="18" fillId="5" borderId="8" xfId="5" applyFont="1" applyFill="1" applyBorder="1" applyAlignment="1">
      <alignment vertical="center" wrapText="1"/>
    </xf>
    <xf numFmtId="0" fontId="18" fillId="6" borderId="8" xfId="5" applyFont="1" applyFill="1" applyBorder="1" applyAlignment="1">
      <alignment vertical="center" wrapText="1"/>
    </xf>
    <xf numFmtId="0" fontId="21" fillId="0" borderId="8" xfId="5" applyFont="1" applyFill="1" applyBorder="1" applyAlignment="1">
      <alignment vertical="center" wrapText="1" shrinkToFit="1"/>
    </xf>
    <xf numFmtId="176" fontId="21" fillId="0" borderId="8" xfId="5" applyNumberFormat="1" applyFont="1" applyFill="1" applyBorder="1" applyAlignment="1">
      <alignment horizontal="right" vertical="center"/>
    </xf>
    <xf numFmtId="178" fontId="21" fillId="0" borderId="8" xfId="3" applyNumberFormat="1" applyFont="1" applyFill="1" applyBorder="1" applyAlignment="1">
      <alignment horizontal="right" vertical="center" shrinkToFit="1"/>
    </xf>
    <xf numFmtId="177" fontId="21" fillId="0" borderId="8" xfId="5" applyNumberFormat="1" applyFont="1" applyFill="1" applyBorder="1" applyAlignment="1">
      <alignment horizontal="right" vertical="center" shrinkToFit="1"/>
    </xf>
    <xf numFmtId="0" fontId="17" fillId="0" borderId="8" xfId="0" applyFont="1" applyBorder="1" applyAlignment="1">
      <alignment vertical="center" wrapText="1"/>
    </xf>
    <xf numFmtId="0" fontId="18" fillId="7" borderId="8" xfId="5" applyFont="1" applyFill="1" applyBorder="1" applyAlignment="1">
      <alignment vertical="center" wrapText="1"/>
    </xf>
    <xf numFmtId="0" fontId="18" fillId="9" borderId="8" xfId="5" applyFont="1" applyFill="1" applyBorder="1" applyAlignment="1">
      <alignment vertical="center" wrapText="1"/>
    </xf>
    <xf numFmtId="0" fontId="18" fillId="10" borderId="8" xfId="5" applyFont="1" applyFill="1" applyBorder="1" applyAlignment="1">
      <alignment vertical="center" wrapText="1"/>
    </xf>
    <xf numFmtId="0" fontId="18" fillId="11" borderId="8" xfId="5" applyFont="1" applyFill="1" applyBorder="1" applyAlignment="1">
      <alignment vertical="center" wrapText="1"/>
    </xf>
    <xf numFmtId="0" fontId="18" fillId="12" borderId="8" xfId="5" applyFont="1" applyFill="1" applyBorder="1" applyAlignment="1">
      <alignment vertical="center" wrapText="1"/>
    </xf>
    <xf numFmtId="0" fontId="18" fillId="13" borderId="8" xfId="5" applyFont="1" applyFill="1" applyBorder="1" applyAlignment="1">
      <alignment vertical="center" wrapText="1"/>
    </xf>
    <xf numFmtId="0" fontId="18" fillId="14" borderId="8" xfId="5" applyFont="1" applyFill="1" applyBorder="1" applyAlignment="1">
      <alignment vertical="center" wrapText="1"/>
    </xf>
    <xf numFmtId="0" fontId="18" fillId="15" borderId="8" xfId="5" applyFont="1" applyFill="1" applyBorder="1" applyAlignment="1">
      <alignment vertical="center" wrapText="1"/>
    </xf>
    <xf numFmtId="0" fontId="18" fillId="16" borderId="8" xfId="5" applyFont="1" applyFill="1" applyBorder="1" applyAlignment="1">
      <alignment vertical="center" wrapText="1"/>
    </xf>
    <xf numFmtId="0" fontId="17" fillId="0" borderId="8" xfId="5" applyFont="1" applyFill="1" applyBorder="1" applyAlignment="1">
      <alignment vertical="center"/>
    </xf>
    <xf numFmtId="0" fontId="18" fillId="17" borderId="8" xfId="5" applyFont="1" applyFill="1" applyBorder="1" applyAlignment="1">
      <alignment vertical="center" wrapText="1"/>
    </xf>
    <xf numFmtId="0" fontId="5" fillId="0" borderId="0" xfId="5" applyFont="1" applyAlignment="1">
      <alignment horizontal="center" vertical="center"/>
    </xf>
    <xf numFmtId="0" fontId="5" fillId="0" borderId="0" xfId="5" applyNumberFormat="1" applyFont="1">
      <alignment vertical="center"/>
    </xf>
    <xf numFmtId="0" fontId="16" fillId="0" borderId="0" xfId="5" applyFont="1" applyAlignment="1">
      <alignment vertical="center" wrapText="1"/>
    </xf>
    <xf numFmtId="0" fontId="5" fillId="0" borderId="0" xfId="5" applyFont="1" applyAlignment="1">
      <alignment horizontal="center" vertical="center" shrinkToFit="1"/>
    </xf>
    <xf numFmtId="176" fontId="28" fillId="2" borderId="8" xfId="5" applyNumberFormat="1" applyFont="1" applyFill="1" applyBorder="1" applyAlignment="1">
      <alignment horizontal="center" vertical="center" wrapText="1"/>
    </xf>
    <xf numFmtId="178" fontId="17" fillId="0" borderId="8" xfId="5" applyNumberFormat="1" applyFont="1" applyFill="1" applyBorder="1" applyAlignment="1">
      <alignment vertical="center" wrapText="1" shrinkToFit="1"/>
    </xf>
    <xf numFmtId="180" fontId="5" fillId="0" borderId="0" xfId="1" applyNumberFormat="1" applyFont="1" applyFill="1" applyBorder="1">
      <alignment vertical="center"/>
    </xf>
    <xf numFmtId="176" fontId="17" fillId="0" borderId="8" xfId="5" applyNumberFormat="1" applyFont="1" applyFill="1" applyBorder="1" applyAlignment="1">
      <alignment horizontal="center" vertical="center"/>
    </xf>
    <xf numFmtId="176" fontId="17" fillId="0" borderId="8" xfId="5" applyNumberFormat="1" applyFont="1" applyBorder="1" applyAlignment="1">
      <alignment horizontal="center" vertical="center"/>
    </xf>
    <xf numFmtId="0" fontId="6" fillId="0" borderId="0" xfId="5" applyFont="1" applyBorder="1">
      <alignment vertical="center"/>
    </xf>
    <xf numFmtId="0" fontId="6" fillId="0" borderId="0" xfId="5" applyFont="1">
      <alignment vertical="center"/>
    </xf>
    <xf numFmtId="0" fontId="23" fillId="0" borderId="0" xfId="5" applyFont="1" applyAlignment="1">
      <alignment horizontal="center" vertical="center" wrapText="1"/>
    </xf>
    <xf numFmtId="0" fontId="6" fillId="0" borderId="0" xfId="5" applyFont="1" applyAlignment="1">
      <alignment vertical="center" shrinkToFit="1"/>
    </xf>
    <xf numFmtId="176" fontId="6" fillId="0" borderId="0" xfId="5" applyNumberFormat="1" applyFont="1" applyAlignment="1">
      <alignment horizontal="right" vertical="center"/>
    </xf>
    <xf numFmtId="177" fontId="6" fillId="0" borderId="0" xfId="5" applyNumberFormat="1" applyFont="1" applyAlignment="1">
      <alignment horizontal="right" vertical="center" shrinkToFit="1"/>
    </xf>
    <xf numFmtId="0" fontId="6" fillId="0" borderId="0" xfId="5" applyFont="1" applyAlignment="1">
      <alignment horizontal="center" vertical="center"/>
    </xf>
    <xf numFmtId="0" fontId="6" fillId="0" borderId="0" xfId="5" applyNumberFormat="1" applyFont="1">
      <alignment vertical="center"/>
    </xf>
    <xf numFmtId="176" fontId="17" fillId="18" borderId="8" xfId="5" applyNumberFormat="1" applyFont="1" applyFill="1" applyBorder="1" applyAlignment="1">
      <alignment horizontal="center" vertical="center"/>
    </xf>
    <xf numFmtId="0" fontId="17" fillId="18" borderId="8" xfId="5" applyFont="1" applyFill="1" applyBorder="1" applyAlignment="1">
      <alignment horizontal="center" vertical="center"/>
    </xf>
    <xf numFmtId="178" fontId="17" fillId="0" borderId="8" xfId="4" applyNumberFormat="1" applyFont="1" applyBorder="1" applyAlignment="1">
      <alignment horizontal="right" vertical="center" shrinkToFit="1"/>
    </xf>
    <xf numFmtId="179" fontId="17" fillId="0" borderId="8" xfId="5" applyNumberFormat="1" applyFont="1" applyFill="1" applyBorder="1" applyAlignment="1">
      <alignment vertical="center" shrinkToFit="1"/>
    </xf>
    <xf numFmtId="10" fontId="17" fillId="0" borderId="8" xfId="5" applyNumberFormat="1" applyFont="1" applyBorder="1">
      <alignment vertical="center"/>
    </xf>
    <xf numFmtId="10" fontId="17" fillId="0" borderId="8" xfId="5" applyNumberFormat="1" applyFont="1" applyFill="1" applyBorder="1">
      <alignment vertical="center"/>
    </xf>
    <xf numFmtId="10" fontId="21" fillId="0" borderId="8" xfId="5" applyNumberFormat="1" applyFont="1" applyBorder="1">
      <alignment vertical="center"/>
    </xf>
    <xf numFmtId="10" fontId="17" fillId="0" borderId="8" xfId="5" applyNumberFormat="1" applyFont="1" applyBorder="1" applyAlignment="1">
      <alignment vertical="center"/>
    </xf>
    <xf numFmtId="0" fontId="28" fillId="19" borderId="8" xfId="5" applyFont="1" applyFill="1" applyBorder="1" applyAlignment="1">
      <alignment vertical="center" wrapText="1"/>
    </xf>
    <xf numFmtId="0" fontId="28" fillId="8" borderId="8" xfId="5" applyFont="1" applyFill="1" applyBorder="1" applyAlignment="1">
      <alignment vertical="center" wrapText="1"/>
    </xf>
    <xf numFmtId="0" fontId="29" fillId="0" borderId="0" xfId="5" applyFont="1">
      <alignment vertical="center"/>
    </xf>
    <xf numFmtId="0" fontId="28" fillId="2" borderId="8" xfId="5" applyFont="1" applyFill="1" applyBorder="1" applyAlignment="1">
      <alignment horizontal="center" vertical="center" wrapText="1"/>
    </xf>
    <xf numFmtId="0" fontId="28" fillId="2" borderId="8" xfId="5" applyFont="1" applyFill="1" applyBorder="1" applyAlignment="1">
      <alignment horizontal="center" vertical="center"/>
    </xf>
    <xf numFmtId="177" fontId="28" fillId="2" borderId="8" xfId="5" applyNumberFormat="1" applyFont="1" applyFill="1" applyBorder="1" applyAlignment="1">
      <alignment horizontal="center" vertical="center" wrapText="1"/>
    </xf>
    <xf numFmtId="176" fontId="32" fillId="2" borderId="8" xfId="5" applyNumberFormat="1" applyFont="1" applyFill="1" applyBorder="1" applyAlignment="1">
      <alignment horizontal="center" vertical="center" textRotation="255" wrapText="1"/>
    </xf>
    <xf numFmtId="0" fontId="28" fillId="2" borderId="8" xfId="5" applyNumberFormat="1" applyFont="1" applyFill="1" applyBorder="1" applyAlignment="1">
      <alignment horizontal="center" vertical="center" wrapText="1"/>
    </xf>
    <xf numFmtId="179" fontId="5" fillId="0" borderId="0" xfId="5" applyNumberFormat="1" applyFont="1">
      <alignment vertical="center"/>
    </xf>
    <xf numFmtId="0" fontId="14" fillId="0" borderId="0" xfId="5" applyFont="1" applyAlignment="1">
      <alignment vertical="center"/>
    </xf>
    <xf numFmtId="0" fontId="14" fillId="0" borderId="0" xfId="5" applyFont="1" applyAlignment="1">
      <alignment horizontal="left" vertical="center"/>
    </xf>
    <xf numFmtId="0" fontId="12" fillId="0" borderId="0" xfId="5" applyFont="1" applyAlignment="1">
      <alignment horizontal="center" vertical="center" wrapText="1"/>
    </xf>
    <xf numFmtId="0" fontId="5" fillId="0" borderId="0" xfId="5" applyFont="1" applyAlignment="1">
      <alignment vertical="center" wrapText="1" shrinkToFit="1"/>
    </xf>
    <xf numFmtId="0" fontId="5" fillId="0" borderId="0" xfId="5" applyFont="1" applyAlignment="1">
      <alignment vertical="center"/>
    </xf>
    <xf numFmtId="0" fontId="5" fillId="0" borderId="6" xfId="5" applyFont="1" applyBorder="1" applyAlignment="1">
      <alignment vertical="center" wrapText="1" shrinkToFit="1"/>
    </xf>
    <xf numFmtId="0" fontId="5" fillId="0" borderId="0" xfId="5" applyFont="1" applyBorder="1" applyAlignment="1">
      <alignment vertical="center" wrapText="1" shrinkToFit="1"/>
    </xf>
    <xf numFmtId="0" fontId="5" fillId="0" borderId="7" xfId="5" applyFont="1" applyBorder="1" applyAlignment="1">
      <alignment vertical="center" wrapText="1" shrinkToFit="1"/>
    </xf>
    <xf numFmtId="0" fontId="5" fillId="0" borderId="9" xfId="5" applyFont="1" applyBorder="1" applyAlignment="1">
      <alignment vertical="center" wrapText="1" shrinkToFit="1"/>
    </xf>
    <xf numFmtId="0" fontId="5" fillId="0" borderId="4" xfId="5" applyFont="1" applyBorder="1" applyAlignment="1">
      <alignment vertical="center" wrapText="1" shrinkToFit="1"/>
    </xf>
    <xf numFmtId="0" fontId="5" fillId="0" borderId="5" xfId="5" applyFont="1" applyBorder="1" applyAlignment="1">
      <alignment vertical="center" wrapText="1" shrinkToFit="1"/>
    </xf>
    <xf numFmtId="0" fontId="5" fillId="0" borderId="8" xfId="5" applyFont="1" applyBorder="1" applyAlignment="1">
      <alignment vertical="center" wrapText="1" shrinkToFit="1"/>
    </xf>
    <xf numFmtId="181" fontId="21" fillId="0" borderId="8" xfId="5" applyNumberFormat="1" applyFont="1" applyFill="1" applyBorder="1" applyAlignment="1">
      <alignment vertical="center" shrinkToFit="1"/>
    </xf>
    <xf numFmtId="0" fontId="14" fillId="0" borderId="0" xfId="5" applyFont="1" applyAlignment="1">
      <alignment vertical="center"/>
    </xf>
    <xf numFmtId="0" fontId="14" fillId="0" borderId="0" xfId="5" applyFont="1" applyAlignment="1">
      <alignment horizontal="center" vertical="center"/>
    </xf>
    <xf numFmtId="0" fontId="14" fillId="0" borderId="0" xfId="5" applyFont="1" applyAlignment="1">
      <alignment horizontal="left" vertical="center"/>
    </xf>
    <xf numFmtId="0" fontId="7" fillId="0" borderId="0" xfId="5" applyFont="1" applyAlignment="1">
      <alignment horizontal="center" vertical="center" wrapText="1" shrinkToFit="1"/>
    </xf>
    <xf numFmtId="0" fontId="9" fillId="0" borderId="0" xfId="5" applyFont="1" applyAlignment="1">
      <alignment horizontal="center" vertical="center" wrapText="1"/>
    </xf>
    <xf numFmtId="0" fontId="10" fillId="0" borderId="0" xfId="5" applyFont="1" applyAlignment="1">
      <alignment horizontal="center" vertical="center" wrapText="1"/>
    </xf>
    <xf numFmtId="0" fontId="11" fillId="0" borderId="0" xfId="5" applyFont="1" applyAlignment="1">
      <alignment horizontal="center" vertical="center" wrapText="1"/>
    </xf>
    <xf numFmtId="0" fontId="12" fillId="0" borderId="0" xfId="5" applyFont="1" applyAlignment="1">
      <alignment horizontal="center" vertical="center" wrapText="1"/>
    </xf>
    <xf numFmtId="0" fontId="5" fillId="0" borderId="0" xfId="5" applyFont="1" applyAlignment="1">
      <alignment vertical="center" wrapText="1" shrinkToFit="1"/>
    </xf>
    <xf numFmtId="0" fontId="5" fillId="0" borderId="0" xfId="5" applyFont="1" applyAlignment="1">
      <alignment vertical="center"/>
    </xf>
    <xf numFmtId="0" fontId="5" fillId="0" borderId="8" xfId="5" applyFont="1" applyBorder="1" applyAlignment="1">
      <alignment horizontal="left" vertical="center" wrapText="1" shrinkToFit="1"/>
    </xf>
    <xf numFmtId="0" fontId="5" fillId="0" borderId="8" xfId="5" applyFont="1" applyBorder="1" applyAlignment="1">
      <alignment horizontal="left" vertical="center" shrinkToFit="1"/>
    </xf>
    <xf numFmtId="0" fontId="5" fillId="0" borderId="12" xfId="5" applyFont="1" applyBorder="1" applyAlignment="1">
      <alignment horizontal="left" vertical="center" wrapText="1"/>
    </xf>
    <xf numFmtId="0" fontId="5" fillId="0" borderId="8" xfId="5" applyFont="1" applyBorder="1" applyAlignment="1">
      <alignment horizontal="left" vertical="center"/>
    </xf>
    <xf numFmtId="0" fontId="5" fillId="0" borderId="12" xfId="5" applyFont="1" applyBorder="1" applyAlignment="1">
      <alignment horizontal="left" vertical="center"/>
    </xf>
    <xf numFmtId="0" fontId="5" fillId="0" borderId="13" xfId="5" applyFont="1" applyBorder="1" applyAlignment="1">
      <alignment horizontal="left" vertical="center"/>
    </xf>
    <xf numFmtId="0" fontId="5" fillId="0" borderId="14" xfId="5" applyFont="1" applyBorder="1" applyAlignment="1">
      <alignment horizontal="left" vertical="center"/>
    </xf>
    <xf numFmtId="0" fontId="5" fillId="0" borderId="15" xfId="5" applyFont="1" applyBorder="1" applyAlignment="1">
      <alignment vertical="center" wrapText="1" shrinkToFit="1"/>
    </xf>
    <xf numFmtId="0" fontId="5" fillId="0" borderId="16" xfId="5" applyFont="1" applyBorder="1" applyAlignment="1">
      <alignment vertical="center" wrapText="1" shrinkToFit="1"/>
    </xf>
    <xf numFmtId="0" fontId="5" fillId="0" borderId="17" xfId="5" applyFont="1" applyBorder="1" applyAlignment="1">
      <alignment vertical="center" wrapText="1" shrinkToFit="1"/>
    </xf>
    <xf numFmtId="0" fontId="5" fillId="0" borderId="6" xfId="5" applyFont="1" applyBorder="1" applyAlignment="1">
      <alignment vertical="center" wrapText="1" shrinkToFit="1"/>
    </xf>
    <xf numFmtId="0" fontId="5" fillId="0" borderId="0" xfId="5" applyFont="1" applyBorder="1" applyAlignment="1">
      <alignment vertical="center" wrapText="1" shrinkToFit="1"/>
    </xf>
    <xf numFmtId="0" fontId="5" fillId="0" borderId="7" xfId="5" applyFont="1" applyBorder="1" applyAlignment="1">
      <alignment vertical="center" wrapText="1" shrinkToFit="1"/>
    </xf>
    <xf numFmtId="0" fontId="5" fillId="0" borderId="9" xfId="5" applyFont="1" applyBorder="1" applyAlignment="1">
      <alignment vertical="center" wrapText="1" shrinkToFit="1"/>
    </xf>
    <xf numFmtId="0" fontId="5" fillId="0" borderId="10" xfId="5" applyFont="1" applyBorder="1" applyAlignment="1">
      <alignment vertical="center" wrapText="1" shrinkToFit="1"/>
    </xf>
    <xf numFmtId="0" fontId="5" fillId="0" borderId="4" xfId="5" applyFont="1" applyBorder="1" applyAlignment="1">
      <alignment vertical="center" wrapText="1" shrinkToFit="1"/>
    </xf>
    <xf numFmtId="0" fontId="5" fillId="0" borderId="5" xfId="5" applyFont="1" applyBorder="1" applyAlignment="1">
      <alignment vertical="center" wrapText="1" shrinkToFit="1"/>
    </xf>
    <xf numFmtId="0" fontId="5" fillId="0" borderId="8" xfId="5" applyFont="1" applyBorder="1" applyAlignment="1">
      <alignment vertical="center" wrapText="1" shrinkToFit="1"/>
    </xf>
    <xf numFmtId="0" fontId="5" fillId="0" borderId="8" xfId="5" applyFont="1" applyBorder="1" applyAlignment="1">
      <alignment horizontal="center" vertical="center"/>
    </xf>
    <xf numFmtId="0" fontId="5" fillId="0" borderId="14" xfId="5" applyFont="1" applyBorder="1" applyAlignment="1">
      <alignment horizontal="center" vertical="center"/>
    </xf>
    <xf numFmtId="0" fontId="5" fillId="0" borderId="12" xfId="5" applyFont="1" applyBorder="1" applyAlignment="1">
      <alignment horizontal="left" vertical="center" wrapText="1" shrinkToFit="1"/>
    </xf>
    <xf numFmtId="0" fontId="5" fillId="0" borderId="8" xfId="5" applyFont="1" applyBorder="1" applyAlignment="1">
      <alignment horizontal="center" vertical="center" shrinkToFit="1"/>
    </xf>
    <xf numFmtId="0" fontId="5" fillId="0" borderId="13" xfId="5" applyFont="1" applyBorder="1" applyAlignment="1">
      <alignment horizontal="center" vertical="center"/>
    </xf>
    <xf numFmtId="0" fontId="5" fillId="0" borderId="14" xfId="5" applyFont="1" applyBorder="1" applyAlignment="1">
      <alignment horizontal="left" vertical="center" wrapText="1" shrinkToFit="1"/>
    </xf>
    <xf numFmtId="0" fontId="5" fillId="0" borderId="5" xfId="5" applyFont="1" applyBorder="1" applyAlignment="1">
      <alignment horizontal="left" vertical="center" wrapText="1" shrinkToFit="1"/>
    </xf>
    <xf numFmtId="0" fontId="5" fillId="0" borderId="11" xfId="5" applyFont="1" applyBorder="1" applyAlignment="1">
      <alignment horizontal="left" vertical="center" wrapText="1" shrinkToFit="1"/>
    </xf>
    <xf numFmtId="177" fontId="5" fillId="0" borderId="0" xfId="5" applyNumberFormat="1" applyFont="1" applyAlignment="1">
      <alignment horizontal="center" vertical="center" shrinkToFit="1"/>
    </xf>
    <xf numFmtId="181" fontId="5" fillId="0" borderId="0" xfId="5" applyNumberFormat="1" applyFont="1" applyAlignment="1">
      <alignment horizontal="center" vertical="center"/>
    </xf>
    <xf numFmtId="10" fontId="17" fillId="0" borderId="12" xfId="5" applyNumberFormat="1" applyFont="1" applyBorder="1" applyAlignment="1">
      <alignment vertical="center"/>
    </xf>
    <xf numFmtId="10" fontId="17" fillId="0" borderId="13" xfId="5" applyNumberFormat="1" applyFont="1" applyBorder="1" applyAlignment="1">
      <alignment vertical="center"/>
    </xf>
  </cellXfs>
  <cellStyles count="8">
    <cellStyle name="パーセント" xfId="1" builtinId="5"/>
    <cellStyle name="パーセント 2" xfId="2"/>
    <cellStyle name="パーセント 3" xfId="7"/>
    <cellStyle name="桁区切り" xfId="3" builtinId="6"/>
    <cellStyle name="桁区切り 2 2" xfId="4"/>
    <cellStyle name="標準" xfId="0" builtinId="0"/>
    <cellStyle name="標準 2" xfId="5"/>
    <cellStyle name="標準 6" xfId="6"/>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175846</xdr:colOff>
      <xdr:row>42</xdr:row>
      <xdr:rowOff>51289</xdr:rowOff>
    </xdr:from>
    <xdr:to>
      <xdr:col>33</xdr:col>
      <xdr:colOff>168201</xdr:colOff>
      <xdr:row>43</xdr:row>
      <xdr:rowOff>175847</xdr:rowOff>
    </xdr:to>
    <xdr:sp macro="" textlink="">
      <xdr:nvSpPr>
        <xdr:cNvPr id="2" name="テキスト ボックス 1" hidden="1"/>
        <xdr:cNvSpPr txBox="1"/>
      </xdr:nvSpPr>
      <xdr:spPr>
        <a:xfrm>
          <a:off x="8491171" y="10509739"/>
          <a:ext cx="1468730" cy="324583"/>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みんなの文字ゴTTp-R" panose="020B0500000000000000" pitchFamily="50" charset="-128"/>
              <a:ea typeface="みんなの文字ゴTTp-R" panose="020B0500000000000000" pitchFamily="50" charset="-128"/>
            </a:rPr>
            <a:t>追加ページ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183173</xdr:colOff>
      <xdr:row>2</xdr:row>
      <xdr:rowOff>185266</xdr:rowOff>
    </xdr:from>
    <xdr:to>
      <xdr:col>15</xdr:col>
      <xdr:colOff>0</xdr:colOff>
      <xdr:row>4</xdr:row>
      <xdr:rowOff>0</xdr:rowOff>
    </xdr:to>
    <xdr:sp macro="" textlink="">
      <xdr:nvSpPr>
        <xdr:cNvPr id="2" name="テキスト ボックス 1"/>
        <xdr:cNvSpPr txBox="1"/>
      </xdr:nvSpPr>
      <xdr:spPr>
        <a:xfrm>
          <a:off x="583223" y="1013941"/>
          <a:ext cx="4217377" cy="395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700">
              <a:solidFill>
                <a:sysClr val="windowText" lastClr="000000"/>
              </a:solidFill>
              <a:latin typeface="みんなの文字ゴTTh-R" panose="020B0500000000000000" pitchFamily="50" charset="-128"/>
              <a:ea typeface="みんなの文字ゴTTh-R" panose="020B0500000000000000" pitchFamily="50" charset="-128"/>
            </a:rPr>
            <a:t>（注１）運動場面積に借地は含まない。</a:t>
          </a:r>
          <a:endParaRPr kumimoji="1" lang="en-US" altLang="ja-JP" sz="700">
            <a:solidFill>
              <a:sysClr val="windowText" lastClr="000000"/>
            </a:solidFill>
            <a:latin typeface="みんなの文字ゴTTh-R" panose="020B0500000000000000" pitchFamily="50" charset="-128"/>
            <a:ea typeface="みんなの文字ゴTTh-R" panose="020B0500000000000000" pitchFamily="50" charset="-128"/>
          </a:endParaRPr>
        </a:p>
        <a:p>
          <a:pPr>
            <a:lnSpc>
              <a:spcPts val="900"/>
            </a:lnSpc>
          </a:pPr>
          <a:r>
            <a:rPr kumimoji="1" lang="ja-JP" altLang="en-US" sz="700">
              <a:solidFill>
                <a:sysClr val="windowText" lastClr="000000"/>
              </a:solidFill>
              <a:latin typeface="みんなの文字ゴTTh-R" panose="020B0500000000000000" pitchFamily="50" charset="-128"/>
              <a:ea typeface="みんなの文字ゴTTh-R" panose="020B0500000000000000" pitchFamily="50" charset="-128"/>
            </a:rPr>
            <a:t>（注２）ランニングコストは建物がある施設のみ記載。また、普通財産等は除く。</a:t>
          </a:r>
          <a:endParaRPr kumimoji="1" lang="en-US" altLang="ja-JP" sz="700">
            <a:solidFill>
              <a:sysClr val="windowText" lastClr="000000"/>
            </a:solidFill>
            <a:latin typeface="みんなの文字ゴTTh-R" panose="020B0500000000000000" pitchFamily="50" charset="-128"/>
            <a:ea typeface="みんなの文字ゴTTh-R" panose="020B05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srvinffl010\&#20491;&#21029;&#12464;&#12523;&#12540;&#12503;\&#20849;&#26377;\&#20844;&#38283;\&#9675;&#20351;&#29992;&#26009;&#38306;&#20418;\&#9733;&#21508;&#26045;&#35373;&#21407;&#20385;&#35336;&#31639;&#34920;\&#9675;001-001-010&#21407;&#20385;&#35336;&#31639;&#65288;&#26045;&#35373;&#2151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4;&#26377;&#36039;&#29987;&#12510;&#12493;&#12472;&#12513;&#12531;&#12488;&#35506;/&#26045;&#35373;&#12539;&#12452;&#12531;&#12501;&#12521;&#20418;/&#38750;&#20844;&#38283;/02-02%20&#20844;&#20849;&#26045;&#35373;&#30333;&#26360;/H28/28&#20844;&#20849;&#26045;&#35373;&#30333;&#26360;&#12288;&#21407;&#31295;&#26696;/&#12464;&#12521;&#12501;&#12487;&#12540;&#12479;&#12289;&#21407;&#31295;/00&#12288;&#65320;28&#12464;&#12521;&#12501;&#12487;&#12540;&#12479;/00&#12288;&#32207;&#21209;&#30465;&#26356;&#26032;&#36027;&#29992;&#35430;&#31639;&#12477;&#12501;&#12488;&#12288;&#21462;&#36796;&#12539;&#36028;&#20184;/&#65288;&#26222;&#36890;&#20250;&#35336;&#65289;&#26356;&#26032;&#36027;&#29992;&#12477;&#12501;&#12488;&#21462;&#36796;&#12415;&#29992;&#12501;&#12449;&#12452;&#12523;&#12288;suikei2011-Rev1.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
      <sheetName val="男女共同参画センター"/>
      <sheetName val="施設一覧"/>
      <sheetName val="所属別一覧"/>
      <sheetName val="施設按分"/>
      <sheetName val="リストデータ"/>
      <sheetName val="市民ふれあいプラザ"/>
      <sheetName val="市民交流プラザ"/>
      <sheetName val="算出例"/>
      <sheetName val="data"/>
      <sheetName val="試算表"/>
      <sheetName val="＜参考＞H27におけるX値比較"/>
      <sheetName val="選択肢"/>
      <sheetName val="選択肢D"/>
      <sheetName val="【個別分析】料金新旧対象（案）"/>
      <sheetName val="【個別分析】試算（案）"/>
      <sheetName val="【個別分析】施設利用状況"/>
      <sheetName val="使用料等の状況"/>
      <sheetName val="集計貼付用（横バージョン）"/>
      <sheetName val="メンテ記録"/>
      <sheetName val="手順書"/>
      <sheetName val="施設管理マスタ"/>
      <sheetName val="施設（原価）"/>
      <sheetName val="人件費施設ﾏｽﾀ"/>
      <sheetName val="歳入ﾏｽﾀ"/>
      <sheetName val="歳出ﾏｽﾀ"/>
      <sheetName val="指定管理ﾏｽﾀ"/>
      <sheetName val="公債費ﾏｽﾀ"/>
      <sheetName val="保険ﾏｽﾀ"/>
      <sheetName val="人件費ﾏｽﾀ"/>
      <sheetName val="引当金計算"/>
      <sheetName val="人件費按分"/>
      <sheetName val="減価償却費"/>
      <sheetName val="減免ﾏｽﾀ"/>
      <sheetName val="起債施設ﾏｽﾀ"/>
      <sheetName val="施設ｺｰﾄﾞﾏｽﾀ"/>
      <sheetName val="システム領域"/>
      <sheetName val="表紙"/>
      <sheetName val="財政"/>
      <sheetName val="公共施設"/>
      <sheetName val="工事別+投資的経費"/>
      <sheetName val="築年別データ"/>
      <sheetName val="耐震化データ"/>
      <sheetName val="道路"/>
      <sheetName val="道路グラフ"/>
      <sheetName val="橋りょう"/>
      <sheetName val="橋りょう推計1"/>
      <sheetName val="橋梁グラフ"/>
      <sheetName val="橋りょう推計2"/>
      <sheetName val="上水道"/>
      <sheetName val="上水道推計1"/>
      <sheetName val="上水道推計2"/>
      <sheetName val="上水道-年度別額"/>
      <sheetName val="下水道"/>
      <sheetName val="下水道推計1"/>
      <sheetName val="上水道グラフ"/>
      <sheetName val="下水道グラフ"/>
      <sheetName val="下水道推計2"/>
      <sheetName val="下水道推計3"/>
      <sheetName val="下水道推計4"/>
      <sheetName val="下水道推計5"/>
      <sheetName val="トータル"/>
      <sheetName val="トータルグラフ"/>
      <sheetName val="上水道築年グラフ用-2"/>
      <sheetName val="人口動向1"/>
      <sheetName val="人口動向2"/>
      <sheetName val="過去-現在-グラフ"/>
      <sheetName val="現在-未来-グラフ"/>
      <sheetName val="1-歳入"/>
      <sheetName val="2-歳出"/>
      <sheetName val="3-公共施設_記入用"/>
      <sheetName val="ﾌﾟﾙﾀﾞｳﾝﾒﾆｭｰ"/>
      <sheetName val="3-公共施設　記入例"/>
      <sheetName val="3-公共施設経費内訳"/>
      <sheetName val="4-土地・建物の内訳"/>
      <sheetName val="5-人口及び世帯数の推移"/>
      <sheetName val="6-5階級別人口の15年推移"/>
      <sheetName val="7-5階級別人口の20年推移"/>
      <sheetName val="8-道路"/>
      <sheetName val="8-橋りょう"/>
      <sheetName val="8-上水道"/>
      <sheetName val="8-下水道"/>
      <sheetName val="単価表"/>
      <sheetName val="用途分類"/>
      <sheetName val="学校教育系施設"/>
      <sheetName val="その他"/>
      <sheetName val="供給処理施設"/>
      <sheetName val="公園"/>
      <sheetName val="公営住宅"/>
      <sheetName val="行政系施設"/>
      <sheetName val="医療施設"/>
      <sheetName val="保健・福祉施設"/>
      <sheetName val="子育て支援施設"/>
      <sheetName val="産業系施設"/>
      <sheetName val="ｽﾎﾟｰﾂ・ﾚｸﾘｴｰｼｮﾝ系施設"/>
      <sheetName val="社会教育系施設"/>
      <sheetName val="病院施設"/>
      <sheetName val="市民文化系施設"/>
      <sheetName val="上水道施設"/>
      <sheetName val="下水道施設"/>
    </sheetNames>
    <sheetDataSet>
      <sheetData sheetId="0" refreshError="1"/>
      <sheetData sheetId="1" refreshError="1"/>
      <sheetData sheetId="2" refreshError="1"/>
      <sheetData sheetId="3" refreshError="1"/>
      <sheetData sheetId="4" refreshError="1"/>
      <sheetData sheetId="5">
        <row r="2">
          <cell r="A2" t="str">
            <v>1010704061</v>
          </cell>
        </row>
        <row r="3">
          <cell r="A3" t="str">
            <v>1010202143_2</v>
          </cell>
        </row>
        <row r="4">
          <cell r="A4" t="str">
            <v>1010202229_2</v>
          </cell>
        </row>
        <row r="5">
          <cell r="A5" t="str">
            <v>1011202012</v>
          </cell>
        </row>
        <row r="6">
          <cell r="A6" t="str">
            <v>1011202013_2</v>
          </cell>
        </row>
        <row r="7">
          <cell r="A7" t="str">
            <v>1010704023</v>
          </cell>
        </row>
        <row r="8">
          <cell r="A8" t="str">
            <v>1010102005_2</v>
          </cell>
        </row>
        <row r="9">
          <cell r="A9" t="str">
            <v>1010102005_3</v>
          </cell>
        </row>
        <row r="10">
          <cell r="A10" t="str">
            <v>1010704036</v>
          </cell>
        </row>
        <row r="11">
          <cell r="A11" t="str">
            <v>1010704066</v>
          </cell>
        </row>
        <row r="12">
          <cell r="A12" t="str">
            <v>1010703027</v>
          </cell>
        </row>
        <row r="13">
          <cell r="A13" t="str">
            <v>1010703028</v>
          </cell>
        </row>
        <row r="14">
          <cell r="A14" t="str">
            <v>1010703029</v>
          </cell>
        </row>
        <row r="15">
          <cell r="A15" t="str">
            <v>1010703032</v>
          </cell>
        </row>
        <row r="16">
          <cell r="A16" t="str">
            <v>1010703034</v>
          </cell>
        </row>
        <row r="17">
          <cell r="A17" t="str">
            <v>1010703035</v>
          </cell>
        </row>
        <row r="18">
          <cell r="A18" t="str">
            <v>1010703036</v>
          </cell>
        </row>
        <row r="19">
          <cell r="A19" t="str">
            <v>1010703037</v>
          </cell>
        </row>
        <row r="20">
          <cell r="A20" t="str">
            <v>1010703044</v>
          </cell>
        </row>
        <row r="21">
          <cell r="A21" t="str">
            <v>1010703054</v>
          </cell>
        </row>
        <row r="22">
          <cell r="A22" t="str">
            <v>1010703055</v>
          </cell>
        </row>
        <row r="23">
          <cell r="A23" t="str">
            <v>1010703056</v>
          </cell>
        </row>
        <row r="24">
          <cell r="A24" t="str">
            <v>1010703057_3</v>
          </cell>
        </row>
        <row r="25">
          <cell r="A25" t="str">
            <v>1010703059</v>
          </cell>
        </row>
        <row r="26">
          <cell r="A26" t="str">
            <v>1010705008</v>
          </cell>
        </row>
        <row r="27">
          <cell r="A27" t="str">
            <v>1011401002_2</v>
          </cell>
        </row>
        <row r="28">
          <cell r="A28" t="str">
            <v>1011406005</v>
          </cell>
        </row>
        <row r="29">
          <cell r="A29" t="str">
            <v>1011401002_4</v>
          </cell>
        </row>
        <row r="30">
          <cell r="A30" t="str">
            <v>1011402010</v>
          </cell>
        </row>
        <row r="31">
          <cell r="A31" t="str">
            <v>1011402012</v>
          </cell>
        </row>
        <row r="32">
          <cell r="A32" t="str">
            <v>1011402014_2</v>
          </cell>
        </row>
        <row r="33">
          <cell r="A33" t="str">
            <v>1011402016</v>
          </cell>
        </row>
        <row r="34">
          <cell r="A34" t="str">
            <v>1011402017</v>
          </cell>
        </row>
        <row r="35">
          <cell r="A35" t="str">
            <v>1011402018</v>
          </cell>
        </row>
        <row r="36">
          <cell r="A36" t="str">
            <v>1011402019</v>
          </cell>
        </row>
        <row r="37">
          <cell r="A37" t="str">
            <v>1011403006_2</v>
          </cell>
        </row>
        <row r="38">
          <cell r="A38" t="str">
            <v>1011401002_3</v>
          </cell>
        </row>
        <row r="39">
          <cell r="A39" t="str">
            <v>1011001026_2</v>
          </cell>
        </row>
        <row r="40">
          <cell r="A40" t="str">
            <v>1011001029</v>
          </cell>
        </row>
        <row r="41">
          <cell r="A41" t="str">
            <v>1011001031</v>
          </cell>
        </row>
        <row r="42">
          <cell r="A42" t="str">
            <v>1010701108_4</v>
          </cell>
        </row>
        <row r="43">
          <cell r="A43" t="str">
            <v>1011001033</v>
          </cell>
        </row>
        <row r="44">
          <cell r="A44" t="str">
            <v>1010703057_2</v>
          </cell>
        </row>
        <row r="45">
          <cell r="A45" t="str">
            <v>1011203037</v>
          </cell>
        </row>
        <row r="46">
          <cell r="A46" t="str">
            <v>1011503006</v>
          </cell>
        </row>
        <row r="47">
          <cell r="A47" t="str">
            <v>1010603019</v>
          </cell>
        </row>
        <row r="48">
          <cell r="A48" t="str">
            <v>1010604004</v>
          </cell>
        </row>
        <row r="49">
          <cell r="A49" t="str">
            <v>1010605007</v>
          </cell>
        </row>
        <row r="50">
          <cell r="A50" t="str">
            <v>1010605008</v>
          </cell>
        </row>
        <row r="51">
          <cell r="A51" t="str">
            <v>1010605009</v>
          </cell>
        </row>
        <row r="52">
          <cell r="A52" t="str">
            <v>1010609009</v>
          </cell>
        </row>
        <row r="53">
          <cell r="A53" t="str">
            <v>1010701068_2</v>
          </cell>
        </row>
        <row r="54">
          <cell r="A54" t="str">
            <v>1010701084_2</v>
          </cell>
        </row>
        <row r="55">
          <cell r="A55" t="str">
            <v>1010701088_2</v>
          </cell>
        </row>
        <row r="56">
          <cell r="A56" t="str">
            <v>1010701103_2</v>
          </cell>
        </row>
        <row r="57">
          <cell r="A57" t="str">
            <v>1010701106_2</v>
          </cell>
        </row>
        <row r="58">
          <cell r="A58" t="str">
            <v>1010701108_2</v>
          </cell>
        </row>
        <row r="59">
          <cell r="A59" t="str">
            <v>1010701110_2</v>
          </cell>
        </row>
        <row r="60">
          <cell r="A60" t="str">
            <v>1010701135_2</v>
          </cell>
        </row>
        <row r="61">
          <cell r="A61" t="str">
            <v>1010701142</v>
          </cell>
        </row>
        <row r="62">
          <cell r="A62" t="str">
            <v>1010701143_2</v>
          </cell>
        </row>
        <row r="63">
          <cell r="A63" t="str">
            <v>1010701171_2</v>
          </cell>
        </row>
        <row r="64">
          <cell r="A64" t="str">
            <v>1011701002_2</v>
          </cell>
        </row>
        <row r="65">
          <cell r="A65" t="str">
            <v>1010701068_3</v>
          </cell>
        </row>
        <row r="66">
          <cell r="A66" t="str">
            <v>1010701072</v>
          </cell>
        </row>
        <row r="67">
          <cell r="A67" t="str">
            <v>1010701073</v>
          </cell>
        </row>
        <row r="68">
          <cell r="A68" t="str">
            <v>1010701074</v>
          </cell>
        </row>
        <row r="69">
          <cell r="A69" t="str">
            <v>1010701075</v>
          </cell>
        </row>
        <row r="70">
          <cell r="A70" t="str">
            <v>1010701076</v>
          </cell>
        </row>
        <row r="71">
          <cell r="A71" t="str">
            <v>1010701077</v>
          </cell>
        </row>
        <row r="72">
          <cell r="A72" t="str">
            <v>1010701078</v>
          </cell>
        </row>
        <row r="73">
          <cell r="A73" t="str">
            <v>1010701079</v>
          </cell>
        </row>
        <row r="74">
          <cell r="A74" t="str">
            <v>1010701080</v>
          </cell>
        </row>
        <row r="75">
          <cell r="A75" t="str">
            <v>1010701081</v>
          </cell>
        </row>
        <row r="76">
          <cell r="A76" t="str">
            <v>1010701082</v>
          </cell>
        </row>
        <row r="77">
          <cell r="A77" t="str">
            <v>1010701083</v>
          </cell>
        </row>
        <row r="78">
          <cell r="A78" t="str">
            <v>1010701085_2</v>
          </cell>
        </row>
        <row r="79">
          <cell r="A79" t="str">
            <v>1010701086</v>
          </cell>
        </row>
        <row r="80">
          <cell r="A80" t="str">
            <v>1010701087</v>
          </cell>
        </row>
        <row r="81">
          <cell r="A81" t="str">
            <v>1010701089</v>
          </cell>
        </row>
        <row r="82">
          <cell r="A82" t="str">
            <v>1010701090</v>
          </cell>
        </row>
        <row r="83">
          <cell r="A83" t="str">
            <v>1010701091</v>
          </cell>
        </row>
        <row r="84">
          <cell r="A84" t="str">
            <v>1010701092</v>
          </cell>
        </row>
        <row r="85">
          <cell r="A85" t="str">
            <v>1010701093</v>
          </cell>
        </row>
        <row r="86">
          <cell r="A86" t="str">
            <v>1010701094</v>
          </cell>
        </row>
        <row r="87">
          <cell r="A87" t="str">
            <v>1010701095</v>
          </cell>
        </row>
        <row r="88">
          <cell r="A88" t="str">
            <v>1010701096</v>
          </cell>
        </row>
        <row r="89">
          <cell r="A89" t="str">
            <v>1010701097</v>
          </cell>
        </row>
        <row r="90">
          <cell r="A90" t="str">
            <v>1010701098</v>
          </cell>
        </row>
        <row r="91">
          <cell r="A91" t="str">
            <v>1010701099_2</v>
          </cell>
        </row>
        <row r="92">
          <cell r="A92" t="str">
            <v>1010701100</v>
          </cell>
        </row>
        <row r="93">
          <cell r="A93" t="str">
            <v>1010701101</v>
          </cell>
        </row>
        <row r="94">
          <cell r="A94" t="str">
            <v>1010701102</v>
          </cell>
        </row>
        <row r="95">
          <cell r="A95" t="str">
            <v>1010701104</v>
          </cell>
        </row>
        <row r="96">
          <cell r="A96" t="str">
            <v>1010701109</v>
          </cell>
        </row>
        <row r="97">
          <cell r="A97" t="str">
            <v>1010701111_2</v>
          </cell>
        </row>
        <row r="98">
          <cell r="A98" t="str">
            <v>1010701112</v>
          </cell>
        </row>
        <row r="99">
          <cell r="A99" t="str">
            <v>1010701113</v>
          </cell>
        </row>
        <row r="100">
          <cell r="A100" t="str">
            <v>1010701114</v>
          </cell>
        </row>
        <row r="101">
          <cell r="A101" t="str">
            <v>1010701115</v>
          </cell>
        </row>
        <row r="102">
          <cell r="A102" t="str">
            <v>1010701116_2</v>
          </cell>
        </row>
        <row r="103">
          <cell r="A103" t="str">
            <v>1010701117</v>
          </cell>
        </row>
        <row r="104">
          <cell r="A104" t="str">
            <v>1010701118</v>
          </cell>
        </row>
        <row r="105">
          <cell r="A105" t="str">
            <v>1010701119</v>
          </cell>
        </row>
        <row r="106">
          <cell r="A106" t="str">
            <v>1010701120</v>
          </cell>
        </row>
        <row r="107">
          <cell r="A107" t="str">
            <v>1010701121</v>
          </cell>
        </row>
        <row r="108">
          <cell r="A108" t="str">
            <v>1010701122</v>
          </cell>
        </row>
        <row r="109">
          <cell r="A109" t="str">
            <v>1010701123_2</v>
          </cell>
        </row>
        <row r="110">
          <cell r="A110" t="str">
            <v>1010701125_2</v>
          </cell>
        </row>
        <row r="111">
          <cell r="A111" t="str">
            <v>1010701126</v>
          </cell>
        </row>
        <row r="112">
          <cell r="A112" t="str">
            <v>1010701127</v>
          </cell>
        </row>
        <row r="113">
          <cell r="A113" t="str">
            <v>1010701128</v>
          </cell>
        </row>
        <row r="114">
          <cell r="A114" t="str">
            <v>1010701129</v>
          </cell>
        </row>
        <row r="115">
          <cell r="A115" t="str">
            <v>1010701130_2</v>
          </cell>
        </row>
        <row r="116">
          <cell r="A116" t="str">
            <v>1010701131_2</v>
          </cell>
        </row>
        <row r="117">
          <cell r="A117" t="str">
            <v>1010701132</v>
          </cell>
        </row>
        <row r="118">
          <cell r="A118" t="str">
            <v>1010701133_2</v>
          </cell>
        </row>
        <row r="119">
          <cell r="A119" t="str">
            <v>1010701134</v>
          </cell>
        </row>
        <row r="120">
          <cell r="A120" t="str">
            <v>1010701136</v>
          </cell>
        </row>
        <row r="121">
          <cell r="A121" t="str">
            <v>1010701137</v>
          </cell>
        </row>
        <row r="122">
          <cell r="A122" t="str">
            <v>1010701138</v>
          </cell>
        </row>
        <row r="123">
          <cell r="A123" t="str">
            <v>1010701139</v>
          </cell>
        </row>
        <row r="124">
          <cell r="A124" t="str">
            <v>1010701140</v>
          </cell>
        </row>
        <row r="125">
          <cell r="A125" t="str">
            <v>1010701141</v>
          </cell>
        </row>
        <row r="126">
          <cell r="A126" t="str">
            <v>1010701167_2</v>
          </cell>
        </row>
        <row r="127">
          <cell r="A127" t="str">
            <v>1010701168</v>
          </cell>
        </row>
        <row r="128">
          <cell r="A128" t="str">
            <v>1010701173</v>
          </cell>
        </row>
        <row r="129">
          <cell r="A129" t="str">
            <v>1010701181</v>
          </cell>
        </row>
        <row r="130">
          <cell r="A130" t="str">
            <v>1010701182</v>
          </cell>
        </row>
        <row r="131">
          <cell r="A131" t="str">
            <v>1010701188_2</v>
          </cell>
        </row>
        <row r="132">
          <cell r="A132" t="str">
            <v>1010704027_2</v>
          </cell>
        </row>
        <row r="133">
          <cell r="A133" t="str">
            <v>1010704028_2</v>
          </cell>
        </row>
        <row r="134">
          <cell r="A134" t="str">
            <v>1010704033</v>
          </cell>
        </row>
        <row r="135">
          <cell r="A135" t="str">
            <v>1010704035</v>
          </cell>
        </row>
        <row r="136">
          <cell r="A136" t="str">
            <v>1010701188_3</v>
          </cell>
        </row>
        <row r="137">
          <cell r="A137" t="str">
            <v>1010702013_2</v>
          </cell>
        </row>
      </sheetData>
      <sheetData sheetId="6">
        <row r="2">
          <cell r="A2" t="str">
            <v>1010704061</v>
          </cell>
        </row>
      </sheetData>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ow r="3">
          <cell r="A3" t="str">
            <v>なし</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ow r="20">
          <cell r="E20" t="str">
            <v>福島県郡山市</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ow r="2">
          <cell r="C2" t="str">
            <v>実施済み</v>
          </cell>
        </row>
      </sheetData>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別分析】料金新旧対象（案）"/>
      <sheetName val="【個別分析】試算（案）"/>
      <sheetName val="【個別分析】施設利用状況"/>
      <sheetName val="使用料等の状況"/>
      <sheetName val="集計貼付用（横バージョン）"/>
      <sheetName val="メンテ記録"/>
      <sheetName val="手順書"/>
      <sheetName val="施設管理マスタ"/>
      <sheetName val="施設（原価）"/>
      <sheetName val="人件費施設ﾏｽﾀ"/>
      <sheetName val="歳入ﾏｽﾀ"/>
      <sheetName val="歳出ﾏｽﾀ"/>
      <sheetName val="指定管理ﾏｽﾀ"/>
      <sheetName val="公債費ﾏｽﾀ"/>
      <sheetName val="保険ﾏｽﾀ"/>
      <sheetName val="人件費ﾏｽﾀ"/>
      <sheetName val="引当金計算"/>
      <sheetName val="人件費按分"/>
      <sheetName val="減価償却費"/>
      <sheetName val="減免ﾏｽﾀ"/>
      <sheetName val="起債施設ﾏｽﾀ"/>
      <sheetName val="施設ｺｰﾄﾞﾏｽﾀ"/>
    </sheetNames>
    <sheetDataSet>
      <sheetData sheetId="0"/>
      <sheetData sheetId="1"/>
      <sheetData sheetId="2"/>
      <sheetData sheetId="3"/>
      <sheetData sheetId="4"/>
      <sheetData sheetId="5"/>
      <sheetData sheetId="6"/>
      <sheetData sheetId="7"/>
      <sheetData sheetId="8"/>
      <sheetData sheetId="9">
        <row r="3">
          <cell r="A3" t="str">
            <v>なし</v>
          </cell>
        </row>
        <row r="4">
          <cell r="A4" t="str">
            <v>本庁舎</v>
          </cell>
        </row>
        <row r="5">
          <cell r="A5" t="str">
            <v>連絡所</v>
          </cell>
        </row>
        <row r="6">
          <cell r="A6" t="str">
            <v>富田行政センター</v>
          </cell>
        </row>
        <row r="7">
          <cell r="A7" t="str">
            <v>大槻行政センター</v>
          </cell>
        </row>
        <row r="8">
          <cell r="A8" t="str">
            <v>安積行政センター</v>
          </cell>
        </row>
        <row r="9">
          <cell r="A9" t="str">
            <v>三穂田行政センター</v>
          </cell>
        </row>
        <row r="10">
          <cell r="A10" t="str">
            <v>逢瀬行政センター</v>
          </cell>
        </row>
        <row r="11">
          <cell r="A11" t="str">
            <v>片平行政センター</v>
          </cell>
        </row>
        <row r="12">
          <cell r="A12" t="str">
            <v>喜久田行政センター</v>
          </cell>
        </row>
        <row r="13">
          <cell r="A13" t="str">
            <v>日和田行政センター</v>
          </cell>
        </row>
        <row r="14">
          <cell r="A14" t="str">
            <v>富久山行政センター</v>
          </cell>
        </row>
        <row r="15">
          <cell r="A15" t="str">
            <v>湖南行政センター</v>
          </cell>
        </row>
        <row r="16">
          <cell r="A16" t="str">
            <v>熱海行政センター</v>
          </cell>
        </row>
        <row r="17">
          <cell r="A17" t="str">
            <v>田村行政センター</v>
          </cell>
        </row>
        <row r="18">
          <cell r="A18" t="str">
            <v>西田行政センター</v>
          </cell>
        </row>
        <row r="19">
          <cell r="A19" t="str">
            <v>中田行政センター</v>
          </cell>
        </row>
        <row r="20">
          <cell r="A20" t="str">
            <v>駐輪場</v>
          </cell>
        </row>
        <row r="21">
          <cell r="A21" t="str">
            <v>公会堂</v>
          </cell>
        </row>
        <row r="22">
          <cell r="A22" t="str">
            <v>ふれあいセンター</v>
          </cell>
        </row>
        <row r="23">
          <cell r="A23" t="str">
            <v>コミュニティセンター</v>
          </cell>
        </row>
        <row r="24">
          <cell r="A24" t="str">
            <v>市民ふれあいプラザ及び市民交流プラザ</v>
          </cell>
        </row>
        <row r="25">
          <cell r="A25" t="str">
            <v>男女共同参画センター</v>
          </cell>
        </row>
        <row r="26">
          <cell r="A26" t="str">
            <v>総合福祉センター</v>
          </cell>
        </row>
        <row r="27">
          <cell r="A27" t="str">
            <v>障害者福祉センター</v>
          </cell>
        </row>
        <row r="28">
          <cell r="A28" t="str">
            <v>更生園</v>
          </cell>
        </row>
        <row r="29">
          <cell r="A29" t="str">
            <v>緑豊園</v>
          </cell>
        </row>
        <row r="30">
          <cell r="A30" t="str">
            <v>花かつみ豊心園</v>
          </cell>
        </row>
        <row r="31">
          <cell r="A31" t="str">
            <v>老人デイサービス</v>
          </cell>
        </row>
        <row r="32">
          <cell r="A32" t="str">
            <v>高齢者文化休養センター</v>
          </cell>
        </row>
        <row r="33">
          <cell r="A33" t="str">
            <v>老人福祉センター寿楽荘</v>
          </cell>
        </row>
        <row r="34">
          <cell r="A34" t="str">
            <v>中央老人福祉センター</v>
          </cell>
        </row>
        <row r="35">
          <cell r="A35" t="str">
            <v>地域交流センター</v>
          </cell>
        </row>
        <row r="36">
          <cell r="A36" t="str">
            <v>市民福祉センター</v>
          </cell>
        </row>
        <row r="37">
          <cell r="A37" t="str">
            <v>少年センター</v>
          </cell>
        </row>
        <row r="38">
          <cell r="A38" t="str">
            <v>八山田こども公園</v>
          </cell>
        </row>
        <row r="39">
          <cell r="A39" t="str">
            <v>母子生活支援施設</v>
          </cell>
        </row>
        <row r="40">
          <cell r="A40" t="str">
            <v>母子・父子福祉センター</v>
          </cell>
        </row>
        <row r="41">
          <cell r="A41" t="str">
            <v>公立保育所</v>
          </cell>
        </row>
        <row r="42">
          <cell r="A42" t="str">
            <v>希望ヶ丘学園</v>
          </cell>
        </row>
        <row r="43">
          <cell r="A43" t="str">
            <v>児童センター</v>
          </cell>
        </row>
        <row r="44">
          <cell r="A44" t="str">
            <v>放課後児童クラブ</v>
          </cell>
        </row>
        <row r="45">
          <cell r="A45" t="str">
            <v>こども総合支援センター</v>
          </cell>
        </row>
        <row r="46">
          <cell r="A46" t="str">
            <v>地域子育て支援センター</v>
          </cell>
        </row>
        <row r="47">
          <cell r="A47" t="str">
            <v>元気な遊びのひろば</v>
          </cell>
        </row>
        <row r="48">
          <cell r="A48" t="str">
            <v>休日・夜間急病センター</v>
          </cell>
        </row>
        <row r="49">
          <cell r="A49" t="str">
            <v>東山悠苑</v>
          </cell>
        </row>
        <row r="50">
          <cell r="A50" t="str">
            <v>東山霊園</v>
          </cell>
        </row>
        <row r="51">
          <cell r="A51" t="str">
            <v>環境保全センター</v>
          </cell>
        </row>
        <row r="52">
          <cell r="A52" t="str">
            <v>保健所</v>
          </cell>
        </row>
        <row r="53">
          <cell r="A53" t="str">
            <v>食肉衛生検査所</v>
          </cell>
        </row>
        <row r="54">
          <cell r="A54" t="str">
            <v>医療介護病院</v>
          </cell>
        </row>
        <row r="55">
          <cell r="A55" t="str">
            <v>公衆便所</v>
          </cell>
        </row>
        <row r="56">
          <cell r="A56" t="str">
            <v>富久山クリーンセンター</v>
          </cell>
        </row>
        <row r="57">
          <cell r="A57" t="str">
            <v>河内クリーンセンター</v>
          </cell>
        </row>
        <row r="58">
          <cell r="A58" t="str">
            <v>衛生処理センター</v>
          </cell>
        </row>
        <row r="59">
          <cell r="A59" t="str">
            <v>高等職業能力開発校</v>
          </cell>
        </row>
        <row r="60">
          <cell r="A60" t="str">
            <v>勤労青少年ホーム</v>
          </cell>
        </row>
        <row r="61">
          <cell r="A61" t="str">
            <v>職業訓練センター</v>
          </cell>
        </row>
        <row r="62">
          <cell r="A62" t="str">
            <v>労働福祉会館</v>
          </cell>
        </row>
        <row r="63">
          <cell r="A63" t="str">
            <v>農村生活中核施設黒石荘</v>
          </cell>
        </row>
        <row r="64">
          <cell r="A64" t="str">
            <v>緑地等管理中央センター</v>
          </cell>
        </row>
        <row r="65">
          <cell r="A65" t="str">
            <v>農産加工センター</v>
          </cell>
        </row>
        <row r="66">
          <cell r="A66" t="str">
            <v>園芸振興センター</v>
          </cell>
        </row>
        <row r="67">
          <cell r="A67" t="str">
            <v>畜産振興センター</v>
          </cell>
        </row>
        <row r="68">
          <cell r="A68" t="str">
            <v>農村公園</v>
          </cell>
        </row>
        <row r="69">
          <cell r="A69" t="str">
            <v>森林公園</v>
          </cell>
        </row>
        <row r="70">
          <cell r="A70" t="str">
            <v>東部勤労者研修センター</v>
          </cell>
        </row>
        <row r="71">
          <cell r="A71" t="str">
            <v>郡山ユラックス熱海</v>
          </cell>
        </row>
        <row r="72">
          <cell r="A72" t="str">
            <v>駅前広場</v>
          </cell>
        </row>
        <row r="73">
          <cell r="A73" t="str">
            <v>２１世紀公園</v>
          </cell>
        </row>
        <row r="74">
          <cell r="A74" t="str">
            <v>郡山カルチャーパーク</v>
          </cell>
        </row>
        <row r="75">
          <cell r="A75" t="str">
            <v>大槻公園</v>
          </cell>
        </row>
        <row r="76">
          <cell r="A76" t="str">
            <v>公園</v>
          </cell>
        </row>
        <row r="77">
          <cell r="A77" t="str">
            <v>大安場史跡公園</v>
          </cell>
        </row>
        <row r="78">
          <cell r="A78" t="str">
            <v>市営住宅</v>
          </cell>
        </row>
        <row r="79">
          <cell r="A79" t="str">
            <v>消防署</v>
          </cell>
        </row>
        <row r="80">
          <cell r="A80" t="str">
            <v>コミュニティ消防センター</v>
          </cell>
        </row>
        <row r="81">
          <cell r="A81" t="str">
            <v>消防施設</v>
          </cell>
        </row>
        <row r="82">
          <cell r="A82" t="str">
            <v>学校施設</v>
          </cell>
        </row>
        <row r="83">
          <cell r="A83" t="str">
            <v>総合学習センター</v>
          </cell>
        </row>
        <row r="84">
          <cell r="A84" t="str">
            <v>屋内水泳場</v>
          </cell>
        </row>
        <row r="85">
          <cell r="A85" t="str">
            <v>地域子ども教室</v>
          </cell>
        </row>
        <row r="86">
          <cell r="A86" t="str">
            <v>少年湖畔の村</v>
          </cell>
        </row>
        <row r="87">
          <cell r="A87" t="str">
            <v>青少年会館</v>
          </cell>
        </row>
        <row r="88">
          <cell r="A88" t="str">
            <v>公民館</v>
          </cell>
        </row>
        <row r="89">
          <cell r="A89" t="str">
            <v>図書館</v>
          </cell>
        </row>
        <row r="90">
          <cell r="A90" t="str">
            <v>歴史資料館</v>
          </cell>
        </row>
        <row r="91">
          <cell r="A91" t="str">
            <v>市民文化センター</v>
          </cell>
        </row>
        <row r="92">
          <cell r="A92" t="str">
            <v>こおりやま文学の森資料館</v>
          </cell>
        </row>
        <row r="93">
          <cell r="A93" t="str">
            <v>音楽・文化交流館</v>
          </cell>
        </row>
        <row r="94">
          <cell r="A94" t="str">
            <v>開成館</v>
          </cell>
        </row>
        <row r="95">
          <cell r="A95" t="str">
            <v>美術館</v>
          </cell>
        </row>
        <row r="96">
          <cell r="A96" t="str">
            <v>ふれあい科学館</v>
          </cell>
        </row>
        <row r="97">
          <cell r="A97" t="str">
            <v>体育館</v>
          </cell>
        </row>
        <row r="98">
          <cell r="A98" t="str">
            <v>西部地区体育施設</v>
          </cell>
        </row>
        <row r="99">
          <cell r="A99" t="str">
            <v>スポーツ広場</v>
          </cell>
        </row>
        <row r="100">
          <cell r="A100" t="str">
            <v>アイスアリーナ</v>
          </cell>
        </row>
        <row r="101">
          <cell r="A101" t="str">
            <v>磐梯熱海スポーツパーク</v>
          </cell>
        </row>
        <row r="102">
          <cell r="A102" t="str">
            <v>小中学校屋外運動場夜間照明</v>
          </cell>
        </row>
        <row r="103">
          <cell r="A103" t="str">
            <v>運動場</v>
          </cell>
        </row>
        <row r="104">
          <cell r="A104" t="str">
            <v>給食センター</v>
          </cell>
        </row>
        <row r="105">
          <cell r="A105" t="str">
            <v>駐車場</v>
          </cell>
        </row>
        <row r="106">
          <cell r="A106" t="str">
            <v>総合地方卸売市場</v>
          </cell>
        </row>
        <row r="107">
          <cell r="A107" t="str">
            <v>熱海温泉事業所</v>
          </cell>
        </row>
        <row r="108">
          <cell r="A108" t="str">
            <v>熱海フットボールセンター</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領域"/>
      <sheetName val="表紙"/>
      <sheetName val="財政"/>
      <sheetName val="公共施設"/>
      <sheetName val="工事別+投資的経費"/>
      <sheetName val="築年別データ"/>
      <sheetName val="耐震化データ"/>
      <sheetName val="道路"/>
      <sheetName val="道路グラフ"/>
      <sheetName val="橋りょう"/>
      <sheetName val="橋りょう推計1"/>
      <sheetName val="橋梁グラフ"/>
      <sheetName val="橋りょう推計2"/>
      <sheetName val="上水道"/>
      <sheetName val="上水道推計1"/>
      <sheetName val="上水道推計2"/>
      <sheetName val="上水道-年度別額"/>
      <sheetName val="下水道"/>
      <sheetName val="下水道推計1"/>
      <sheetName val="上水道グラフ"/>
      <sheetName val="下水道グラフ"/>
      <sheetName val="下水道推計2"/>
      <sheetName val="下水道推計3"/>
      <sheetName val="下水道推計4"/>
      <sheetName val="下水道推計5"/>
      <sheetName val="トータル"/>
      <sheetName val="トータルグラフ"/>
      <sheetName val="上水道築年グラフ用-2"/>
      <sheetName val="人口動向1"/>
      <sheetName val="人口動向2"/>
      <sheetName val="過去-現在-グラフ"/>
      <sheetName val="現在-未来-グラフ"/>
      <sheetName val="1-歳入"/>
      <sheetName val="2-歳出"/>
      <sheetName val="3-公共施設_記入用"/>
      <sheetName val="ﾌﾟﾙﾀﾞｳﾝﾒﾆｭｰ"/>
      <sheetName val="3-公共施設　記入例"/>
      <sheetName val="3-公共施設経費内訳"/>
      <sheetName val="4-土地・建物の内訳"/>
      <sheetName val="5-人口及び世帯数の推移"/>
      <sheetName val="6-5階級別人口の15年推移"/>
      <sheetName val="7-5階級別人口の20年推移"/>
      <sheetName val="8-道路"/>
      <sheetName val="8-橋りょう"/>
      <sheetName val="8-上水道"/>
      <sheetName val="8-下水道"/>
      <sheetName val="単価表"/>
      <sheetName val="用途分類"/>
      <sheetName val="学校教育系施設"/>
      <sheetName val="その他"/>
      <sheetName val="供給処理施設"/>
      <sheetName val="公園"/>
      <sheetName val="公営住宅"/>
      <sheetName val="行政系施設"/>
      <sheetName val="医療施設"/>
      <sheetName val="保健・福祉施設"/>
      <sheetName val="子育て支援施設"/>
      <sheetName val="産業系施設"/>
      <sheetName val="ｽﾎﾟｰﾂ・ﾚｸﾘｴｰｼｮﾝ系施設"/>
      <sheetName val="社会教育系施設"/>
      <sheetName val="病院施設"/>
      <sheetName val="市民文化系施設"/>
      <sheetName val="上水道施設"/>
      <sheetName val="下水道施設"/>
    </sheetNames>
    <sheetDataSet>
      <sheetData sheetId="0" refreshError="1"/>
      <sheetData sheetId="1">
        <row r="20">
          <cell r="E20" t="str">
            <v>福島県郡山市</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2">
          <cell r="C2" t="str">
            <v>実施済み</v>
          </cell>
          <cell r="G2" t="str">
            <v>市民文化系施設</v>
          </cell>
          <cell r="H2" t="str">
            <v>社会教育系施設</v>
          </cell>
          <cell r="I2" t="str">
            <v>ｽﾎﾟｰﾂ・ﾚｸﾘｴｰｼｮﾝ系施設</v>
          </cell>
          <cell r="J2" t="str">
            <v>産業系施設</v>
          </cell>
          <cell r="K2" t="str">
            <v>学校教育系施設</v>
          </cell>
          <cell r="L2" t="str">
            <v>子育て支援施設</v>
          </cell>
          <cell r="M2" t="str">
            <v>保健・福祉施設</v>
          </cell>
          <cell r="N2" t="str">
            <v>医療施設</v>
          </cell>
          <cell r="O2" t="str">
            <v>行政系施設</v>
          </cell>
          <cell r="P2" t="str">
            <v>公営住宅</v>
          </cell>
          <cell r="Q2" t="str">
            <v>公園</v>
          </cell>
          <cell r="R2" t="str">
            <v>供給処理施設</v>
          </cell>
          <cell r="S2" t="str">
            <v>その他</v>
          </cell>
          <cell r="T2" t="str">
            <v>上水道施設</v>
          </cell>
          <cell r="U2" t="str">
            <v>下水道施設</v>
          </cell>
          <cell r="V2" t="str">
            <v>病院施設</v>
          </cell>
        </row>
        <row r="3">
          <cell r="C3" t="str">
            <v>未実施</v>
          </cell>
        </row>
        <row r="4">
          <cell r="C4" t="str">
            <v>不要</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H87"/>
  <sheetViews>
    <sheetView tabSelected="1" view="pageBreakPreview" zoomScaleNormal="100" zoomScaleSheetLayoutView="100" workbookViewId="0"/>
  </sheetViews>
  <sheetFormatPr defaultColWidth="3.875" defaultRowHeight="23.25" customHeight="1" x14ac:dyDescent="0.15"/>
  <cols>
    <col min="1" max="1" width="3.875" style="1"/>
    <col min="2" max="2" width="3.875" style="120"/>
    <col min="3" max="3" width="3.875" style="2"/>
    <col min="4" max="4" width="3.875" style="3"/>
    <col min="5" max="6" width="3.875" style="2"/>
    <col min="7" max="7" width="3.875" style="4"/>
    <col min="8" max="8" width="3.875" style="5"/>
    <col min="9" max="10" width="3.875" style="4"/>
    <col min="11" max="11" width="3.875" style="6"/>
    <col min="12" max="12" width="3.875" style="2"/>
    <col min="13" max="26" width="3.875" style="121"/>
    <col min="27" max="27" width="4.5" style="121" customWidth="1"/>
    <col min="28" max="16384" width="3.875" style="121"/>
  </cols>
  <sheetData>
    <row r="1" spans="1:34" s="120" customFormat="1" ht="23.25" customHeight="1" x14ac:dyDescent="0.15">
      <c r="A1" s="1"/>
      <c r="C1" s="2"/>
      <c r="D1" s="3"/>
      <c r="E1" s="2"/>
      <c r="F1" s="2"/>
      <c r="G1" s="4"/>
      <c r="H1" s="5"/>
      <c r="I1" s="4"/>
      <c r="J1" s="4"/>
      <c r="K1" s="6"/>
      <c r="L1" s="2"/>
      <c r="M1" s="121"/>
      <c r="N1" s="121"/>
      <c r="O1" s="121"/>
      <c r="P1" s="121"/>
      <c r="Q1" s="121"/>
      <c r="R1" s="121"/>
    </row>
    <row r="2" spans="1:34" s="120" customFormat="1" ht="23.25" customHeight="1" x14ac:dyDescent="0.15">
      <c r="A2" s="1"/>
      <c r="C2" s="2"/>
      <c r="D2" s="3"/>
      <c r="E2" s="2"/>
      <c r="F2" s="2"/>
      <c r="G2" s="4"/>
      <c r="H2" s="5"/>
      <c r="I2" s="4"/>
      <c r="J2" s="4"/>
      <c r="K2" s="6"/>
      <c r="L2" s="2"/>
      <c r="M2" s="121"/>
      <c r="N2" s="121"/>
      <c r="O2" s="121"/>
      <c r="P2" s="121"/>
      <c r="Q2" s="121"/>
      <c r="R2" s="121"/>
    </row>
    <row r="3" spans="1:34" s="120" customFormat="1" ht="23.25" customHeight="1" x14ac:dyDescent="0.15">
      <c r="A3" s="1"/>
      <c r="C3" s="2"/>
      <c r="D3" s="3"/>
      <c r="E3" s="2"/>
      <c r="F3" s="2"/>
      <c r="G3" s="4"/>
      <c r="H3" s="5"/>
      <c r="I3" s="4"/>
      <c r="J3" s="4"/>
      <c r="K3" s="6"/>
      <c r="L3" s="2"/>
      <c r="M3" s="121"/>
      <c r="N3" s="121"/>
      <c r="O3" s="121"/>
      <c r="P3" s="121"/>
      <c r="Q3" s="121"/>
      <c r="R3" s="121"/>
    </row>
    <row r="4" spans="1:34" s="120" customFormat="1" ht="23.25" customHeight="1" x14ac:dyDescent="0.15">
      <c r="A4" s="1"/>
      <c r="C4" s="2"/>
      <c r="D4" s="3"/>
      <c r="E4" s="2"/>
      <c r="F4" s="2"/>
      <c r="G4" s="4"/>
      <c r="H4" s="5"/>
      <c r="I4" s="4"/>
      <c r="J4" s="4"/>
      <c r="K4" s="6"/>
      <c r="L4" s="2"/>
      <c r="M4" s="121"/>
      <c r="N4" s="121"/>
      <c r="O4" s="121"/>
      <c r="P4" s="121"/>
      <c r="Q4" s="121"/>
      <c r="R4" s="121"/>
    </row>
    <row r="5" spans="1:34" s="120" customFormat="1" ht="23.25" customHeight="1" x14ac:dyDescent="0.15">
      <c r="A5" s="1"/>
      <c r="C5" s="2"/>
      <c r="D5" s="3"/>
      <c r="E5" s="2"/>
      <c r="F5" s="2"/>
      <c r="G5" s="4"/>
      <c r="H5" s="5"/>
      <c r="I5" s="4"/>
      <c r="J5" s="4"/>
      <c r="K5" s="6"/>
      <c r="L5" s="2"/>
      <c r="M5" s="121"/>
      <c r="N5" s="121"/>
      <c r="O5" s="121"/>
      <c r="P5" s="121"/>
      <c r="Q5" s="121"/>
      <c r="R5" s="121"/>
    </row>
    <row r="6" spans="1:34" s="120" customFormat="1" ht="23.25" customHeight="1" x14ac:dyDescent="0.15">
      <c r="A6" s="1"/>
      <c r="C6" s="2"/>
      <c r="D6" s="3"/>
      <c r="E6" s="2"/>
      <c r="F6" s="2"/>
      <c r="G6" s="4"/>
      <c r="H6" s="5"/>
      <c r="I6" s="4"/>
      <c r="J6" s="4"/>
      <c r="K6" s="6"/>
      <c r="L6" s="2"/>
      <c r="M6" s="121"/>
      <c r="N6" s="121"/>
      <c r="O6" s="121"/>
      <c r="P6" s="121"/>
      <c r="Q6" s="121"/>
      <c r="R6" s="121"/>
    </row>
    <row r="7" spans="1:34" s="120" customFormat="1" ht="23.25" customHeight="1" x14ac:dyDescent="0.15">
      <c r="A7" s="133" t="s">
        <v>0</v>
      </c>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row>
    <row r="8" spans="1:34" s="120" customFormat="1" ht="23.25" customHeight="1" x14ac:dyDescent="0.15">
      <c r="A8" s="133"/>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row>
    <row r="9" spans="1:34" s="120" customFormat="1" ht="23.25" customHeight="1" x14ac:dyDescent="0.15">
      <c r="A9" s="1"/>
      <c r="C9" s="2"/>
      <c r="D9" s="3"/>
      <c r="E9" s="2"/>
      <c r="F9" s="2"/>
      <c r="G9" s="4"/>
      <c r="H9" s="5"/>
      <c r="I9" s="4"/>
      <c r="J9" s="4"/>
      <c r="K9" s="6"/>
      <c r="L9" s="2"/>
      <c r="M9" s="121"/>
      <c r="N9" s="121"/>
      <c r="O9" s="121"/>
      <c r="P9" s="121"/>
      <c r="Q9" s="121"/>
      <c r="R9" s="121"/>
    </row>
    <row r="10" spans="1:34" s="7" customFormat="1" ht="30" customHeight="1" x14ac:dyDescent="0.15">
      <c r="A10" s="134" t="s">
        <v>1</v>
      </c>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row>
    <row r="11" spans="1:34" s="120" customFormat="1" ht="23.25" customHeight="1" x14ac:dyDescent="0.15">
      <c r="A11" s="1"/>
      <c r="C11" s="2"/>
      <c r="D11" s="3"/>
      <c r="E11" s="2"/>
      <c r="F11" s="2"/>
      <c r="G11" s="4"/>
      <c r="H11" s="5"/>
      <c r="I11" s="4"/>
      <c r="J11" s="4"/>
      <c r="K11" s="6"/>
      <c r="L11" s="2"/>
      <c r="M11" s="121"/>
      <c r="N11" s="121"/>
      <c r="O11" s="121"/>
      <c r="P11" s="121"/>
      <c r="Q11" s="121"/>
      <c r="R11" s="121"/>
    </row>
    <row r="12" spans="1:34" s="120" customFormat="1" ht="23.25" customHeight="1" x14ac:dyDescent="0.15">
      <c r="A12" s="1"/>
      <c r="C12" s="2"/>
      <c r="D12" s="3"/>
      <c r="E12" s="2"/>
      <c r="F12" s="2"/>
      <c r="G12" s="4"/>
      <c r="H12" s="5"/>
      <c r="I12" s="4"/>
      <c r="J12" s="4"/>
      <c r="K12" s="6"/>
      <c r="L12" s="2"/>
      <c r="M12" s="121"/>
      <c r="N12" s="121"/>
      <c r="O12" s="121"/>
      <c r="P12" s="121"/>
      <c r="Q12" s="121"/>
      <c r="R12" s="121"/>
    </row>
    <row r="13" spans="1:34" s="120" customFormat="1" ht="23.25" customHeight="1" x14ac:dyDescent="0.15">
      <c r="A13" s="1"/>
      <c r="C13" s="2"/>
      <c r="D13" s="3"/>
      <c r="E13" s="2"/>
      <c r="F13" s="2"/>
      <c r="G13" s="4"/>
      <c r="H13" s="5"/>
      <c r="I13" s="4"/>
      <c r="J13" s="4"/>
      <c r="K13" s="6"/>
      <c r="L13" s="2"/>
      <c r="M13" s="121"/>
      <c r="N13" s="121"/>
      <c r="O13" s="121"/>
      <c r="P13" s="121"/>
      <c r="Q13" s="121"/>
      <c r="R13" s="121"/>
    </row>
    <row r="14" spans="1:34" s="120" customFormat="1" ht="23.25" customHeight="1" x14ac:dyDescent="0.15">
      <c r="A14" s="1"/>
      <c r="C14" s="2"/>
      <c r="D14" s="3"/>
      <c r="E14" s="2"/>
      <c r="F14" s="2"/>
      <c r="G14" s="4"/>
      <c r="H14" s="5"/>
      <c r="I14" s="4"/>
      <c r="J14" s="4"/>
      <c r="K14" s="6"/>
      <c r="L14" s="2"/>
      <c r="M14" s="121"/>
      <c r="N14" s="121"/>
      <c r="O14" s="121"/>
      <c r="P14" s="121"/>
      <c r="Q14" s="121"/>
      <c r="R14" s="121"/>
    </row>
    <row r="15" spans="1:34" s="120" customFormat="1" ht="23.25" customHeight="1" x14ac:dyDescent="0.15">
      <c r="A15" s="1"/>
      <c r="C15" s="2"/>
      <c r="D15" s="3"/>
      <c r="E15" s="2"/>
      <c r="F15" s="2"/>
      <c r="G15" s="4"/>
      <c r="H15" s="5"/>
      <c r="I15" s="4"/>
      <c r="J15" s="4"/>
      <c r="K15" s="6"/>
      <c r="L15" s="2"/>
      <c r="M15" s="121"/>
      <c r="N15" s="121"/>
      <c r="O15" s="121"/>
      <c r="P15" s="121"/>
      <c r="Q15" s="121"/>
      <c r="R15" s="121"/>
    </row>
    <row r="16" spans="1:34" s="120" customFormat="1" ht="23.25" customHeight="1" x14ac:dyDescent="0.15">
      <c r="A16" s="8"/>
      <c r="C16" s="2"/>
      <c r="D16" s="3"/>
      <c r="E16" s="2"/>
      <c r="F16" s="2"/>
      <c r="G16" s="4"/>
      <c r="H16" s="5"/>
      <c r="I16" s="4"/>
      <c r="J16" s="4"/>
      <c r="K16" s="6"/>
      <c r="L16" s="2"/>
      <c r="M16" s="121"/>
      <c r="N16" s="121"/>
      <c r="O16" s="121"/>
      <c r="P16" s="121"/>
      <c r="Q16" s="121"/>
      <c r="R16" s="121"/>
    </row>
    <row r="17" spans="1:34" s="7" customFormat="1" ht="22.5" customHeight="1" x14ac:dyDescent="0.15">
      <c r="A17" s="135" t="s">
        <v>2020</v>
      </c>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row>
    <row r="18" spans="1:34" s="120" customFormat="1" ht="23.25" customHeight="1" x14ac:dyDescent="0.15">
      <c r="A18" s="8"/>
      <c r="C18" s="2"/>
      <c r="D18" s="3"/>
      <c r="E18" s="2"/>
      <c r="F18" s="2"/>
      <c r="G18" s="4"/>
      <c r="H18" s="5"/>
      <c r="I18" s="4"/>
      <c r="J18" s="4"/>
      <c r="K18" s="6"/>
      <c r="L18" s="2"/>
      <c r="M18" s="121"/>
      <c r="N18" s="121"/>
      <c r="O18" s="121"/>
      <c r="P18" s="121"/>
      <c r="Q18" s="121"/>
      <c r="R18" s="121"/>
    </row>
    <row r="19" spans="1:34" s="9" customFormat="1" ht="27.75" customHeight="1" x14ac:dyDescent="0.15">
      <c r="A19" s="136" t="s">
        <v>2</v>
      </c>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row>
    <row r="20" spans="1:34" s="120" customFormat="1" ht="23.25" customHeight="1" x14ac:dyDescent="0.15">
      <c r="A20" s="1"/>
      <c r="C20" s="2"/>
      <c r="D20" s="3"/>
      <c r="E20" s="2"/>
      <c r="F20" s="2"/>
      <c r="G20" s="4"/>
      <c r="H20" s="5"/>
      <c r="I20" s="4"/>
      <c r="J20" s="4"/>
      <c r="K20" s="6"/>
      <c r="L20" s="2"/>
      <c r="M20" s="121"/>
      <c r="N20" s="121"/>
      <c r="O20" s="121"/>
      <c r="P20" s="121"/>
      <c r="Q20" s="121"/>
      <c r="R20" s="121"/>
    </row>
    <row r="21" spans="1:34" s="120" customFormat="1" ht="23.25" customHeight="1" x14ac:dyDescent="0.15">
      <c r="A21" s="1"/>
      <c r="C21" s="2"/>
      <c r="D21" s="3"/>
      <c r="E21" s="2"/>
      <c r="F21" s="2"/>
      <c r="G21" s="4"/>
      <c r="H21" s="5"/>
      <c r="I21" s="4"/>
      <c r="J21" s="4"/>
      <c r="K21" s="6"/>
      <c r="L21" s="2"/>
      <c r="M21" s="121"/>
      <c r="N21" s="121"/>
      <c r="O21" s="121"/>
      <c r="P21" s="121"/>
      <c r="Q21" s="121"/>
      <c r="R21" s="121"/>
    </row>
    <row r="22" spans="1:34" s="120" customFormat="1" ht="23.25" customHeight="1" x14ac:dyDescent="0.15">
      <c r="A22" s="1"/>
      <c r="C22" s="2"/>
      <c r="D22" s="3"/>
      <c r="E22" s="2"/>
      <c r="F22" s="2"/>
      <c r="G22" s="4"/>
      <c r="H22" s="5"/>
      <c r="I22" s="4"/>
      <c r="J22" s="4"/>
      <c r="K22" s="6"/>
      <c r="L22" s="2"/>
      <c r="M22" s="121"/>
      <c r="N22" s="121"/>
      <c r="O22" s="121"/>
      <c r="P22" s="121"/>
      <c r="Q22" s="121"/>
      <c r="R22" s="121"/>
    </row>
    <row r="23" spans="1:34" s="120" customFormat="1" ht="23.25" customHeight="1" x14ac:dyDescent="0.15">
      <c r="A23" s="1"/>
      <c r="C23" s="2"/>
      <c r="D23" s="3"/>
      <c r="E23" s="2"/>
      <c r="F23" s="2"/>
      <c r="G23" s="4"/>
      <c r="H23" s="5"/>
      <c r="I23" s="4"/>
      <c r="J23" s="4"/>
      <c r="K23" s="6"/>
      <c r="L23" s="2"/>
      <c r="M23" s="121"/>
      <c r="N23" s="121"/>
      <c r="O23" s="121"/>
      <c r="P23" s="121"/>
      <c r="Q23" s="121"/>
      <c r="R23" s="121"/>
    </row>
    <row r="24" spans="1:34" s="120" customFormat="1" ht="23.25" customHeight="1" x14ac:dyDescent="0.15">
      <c r="A24" s="1"/>
      <c r="C24" s="2"/>
      <c r="D24" s="3"/>
      <c r="E24" s="2"/>
      <c r="F24" s="2"/>
      <c r="G24" s="4"/>
      <c r="H24" s="5"/>
      <c r="I24" s="4"/>
      <c r="J24" s="4"/>
      <c r="K24" s="6"/>
      <c r="L24" s="2"/>
      <c r="M24" s="121"/>
      <c r="N24" s="121"/>
      <c r="O24" s="121"/>
      <c r="P24" s="121"/>
      <c r="Q24" s="121"/>
      <c r="R24" s="121"/>
    </row>
    <row r="25" spans="1:34" s="10" customFormat="1" ht="20.25" customHeight="1" x14ac:dyDescent="0.15">
      <c r="A25" s="137" t="s">
        <v>3</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row>
    <row r="26" spans="1:34" s="10" customFormat="1" ht="20.25" x14ac:dyDescent="0.15">
      <c r="A26" s="119"/>
      <c r="B26" s="119"/>
      <c r="C26" s="119"/>
      <c r="D26" s="119"/>
      <c r="E26" s="119"/>
      <c r="F26" s="119"/>
      <c r="G26" s="119"/>
      <c r="H26" s="119"/>
      <c r="I26" s="119"/>
      <c r="J26" s="119"/>
      <c r="K26" s="119"/>
      <c r="L26" s="119"/>
      <c r="M26" s="119"/>
      <c r="N26" s="119"/>
      <c r="O26" s="119"/>
      <c r="P26" s="119"/>
      <c r="Q26" s="119"/>
      <c r="R26" s="119"/>
      <c r="S26" s="119"/>
      <c r="T26" s="119"/>
      <c r="U26" s="119"/>
      <c r="V26" s="119"/>
    </row>
    <row r="27" spans="1:34" s="120" customFormat="1" ht="23.25" customHeight="1" x14ac:dyDescent="0.15">
      <c r="A27" s="1"/>
      <c r="C27" s="2"/>
      <c r="D27" s="3"/>
      <c r="E27" s="2"/>
      <c r="F27" s="2"/>
      <c r="G27" s="4"/>
      <c r="H27" s="5"/>
      <c r="I27" s="4"/>
      <c r="J27" s="4"/>
      <c r="K27" s="6"/>
      <c r="L27" s="2"/>
      <c r="M27" s="121"/>
      <c r="N27" s="121"/>
      <c r="O27" s="121"/>
      <c r="P27" s="121"/>
      <c r="Q27" s="121"/>
      <c r="R27" s="121"/>
    </row>
    <row r="28" spans="1:34" s="12" customFormat="1" ht="12" customHeight="1" x14ac:dyDescent="0.15">
      <c r="A28" s="11"/>
      <c r="H28" s="131" t="s">
        <v>4</v>
      </c>
      <c r="I28" s="131"/>
      <c r="J28" s="131"/>
      <c r="K28" s="131"/>
      <c r="L28" s="131"/>
      <c r="M28" s="131"/>
      <c r="N28" s="13"/>
      <c r="O28" s="13"/>
      <c r="P28" s="13"/>
      <c r="Q28" s="13"/>
      <c r="R28" s="13"/>
      <c r="S28" s="13"/>
      <c r="T28" s="13"/>
      <c r="U28" s="13"/>
      <c r="V28" s="13"/>
      <c r="W28" s="13"/>
      <c r="X28" s="13"/>
      <c r="Y28" s="13"/>
      <c r="Z28" s="13"/>
      <c r="AA28" s="131">
        <v>1</v>
      </c>
    </row>
    <row r="29" spans="1:34" s="12" customFormat="1" ht="12" customHeight="1" x14ac:dyDescent="0.15">
      <c r="A29" s="11"/>
      <c r="H29" s="131"/>
      <c r="I29" s="131"/>
      <c r="J29" s="131"/>
      <c r="K29" s="131"/>
      <c r="L29" s="131"/>
      <c r="M29" s="131"/>
      <c r="N29" s="117"/>
      <c r="O29" s="117"/>
      <c r="P29" s="117"/>
      <c r="Q29" s="117"/>
      <c r="R29" s="117"/>
      <c r="S29" s="117"/>
      <c r="T29" s="117"/>
      <c r="U29" s="117"/>
      <c r="V29" s="117"/>
      <c r="W29" s="117"/>
      <c r="X29" s="117"/>
      <c r="Y29" s="117"/>
      <c r="Z29" s="117"/>
      <c r="AA29" s="131"/>
    </row>
    <row r="30" spans="1:34" s="12" customFormat="1" ht="12" customHeight="1" x14ac:dyDescent="0.15">
      <c r="A30" s="11"/>
      <c r="H30" s="117"/>
      <c r="I30" s="132" t="s">
        <v>5</v>
      </c>
      <c r="J30" s="132"/>
      <c r="K30" s="132"/>
      <c r="L30" s="132"/>
      <c r="M30" s="132"/>
      <c r="N30" s="14"/>
      <c r="O30" s="14"/>
      <c r="P30" s="14"/>
      <c r="Q30" s="14"/>
      <c r="R30" s="13"/>
      <c r="S30" s="13"/>
      <c r="T30" s="13"/>
      <c r="U30" s="13"/>
      <c r="V30" s="13"/>
      <c r="W30" s="13"/>
      <c r="X30" s="13"/>
      <c r="Y30" s="13"/>
      <c r="Z30" s="13"/>
      <c r="AA30" s="131">
        <v>1</v>
      </c>
    </row>
    <row r="31" spans="1:34" s="12" customFormat="1" ht="12" customHeight="1" x14ac:dyDescent="0.15">
      <c r="A31" s="11"/>
      <c r="H31" s="117"/>
      <c r="I31" s="132"/>
      <c r="J31" s="132"/>
      <c r="K31" s="132"/>
      <c r="L31" s="132"/>
      <c r="M31" s="132"/>
      <c r="N31" s="118"/>
      <c r="O31" s="118"/>
      <c r="P31" s="118"/>
      <c r="Q31" s="118"/>
      <c r="R31" s="117"/>
      <c r="S31" s="117"/>
      <c r="T31" s="117"/>
      <c r="U31" s="117"/>
      <c r="V31" s="117"/>
      <c r="W31" s="117"/>
      <c r="X31" s="117"/>
      <c r="Y31" s="117"/>
      <c r="Z31" s="117"/>
      <c r="AA31" s="131"/>
    </row>
    <row r="32" spans="1:34" s="12" customFormat="1" ht="12" customHeight="1" x14ac:dyDescent="0.15">
      <c r="A32" s="11"/>
      <c r="H32" s="117"/>
      <c r="I32" s="132" t="s">
        <v>6</v>
      </c>
      <c r="J32" s="132"/>
      <c r="K32" s="132"/>
      <c r="L32" s="132"/>
      <c r="M32" s="132"/>
      <c r="N32" s="132"/>
      <c r="O32" s="117"/>
      <c r="P32" s="14"/>
      <c r="Q32" s="14"/>
      <c r="R32" s="13"/>
      <c r="S32" s="13"/>
      <c r="T32" s="13"/>
      <c r="U32" s="13"/>
      <c r="V32" s="13"/>
      <c r="W32" s="13"/>
      <c r="X32" s="13"/>
      <c r="Y32" s="13"/>
      <c r="Z32" s="13"/>
      <c r="AA32" s="131">
        <v>68</v>
      </c>
    </row>
    <row r="33" spans="1:34" s="12" customFormat="1" ht="12" customHeight="1" x14ac:dyDescent="0.15">
      <c r="A33" s="11"/>
      <c r="H33" s="117"/>
      <c r="I33" s="132"/>
      <c r="J33" s="132"/>
      <c r="K33" s="132"/>
      <c r="L33" s="132"/>
      <c r="M33" s="132"/>
      <c r="N33" s="132"/>
      <c r="O33" s="15"/>
      <c r="P33" s="118"/>
      <c r="Q33" s="118"/>
      <c r="R33" s="117"/>
      <c r="S33" s="117"/>
      <c r="T33" s="117"/>
      <c r="U33" s="117"/>
      <c r="V33" s="117"/>
      <c r="W33" s="117"/>
      <c r="X33" s="117"/>
      <c r="Y33" s="117"/>
      <c r="Z33" s="117"/>
      <c r="AA33" s="131"/>
    </row>
    <row r="34" spans="1:34" s="12" customFormat="1" ht="12" customHeight="1" x14ac:dyDescent="0.15">
      <c r="A34" s="11"/>
      <c r="H34" s="117"/>
      <c r="I34" s="130" t="s">
        <v>7</v>
      </c>
      <c r="J34" s="130"/>
      <c r="K34" s="130"/>
      <c r="L34" s="130"/>
      <c r="M34" s="130"/>
      <c r="N34" s="117"/>
      <c r="O34" s="117"/>
      <c r="P34" s="117"/>
      <c r="Q34" s="117"/>
      <c r="R34" s="16"/>
      <c r="S34" s="13"/>
      <c r="T34" s="13"/>
      <c r="U34" s="13"/>
      <c r="V34" s="13"/>
      <c r="W34" s="13"/>
      <c r="X34" s="13"/>
      <c r="Y34" s="13"/>
      <c r="Z34" s="13"/>
      <c r="AA34" s="131">
        <v>68</v>
      </c>
    </row>
    <row r="35" spans="1:34" s="12" customFormat="1" ht="12" customHeight="1" x14ac:dyDescent="0.15">
      <c r="A35" s="11"/>
      <c r="H35" s="117"/>
      <c r="I35" s="130"/>
      <c r="J35" s="130"/>
      <c r="K35" s="130"/>
      <c r="L35" s="130"/>
      <c r="M35" s="130"/>
      <c r="N35" s="17"/>
      <c r="O35" s="17"/>
      <c r="P35" s="17"/>
      <c r="Q35" s="17"/>
      <c r="R35" s="17"/>
      <c r="S35" s="117"/>
      <c r="T35" s="117"/>
      <c r="U35" s="117"/>
      <c r="V35" s="117"/>
      <c r="W35" s="117"/>
      <c r="X35" s="117"/>
      <c r="AA35" s="131"/>
    </row>
    <row r="36" spans="1:34" s="12" customFormat="1" ht="12" customHeight="1" x14ac:dyDescent="0.15">
      <c r="A36" s="11"/>
      <c r="H36" s="117"/>
      <c r="I36" s="130" t="s">
        <v>8</v>
      </c>
      <c r="J36" s="130"/>
      <c r="K36" s="130"/>
      <c r="L36" s="130"/>
      <c r="M36" s="130"/>
      <c r="N36" s="130"/>
      <c r="O36" s="117"/>
      <c r="P36" s="117"/>
      <c r="Q36" s="117"/>
      <c r="R36" s="13"/>
      <c r="S36" s="13"/>
      <c r="T36" s="13"/>
      <c r="U36" s="13"/>
      <c r="V36" s="13"/>
      <c r="W36" s="13"/>
      <c r="X36" s="13"/>
      <c r="Y36" s="13"/>
      <c r="Z36" s="13"/>
      <c r="AA36" s="131">
        <v>102</v>
      </c>
    </row>
    <row r="37" spans="1:34" s="12" customFormat="1" ht="12" customHeight="1" x14ac:dyDescent="0.15">
      <c r="A37" s="11"/>
      <c r="H37" s="117"/>
      <c r="I37" s="130"/>
      <c r="J37" s="130"/>
      <c r="K37" s="130"/>
      <c r="L37" s="130"/>
      <c r="M37" s="130"/>
      <c r="N37" s="130"/>
      <c r="O37" s="17"/>
      <c r="P37" s="17"/>
      <c r="Q37" s="17"/>
      <c r="R37" s="117"/>
      <c r="S37" s="117"/>
      <c r="T37" s="117"/>
      <c r="U37" s="117"/>
      <c r="V37" s="117"/>
      <c r="W37" s="117"/>
      <c r="X37" s="117"/>
      <c r="AA37" s="131"/>
    </row>
    <row r="38" spans="1:34" s="12" customFormat="1" ht="12" customHeight="1" x14ac:dyDescent="0.15">
      <c r="A38" s="11"/>
      <c r="H38" s="117"/>
      <c r="I38" s="132" t="s">
        <v>9</v>
      </c>
      <c r="J38" s="132"/>
      <c r="K38" s="132"/>
      <c r="L38" s="132"/>
      <c r="M38" s="132"/>
      <c r="N38" s="132"/>
      <c r="O38" s="132"/>
      <c r="P38" s="132"/>
      <c r="Q38" s="132"/>
      <c r="R38" s="13"/>
      <c r="S38" s="13"/>
      <c r="T38" s="13"/>
      <c r="U38" s="13"/>
      <c r="V38" s="13"/>
      <c r="W38" s="13"/>
      <c r="X38" s="13"/>
      <c r="Y38" s="13"/>
      <c r="Z38" s="13"/>
      <c r="AA38" s="131">
        <v>106</v>
      </c>
    </row>
    <row r="39" spans="1:34" s="12" customFormat="1" ht="12" customHeight="1" x14ac:dyDescent="0.15">
      <c r="A39" s="11"/>
      <c r="H39" s="117"/>
      <c r="I39" s="132"/>
      <c r="J39" s="132"/>
      <c r="K39" s="132"/>
      <c r="L39" s="132"/>
      <c r="M39" s="132"/>
      <c r="N39" s="132"/>
      <c r="O39" s="132"/>
      <c r="P39" s="132"/>
      <c r="Q39" s="132"/>
      <c r="R39" s="117"/>
      <c r="S39" s="117"/>
      <c r="T39" s="117"/>
      <c r="U39" s="117"/>
      <c r="V39" s="117"/>
      <c r="W39" s="117"/>
      <c r="X39" s="117"/>
      <c r="AA39" s="131"/>
    </row>
    <row r="40" spans="1:34" s="12" customFormat="1" ht="12" customHeight="1" x14ac:dyDescent="0.15">
      <c r="A40" s="11"/>
      <c r="H40" s="117"/>
      <c r="I40" s="117"/>
      <c r="J40" s="117"/>
      <c r="K40" s="117"/>
      <c r="L40" s="117"/>
      <c r="M40" s="117"/>
      <c r="N40" s="117"/>
      <c r="O40" s="117"/>
      <c r="P40" s="117"/>
      <c r="Q40" s="117"/>
      <c r="R40" s="16"/>
      <c r="S40" s="16"/>
      <c r="T40" s="16"/>
      <c r="U40" s="16"/>
      <c r="V40" s="16"/>
      <c r="W40" s="16"/>
      <c r="X40" s="16"/>
      <c r="Y40" s="16"/>
      <c r="Z40" s="16"/>
      <c r="AA40" s="117"/>
    </row>
    <row r="41" spans="1:34" s="12" customFormat="1" ht="12" customHeight="1" x14ac:dyDescent="0.15">
      <c r="A41" s="11"/>
      <c r="I41" s="117"/>
      <c r="J41" s="117"/>
      <c r="K41" s="117"/>
      <c r="L41" s="117"/>
      <c r="M41" s="117"/>
      <c r="N41" s="117"/>
      <c r="O41" s="117"/>
      <c r="P41" s="117"/>
      <c r="Q41" s="117"/>
      <c r="R41" s="16"/>
      <c r="S41" s="16"/>
      <c r="T41" s="16"/>
      <c r="U41" s="16"/>
      <c r="V41" s="16"/>
      <c r="W41" s="16"/>
      <c r="X41" s="16"/>
      <c r="Y41" s="18"/>
      <c r="Z41" s="18"/>
      <c r="AA41" s="117"/>
    </row>
    <row r="43" spans="1:34" s="10" customFormat="1" ht="20.25" customHeight="1" x14ac:dyDescent="0.15">
      <c r="A43" s="137" t="s">
        <v>10</v>
      </c>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row>
    <row r="44" spans="1:34" ht="9" customHeight="1" x14ac:dyDescent="0.15"/>
    <row r="45" spans="1:34" ht="15" customHeight="1" x14ac:dyDescent="0.15">
      <c r="B45" s="121"/>
      <c r="C45" s="19"/>
      <c r="D45" s="20" t="s">
        <v>11</v>
      </c>
      <c r="E45" s="19"/>
      <c r="F45" s="19"/>
      <c r="G45" s="19"/>
      <c r="H45" s="19"/>
      <c r="I45" s="19"/>
      <c r="J45" s="19"/>
      <c r="K45" s="19"/>
      <c r="L45" s="19"/>
      <c r="M45" s="19"/>
      <c r="N45" s="19"/>
      <c r="O45" s="19"/>
      <c r="P45" s="19"/>
      <c r="Q45" s="19"/>
      <c r="R45" s="19"/>
      <c r="S45" s="19"/>
      <c r="T45" s="19"/>
      <c r="U45" s="19"/>
      <c r="V45" s="19"/>
    </row>
    <row r="46" spans="1:34" ht="30" customHeight="1" x14ac:dyDescent="0.15">
      <c r="A46" s="121"/>
      <c r="B46" s="121"/>
      <c r="C46" s="1"/>
      <c r="D46" s="120"/>
      <c r="E46" s="138" t="s">
        <v>2021</v>
      </c>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row>
    <row r="47" spans="1:34" ht="15" customHeight="1" x14ac:dyDescent="0.15">
      <c r="A47" s="121"/>
      <c r="B47" s="121"/>
      <c r="C47" s="1"/>
      <c r="D47" s="120"/>
      <c r="E47" s="138" t="s">
        <v>12</v>
      </c>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row>
    <row r="48" spans="1:34" ht="15" customHeight="1" x14ac:dyDescent="0.15">
      <c r="A48" s="121"/>
      <c r="B48" s="121"/>
      <c r="C48" s="1"/>
      <c r="D48" s="120"/>
      <c r="E48" s="138" t="s">
        <v>13</v>
      </c>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row>
    <row r="49" spans="1:30" ht="15" customHeight="1" x14ac:dyDescent="0.15">
      <c r="A49" s="121"/>
      <c r="B49" s="121"/>
      <c r="C49" s="1"/>
      <c r="D49" s="120"/>
      <c r="E49" s="139" t="s">
        <v>14</v>
      </c>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row>
    <row r="50" spans="1:30" ht="12" x14ac:dyDescent="0.15">
      <c r="A50" s="121"/>
      <c r="B50" s="121"/>
      <c r="C50" s="1"/>
      <c r="D50" s="120"/>
      <c r="F50" s="3"/>
      <c r="G50" s="2"/>
      <c r="H50" s="2"/>
      <c r="J50" s="5"/>
      <c r="K50" s="4"/>
      <c r="L50" s="4"/>
      <c r="M50" s="6"/>
      <c r="N50" s="2"/>
    </row>
    <row r="51" spans="1:30" ht="15" customHeight="1" x14ac:dyDescent="0.15">
      <c r="A51" s="121"/>
      <c r="B51" s="121"/>
      <c r="C51" s="1"/>
      <c r="D51" s="20" t="s">
        <v>15</v>
      </c>
      <c r="E51" s="19"/>
      <c r="F51" s="121"/>
      <c r="G51" s="19"/>
      <c r="H51" s="19"/>
      <c r="I51" s="19"/>
      <c r="J51" s="19"/>
      <c r="K51" s="19"/>
      <c r="L51" s="19"/>
      <c r="M51" s="19"/>
      <c r="N51" s="19"/>
      <c r="O51" s="19"/>
      <c r="P51" s="19"/>
      <c r="Q51" s="19"/>
      <c r="R51" s="19"/>
      <c r="S51" s="19"/>
      <c r="T51" s="19"/>
      <c r="U51" s="19"/>
      <c r="V51" s="19"/>
      <c r="W51" s="19"/>
      <c r="X51" s="19"/>
    </row>
    <row r="52" spans="1:30" ht="27.75" customHeight="1" x14ac:dyDescent="0.15">
      <c r="A52" s="121"/>
      <c r="B52" s="121"/>
      <c r="C52" s="1"/>
      <c r="D52" s="120"/>
      <c r="E52" s="140" t="s">
        <v>16</v>
      </c>
      <c r="F52" s="140"/>
      <c r="G52" s="140"/>
      <c r="H52" s="140"/>
      <c r="I52" s="140" t="s">
        <v>1866</v>
      </c>
      <c r="J52" s="140"/>
      <c r="K52" s="140"/>
      <c r="L52" s="140"/>
      <c r="M52" s="140"/>
      <c r="N52" s="140"/>
      <c r="O52" s="140"/>
      <c r="P52" s="140"/>
      <c r="Q52" s="140"/>
      <c r="R52" s="140"/>
      <c r="S52" s="140"/>
      <c r="T52" s="140"/>
      <c r="U52" s="140"/>
      <c r="V52" s="140"/>
      <c r="W52" s="140"/>
      <c r="X52" s="140"/>
      <c r="Y52" s="140"/>
      <c r="Z52" s="140"/>
      <c r="AA52" s="140"/>
      <c r="AB52" s="140"/>
      <c r="AC52" s="140"/>
      <c r="AD52" s="140"/>
    </row>
    <row r="53" spans="1:30" ht="15" customHeight="1" x14ac:dyDescent="0.15">
      <c r="A53" s="121"/>
      <c r="B53" s="121"/>
      <c r="C53" s="1"/>
      <c r="D53" s="120"/>
      <c r="E53" s="140" t="s">
        <v>17</v>
      </c>
      <c r="F53" s="140"/>
      <c r="G53" s="140"/>
      <c r="H53" s="140"/>
      <c r="I53" s="140" t="s">
        <v>18</v>
      </c>
      <c r="J53" s="140"/>
      <c r="K53" s="140"/>
      <c r="L53" s="140"/>
      <c r="M53" s="140"/>
      <c r="N53" s="140"/>
      <c r="O53" s="140"/>
      <c r="P53" s="140"/>
      <c r="Q53" s="140"/>
      <c r="R53" s="140"/>
      <c r="S53" s="140"/>
      <c r="T53" s="140"/>
      <c r="U53" s="140"/>
      <c r="V53" s="140"/>
      <c r="W53" s="140"/>
      <c r="X53" s="140"/>
      <c r="Y53" s="140"/>
      <c r="Z53" s="140"/>
      <c r="AA53" s="140"/>
      <c r="AB53" s="140"/>
      <c r="AC53" s="140"/>
      <c r="AD53" s="140"/>
    </row>
    <row r="54" spans="1:30" ht="24.95" customHeight="1" x14ac:dyDescent="0.15">
      <c r="A54" s="121"/>
      <c r="B54" s="121"/>
      <c r="C54" s="1"/>
      <c r="D54" s="120"/>
      <c r="E54" s="140" t="s">
        <v>19</v>
      </c>
      <c r="F54" s="140"/>
      <c r="G54" s="140"/>
      <c r="H54" s="140"/>
      <c r="I54" s="140" t="s">
        <v>20</v>
      </c>
      <c r="J54" s="140"/>
      <c r="K54" s="140"/>
      <c r="L54" s="140"/>
      <c r="M54" s="140"/>
      <c r="N54" s="140"/>
      <c r="O54" s="140"/>
      <c r="P54" s="140"/>
      <c r="Q54" s="140"/>
      <c r="R54" s="140"/>
      <c r="S54" s="140"/>
      <c r="T54" s="140"/>
      <c r="U54" s="140"/>
      <c r="V54" s="140"/>
      <c r="W54" s="140"/>
      <c r="X54" s="140"/>
      <c r="Y54" s="140"/>
      <c r="Z54" s="140"/>
      <c r="AA54" s="140"/>
      <c r="AB54" s="140"/>
      <c r="AC54" s="140"/>
      <c r="AD54" s="140"/>
    </row>
    <row r="55" spans="1:30" ht="15" customHeight="1" x14ac:dyDescent="0.15">
      <c r="A55" s="121"/>
      <c r="B55" s="121"/>
      <c r="C55" s="1"/>
      <c r="D55" s="120"/>
      <c r="E55" s="140" t="s">
        <v>21</v>
      </c>
      <c r="F55" s="140"/>
      <c r="G55" s="140"/>
      <c r="H55" s="140"/>
      <c r="I55" s="141" t="s">
        <v>22</v>
      </c>
      <c r="J55" s="141"/>
      <c r="K55" s="141"/>
      <c r="L55" s="141"/>
      <c r="M55" s="141"/>
      <c r="N55" s="141"/>
      <c r="O55" s="141"/>
      <c r="P55" s="141"/>
      <c r="Q55" s="141"/>
      <c r="R55" s="141"/>
      <c r="S55" s="141"/>
      <c r="T55" s="141"/>
      <c r="U55" s="141"/>
      <c r="V55" s="141"/>
      <c r="W55" s="141"/>
      <c r="X55" s="141"/>
      <c r="Y55" s="141"/>
      <c r="Z55" s="141"/>
      <c r="AA55" s="141"/>
      <c r="AB55" s="141"/>
      <c r="AC55" s="141"/>
      <c r="AD55" s="141"/>
    </row>
    <row r="56" spans="1:30" ht="27" customHeight="1" x14ac:dyDescent="0.15">
      <c r="A56" s="121"/>
      <c r="B56" s="121"/>
      <c r="C56" s="1"/>
      <c r="D56" s="120"/>
      <c r="E56" s="140" t="s">
        <v>23</v>
      </c>
      <c r="F56" s="140"/>
      <c r="G56" s="140"/>
      <c r="H56" s="140"/>
      <c r="I56" s="142" t="s">
        <v>24</v>
      </c>
      <c r="J56" s="143"/>
      <c r="K56" s="143"/>
      <c r="L56" s="143"/>
      <c r="M56" s="143"/>
      <c r="N56" s="143"/>
      <c r="O56" s="143"/>
      <c r="P56" s="143"/>
      <c r="Q56" s="143"/>
      <c r="R56" s="143"/>
      <c r="S56" s="143"/>
      <c r="T56" s="143"/>
      <c r="U56" s="143"/>
      <c r="V56" s="143"/>
      <c r="W56" s="143"/>
      <c r="X56" s="143"/>
      <c r="Y56" s="143"/>
      <c r="Z56" s="143"/>
      <c r="AA56" s="143"/>
      <c r="AB56" s="143"/>
      <c r="AC56" s="143"/>
      <c r="AD56" s="144"/>
    </row>
    <row r="57" spans="1:30" ht="15" customHeight="1" x14ac:dyDescent="0.15">
      <c r="A57" s="121"/>
      <c r="B57" s="121"/>
      <c r="C57" s="1"/>
      <c r="D57" s="120"/>
      <c r="E57" s="140"/>
      <c r="F57" s="140"/>
      <c r="G57" s="140"/>
      <c r="H57" s="140"/>
      <c r="I57" s="21"/>
      <c r="J57" s="141" t="s">
        <v>25</v>
      </c>
      <c r="K57" s="141"/>
      <c r="L57" s="141"/>
      <c r="M57" s="141" t="s">
        <v>26</v>
      </c>
      <c r="N57" s="141"/>
      <c r="O57" s="141"/>
      <c r="P57" s="141"/>
      <c r="Q57" s="141"/>
      <c r="R57" s="141"/>
      <c r="S57" s="141"/>
      <c r="T57" s="141" t="s">
        <v>27</v>
      </c>
      <c r="U57" s="141"/>
      <c r="V57" s="141"/>
      <c r="W57" s="141" t="s">
        <v>28</v>
      </c>
      <c r="X57" s="141"/>
      <c r="Y57" s="141"/>
      <c r="Z57" s="141"/>
      <c r="AA57" s="141"/>
      <c r="AB57" s="141"/>
      <c r="AC57" s="141"/>
      <c r="AD57" s="21"/>
    </row>
    <row r="58" spans="1:30" ht="15" customHeight="1" x14ac:dyDescent="0.15">
      <c r="A58" s="121"/>
      <c r="B58" s="121"/>
      <c r="C58" s="1"/>
      <c r="D58" s="120"/>
      <c r="E58" s="140"/>
      <c r="F58" s="140"/>
      <c r="G58" s="140"/>
      <c r="H58" s="140"/>
      <c r="I58" s="21"/>
      <c r="J58" s="141" t="s">
        <v>29</v>
      </c>
      <c r="K58" s="141"/>
      <c r="L58" s="141"/>
      <c r="M58" s="141" t="s">
        <v>30</v>
      </c>
      <c r="N58" s="141"/>
      <c r="O58" s="141"/>
      <c r="P58" s="141"/>
      <c r="Q58" s="141"/>
      <c r="R58" s="141"/>
      <c r="S58" s="141"/>
      <c r="T58" s="141" t="s">
        <v>31</v>
      </c>
      <c r="U58" s="141"/>
      <c r="V58" s="141"/>
      <c r="W58" s="141" t="s">
        <v>32</v>
      </c>
      <c r="X58" s="141"/>
      <c r="Y58" s="141"/>
      <c r="Z58" s="141"/>
      <c r="AA58" s="141"/>
      <c r="AB58" s="141"/>
      <c r="AC58" s="141"/>
      <c r="AD58" s="21"/>
    </row>
    <row r="59" spans="1:30" ht="15" customHeight="1" x14ac:dyDescent="0.15">
      <c r="A59" s="121"/>
      <c r="B59" s="121"/>
      <c r="C59" s="1"/>
      <c r="D59" s="120"/>
      <c r="E59" s="140"/>
      <c r="F59" s="140"/>
      <c r="G59" s="140"/>
      <c r="H59" s="140"/>
      <c r="I59" s="21"/>
      <c r="J59" s="141" t="s">
        <v>33</v>
      </c>
      <c r="K59" s="141"/>
      <c r="L59" s="141"/>
      <c r="M59" s="141" t="s">
        <v>34</v>
      </c>
      <c r="N59" s="141"/>
      <c r="O59" s="141"/>
      <c r="P59" s="141"/>
      <c r="Q59" s="141"/>
      <c r="R59" s="141"/>
      <c r="S59" s="141"/>
      <c r="T59" s="141" t="s">
        <v>35</v>
      </c>
      <c r="U59" s="141"/>
      <c r="V59" s="141"/>
      <c r="W59" s="141" t="s">
        <v>36</v>
      </c>
      <c r="X59" s="141"/>
      <c r="Y59" s="141"/>
      <c r="Z59" s="141"/>
      <c r="AA59" s="141"/>
      <c r="AB59" s="141"/>
      <c r="AC59" s="141"/>
      <c r="AD59" s="21"/>
    </row>
    <row r="60" spans="1:30" ht="7.5" customHeight="1" x14ac:dyDescent="0.15">
      <c r="A60" s="121"/>
      <c r="B60" s="121"/>
      <c r="C60" s="1"/>
      <c r="D60" s="120"/>
      <c r="E60" s="140"/>
      <c r="F60" s="140"/>
      <c r="G60" s="140"/>
      <c r="H60" s="140"/>
      <c r="I60" s="145"/>
      <c r="J60" s="143"/>
      <c r="K60" s="143"/>
      <c r="L60" s="143"/>
      <c r="M60" s="143"/>
      <c r="N60" s="143"/>
      <c r="O60" s="143"/>
      <c r="P60" s="143"/>
      <c r="Q60" s="143"/>
      <c r="R60" s="143"/>
      <c r="S60" s="143"/>
      <c r="T60" s="143"/>
      <c r="U60" s="143"/>
      <c r="V60" s="143"/>
      <c r="W60" s="143"/>
      <c r="X60" s="143"/>
      <c r="Y60" s="143"/>
      <c r="Z60" s="143"/>
      <c r="AA60" s="143"/>
      <c r="AB60" s="143"/>
      <c r="AC60" s="146"/>
      <c r="AD60" s="22"/>
    </row>
    <row r="61" spans="1:30" ht="15" customHeight="1" x14ac:dyDescent="0.15">
      <c r="A61" s="121"/>
      <c r="B61" s="121"/>
      <c r="C61" s="1"/>
      <c r="D61" s="120"/>
      <c r="E61" s="140" t="s">
        <v>37</v>
      </c>
      <c r="F61" s="140"/>
      <c r="G61" s="140"/>
      <c r="H61" s="140"/>
      <c r="I61" s="141" t="s">
        <v>38</v>
      </c>
      <c r="J61" s="141"/>
      <c r="K61" s="141"/>
      <c r="L61" s="141"/>
      <c r="M61" s="141"/>
      <c r="N61" s="141"/>
      <c r="O61" s="141"/>
      <c r="P61" s="141"/>
      <c r="Q61" s="141"/>
      <c r="R61" s="141"/>
      <c r="S61" s="141"/>
      <c r="T61" s="141"/>
      <c r="U61" s="141"/>
      <c r="V61" s="141"/>
      <c r="W61" s="141"/>
      <c r="X61" s="141"/>
      <c r="Y61" s="141"/>
      <c r="Z61" s="141"/>
      <c r="AA61" s="141"/>
      <c r="AB61" s="141"/>
      <c r="AC61" s="141"/>
      <c r="AD61" s="141"/>
    </row>
    <row r="62" spans="1:30" ht="15" customHeight="1" x14ac:dyDescent="0.15">
      <c r="A62" s="121"/>
      <c r="B62" s="121"/>
      <c r="C62" s="1"/>
      <c r="D62" s="120"/>
      <c r="E62" s="140" t="s">
        <v>39</v>
      </c>
      <c r="F62" s="140"/>
      <c r="G62" s="140"/>
      <c r="H62" s="140"/>
      <c r="I62" s="141" t="s">
        <v>40</v>
      </c>
      <c r="J62" s="141"/>
      <c r="K62" s="141"/>
      <c r="L62" s="141"/>
      <c r="M62" s="141"/>
      <c r="N62" s="141"/>
      <c r="O62" s="141"/>
      <c r="P62" s="141"/>
      <c r="Q62" s="141"/>
      <c r="R62" s="141"/>
      <c r="S62" s="141"/>
      <c r="T62" s="141"/>
      <c r="U62" s="141"/>
      <c r="V62" s="141"/>
      <c r="W62" s="141"/>
      <c r="X62" s="141"/>
      <c r="Y62" s="141"/>
      <c r="Z62" s="141"/>
      <c r="AA62" s="141"/>
      <c r="AB62" s="141"/>
      <c r="AC62" s="141"/>
      <c r="AD62" s="141"/>
    </row>
    <row r="63" spans="1:30" ht="39" customHeight="1" x14ac:dyDescent="0.15">
      <c r="A63" s="121"/>
      <c r="B63" s="121"/>
      <c r="C63" s="1"/>
      <c r="D63" s="120"/>
      <c r="E63" s="140" t="s">
        <v>41</v>
      </c>
      <c r="F63" s="140"/>
      <c r="G63" s="140"/>
      <c r="H63" s="140"/>
      <c r="I63" s="140" t="s">
        <v>42</v>
      </c>
      <c r="J63" s="140"/>
      <c r="K63" s="140"/>
      <c r="L63" s="140"/>
      <c r="M63" s="140"/>
      <c r="N63" s="140"/>
      <c r="O63" s="140"/>
      <c r="P63" s="140"/>
      <c r="Q63" s="140"/>
      <c r="R63" s="140"/>
      <c r="S63" s="140"/>
      <c r="T63" s="140"/>
      <c r="U63" s="140"/>
      <c r="V63" s="140"/>
      <c r="W63" s="140"/>
      <c r="X63" s="140"/>
      <c r="Y63" s="140"/>
      <c r="Z63" s="140"/>
      <c r="AA63" s="140"/>
      <c r="AB63" s="140"/>
      <c r="AC63" s="140"/>
      <c r="AD63" s="140"/>
    </row>
    <row r="64" spans="1:30" ht="15" customHeight="1" x14ac:dyDescent="0.15">
      <c r="A64" s="121"/>
      <c r="B64" s="121"/>
      <c r="C64" s="1"/>
      <c r="D64" s="120"/>
      <c r="E64" s="147" t="s">
        <v>43</v>
      </c>
      <c r="F64" s="148"/>
      <c r="G64" s="148"/>
      <c r="H64" s="149"/>
      <c r="I64" s="147" t="s">
        <v>44</v>
      </c>
      <c r="J64" s="156"/>
      <c r="K64" s="156"/>
      <c r="L64" s="156"/>
      <c r="M64" s="156"/>
      <c r="N64" s="156"/>
      <c r="O64" s="156"/>
      <c r="P64" s="156"/>
      <c r="Q64" s="156"/>
      <c r="R64" s="156"/>
      <c r="S64" s="156"/>
      <c r="T64" s="156"/>
      <c r="U64" s="156"/>
      <c r="V64" s="156"/>
      <c r="W64" s="156"/>
      <c r="X64" s="156"/>
      <c r="Y64" s="156"/>
      <c r="Z64" s="156"/>
      <c r="AA64" s="156"/>
      <c r="AB64" s="156"/>
      <c r="AC64" s="156"/>
      <c r="AD64" s="149"/>
    </row>
    <row r="65" spans="1:30" ht="15" customHeight="1" x14ac:dyDescent="0.15">
      <c r="A65" s="121"/>
      <c r="B65" s="121"/>
      <c r="C65" s="1"/>
      <c r="D65" s="120"/>
      <c r="E65" s="150"/>
      <c r="F65" s="151"/>
      <c r="G65" s="151"/>
      <c r="H65" s="152"/>
      <c r="I65" s="122"/>
      <c r="J65" s="128" t="s">
        <v>45</v>
      </c>
      <c r="K65" s="157" t="s">
        <v>46</v>
      </c>
      <c r="L65" s="157"/>
      <c r="M65" s="157"/>
      <c r="N65" s="157"/>
      <c r="O65" s="157"/>
      <c r="P65" s="157"/>
      <c r="Q65" s="157"/>
      <c r="R65" s="157"/>
      <c r="S65" s="157"/>
      <c r="T65" s="128" t="s">
        <v>47</v>
      </c>
      <c r="U65" s="157" t="s">
        <v>48</v>
      </c>
      <c r="V65" s="157"/>
      <c r="W65" s="157"/>
      <c r="X65" s="157"/>
      <c r="Y65" s="157"/>
      <c r="Z65" s="157"/>
      <c r="AA65" s="157"/>
      <c r="AB65" s="157"/>
      <c r="AC65" s="157"/>
      <c r="AD65" s="124"/>
    </row>
    <row r="66" spans="1:30" ht="15" customHeight="1" x14ac:dyDescent="0.15">
      <c r="A66" s="121"/>
      <c r="B66" s="121"/>
      <c r="C66" s="1"/>
      <c r="D66" s="120"/>
      <c r="E66" s="150"/>
      <c r="F66" s="151"/>
      <c r="G66" s="151"/>
      <c r="H66" s="152"/>
      <c r="I66" s="122"/>
      <c r="J66" s="128" t="s">
        <v>49</v>
      </c>
      <c r="K66" s="157" t="s">
        <v>50</v>
      </c>
      <c r="L66" s="157"/>
      <c r="M66" s="157"/>
      <c r="N66" s="157"/>
      <c r="O66" s="157"/>
      <c r="P66" s="157"/>
      <c r="Q66" s="157"/>
      <c r="R66" s="157"/>
      <c r="S66" s="157"/>
      <c r="T66" s="158"/>
      <c r="U66" s="158"/>
      <c r="V66" s="158"/>
      <c r="W66" s="158"/>
      <c r="X66" s="158"/>
      <c r="Y66" s="158"/>
      <c r="Z66" s="158"/>
      <c r="AA66" s="158"/>
      <c r="AB66" s="158"/>
      <c r="AC66" s="159"/>
      <c r="AD66" s="124"/>
    </row>
    <row r="67" spans="1:30" ht="15" customHeight="1" x14ac:dyDescent="0.15">
      <c r="A67" s="121"/>
      <c r="B67" s="121"/>
      <c r="C67" s="1"/>
      <c r="D67" s="120"/>
      <c r="E67" s="150"/>
      <c r="F67" s="151"/>
      <c r="G67" s="151"/>
      <c r="H67" s="152"/>
      <c r="I67" s="122"/>
      <c r="J67" s="128" t="s">
        <v>51</v>
      </c>
      <c r="K67" s="157" t="s">
        <v>52</v>
      </c>
      <c r="L67" s="157"/>
      <c r="M67" s="157"/>
      <c r="N67" s="157"/>
      <c r="O67" s="157"/>
      <c r="P67" s="157"/>
      <c r="Q67" s="157"/>
      <c r="R67" s="157"/>
      <c r="S67" s="157"/>
      <c r="T67" s="157"/>
      <c r="U67" s="157"/>
      <c r="V67" s="157"/>
      <c r="W67" s="157"/>
      <c r="X67" s="157"/>
      <c r="Y67" s="157"/>
      <c r="Z67" s="157"/>
      <c r="AA67" s="157"/>
      <c r="AB67" s="157"/>
      <c r="AC67" s="157"/>
      <c r="AD67" s="124"/>
    </row>
    <row r="68" spans="1:30" ht="7.5" customHeight="1" x14ac:dyDescent="0.15">
      <c r="A68" s="121"/>
      <c r="B68" s="121"/>
      <c r="C68" s="1"/>
      <c r="D68" s="120"/>
      <c r="E68" s="153"/>
      <c r="F68" s="154"/>
      <c r="G68" s="154"/>
      <c r="H68" s="155"/>
      <c r="I68" s="125"/>
      <c r="J68" s="127"/>
      <c r="K68" s="127"/>
      <c r="L68" s="127"/>
      <c r="M68" s="127"/>
      <c r="N68" s="127"/>
      <c r="O68" s="127"/>
      <c r="P68" s="127"/>
      <c r="Q68" s="127"/>
      <c r="R68" s="127"/>
      <c r="S68" s="127"/>
      <c r="T68" s="127"/>
      <c r="U68" s="127"/>
      <c r="V68" s="127"/>
      <c r="W68" s="127"/>
      <c r="X68" s="127"/>
      <c r="Y68" s="127"/>
      <c r="Z68" s="127"/>
      <c r="AA68" s="127"/>
      <c r="AB68" s="127"/>
      <c r="AC68" s="127"/>
      <c r="AD68" s="126"/>
    </row>
    <row r="69" spans="1:30" ht="15" customHeight="1" x14ac:dyDescent="0.15">
      <c r="A69" s="121"/>
      <c r="B69" s="121"/>
      <c r="C69" s="1"/>
      <c r="D69" s="120"/>
      <c r="E69" s="140" t="s">
        <v>53</v>
      </c>
      <c r="F69" s="140"/>
      <c r="G69" s="140"/>
      <c r="H69" s="140"/>
      <c r="I69" s="141" t="s">
        <v>54</v>
      </c>
      <c r="J69" s="141"/>
      <c r="K69" s="141"/>
      <c r="L69" s="141"/>
      <c r="M69" s="141"/>
      <c r="N69" s="141"/>
      <c r="O69" s="141"/>
      <c r="P69" s="141"/>
      <c r="Q69" s="141"/>
      <c r="R69" s="141"/>
      <c r="S69" s="141"/>
      <c r="T69" s="141"/>
      <c r="U69" s="141"/>
      <c r="V69" s="141"/>
      <c r="W69" s="141"/>
      <c r="X69" s="141"/>
      <c r="Y69" s="141"/>
      <c r="Z69" s="141"/>
      <c r="AA69" s="141"/>
      <c r="AB69" s="141"/>
      <c r="AC69" s="141"/>
      <c r="AD69" s="141"/>
    </row>
    <row r="70" spans="1:30" ht="15" customHeight="1" x14ac:dyDescent="0.15">
      <c r="A70" s="121"/>
      <c r="B70" s="121"/>
      <c r="C70" s="1"/>
      <c r="D70" s="120"/>
      <c r="E70" s="140" t="s">
        <v>1796</v>
      </c>
      <c r="F70" s="140"/>
      <c r="G70" s="140"/>
      <c r="H70" s="140"/>
      <c r="I70" s="141" t="s">
        <v>1816</v>
      </c>
      <c r="J70" s="141"/>
      <c r="K70" s="141"/>
      <c r="L70" s="141"/>
      <c r="M70" s="141"/>
      <c r="N70" s="141"/>
      <c r="O70" s="141"/>
      <c r="P70" s="141"/>
      <c r="Q70" s="141"/>
      <c r="R70" s="141"/>
      <c r="S70" s="141"/>
      <c r="T70" s="141"/>
      <c r="U70" s="141"/>
      <c r="V70" s="141"/>
      <c r="W70" s="141"/>
      <c r="X70" s="141"/>
      <c r="Y70" s="141"/>
      <c r="Z70" s="141"/>
      <c r="AA70" s="141"/>
      <c r="AB70" s="141"/>
      <c r="AC70" s="141"/>
      <c r="AD70" s="141"/>
    </row>
    <row r="71" spans="1:30" ht="15" customHeight="1" x14ac:dyDescent="0.15">
      <c r="A71" s="121"/>
      <c r="B71" s="121"/>
      <c r="C71" s="1"/>
      <c r="D71" s="120"/>
      <c r="E71" s="140" t="s">
        <v>55</v>
      </c>
      <c r="F71" s="140"/>
      <c r="G71" s="140"/>
      <c r="H71" s="140"/>
      <c r="I71" s="160" t="s">
        <v>56</v>
      </c>
      <c r="J71" s="140"/>
      <c r="K71" s="140"/>
      <c r="L71" s="140"/>
      <c r="M71" s="140"/>
      <c r="N71" s="140"/>
      <c r="O71" s="140"/>
      <c r="P71" s="140"/>
      <c r="Q71" s="140"/>
      <c r="R71" s="140"/>
      <c r="S71" s="140"/>
      <c r="T71" s="140"/>
      <c r="U71" s="140"/>
      <c r="V71" s="140"/>
      <c r="W71" s="140"/>
      <c r="X71" s="140"/>
      <c r="Y71" s="140"/>
      <c r="Z71" s="140"/>
      <c r="AA71" s="140"/>
      <c r="AB71" s="140"/>
      <c r="AC71" s="140"/>
      <c r="AD71" s="160"/>
    </row>
    <row r="72" spans="1:30" ht="15.75" customHeight="1" x14ac:dyDescent="0.15">
      <c r="A72" s="121"/>
      <c r="B72" s="121"/>
      <c r="C72" s="1"/>
      <c r="D72" s="120"/>
      <c r="E72" s="140"/>
      <c r="F72" s="140"/>
      <c r="G72" s="140"/>
      <c r="H72" s="140"/>
      <c r="I72" s="21"/>
      <c r="J72" s="161" t="s">
        <v>57</v>
      </c>
      <c r="K72" s="161"/>
      <c r="L72" s="161"/>
      <c r="M72" s="141" t="s">
        <v>58</v>
      </c>
      <c r="N72" s="141"/>
      <c r="O72" s="141"/>
      <c r="P72" s="141"/>
      <c r="Q72" s="141"/>
      <c r="R72" s="141"/>
      <c r="S72" s="141"/>
      <c r="T72" s="141"/>
      <c r="U72" s="141"/>
      <c r="V72" s="141"/>
      <c r="W72" s="141"/>
      <c r="X72" s="141"/>
      <c r="Y72" s="141"/>
      <c r="Z72" s="141"/>
      <c r="AA72" s="141"/>
      <c r="AB72" s="141"/>
      <c r="AC72" s="141"/>
      <c r="AD72" s="21"/>
    </row>
    <row r="73" spans="1:30" ht="15.75" customHeight="1" x14ac:dyDescent="0.15">
      <c r="A73" s="121"/>
      <c r="B73" s="121"/>
      <c r="C73" s="1"/>
      <c r="D73" s="120"/>
      <c r="E73" s="140"/>
      <c r="F73" s="140"/>
      <c r="G73" s="140"/>
      <c r="H73" s="140"/>
      <c r="I73" s="21"/>
      <c r="J73" s="161" t="s">
        <v>59</v>
      </c>
      <c r="K73" s="161"/>
      <c r="L73" s="161"/>
      <c r="M73" s="141" t="s">
        <v>60</v>
      </c>
      <c r="N73" s="141"/>
      <c r="O73" s="141"/>
      <c r="P73" s="141"/>
      <c r="Q73" s="141"/>
      <c r="R73" s="141"/>
      <c r="S73" s="141"/>
      <c r="T73" s="141"/>
      <c r="U73" s="141"/>
      <c r="V73" s="141"/>
      <c r="W73" s="141"/>
      <c r="X73" s="141"/>
      <c r="Y73" s="141"/>
      <c r="Z73" s="141"/>
      <c r="AA73" s="141"/>
      <c r="AB73" s="141"/>
      <c r="AC73" s="141"/>
      <c r="AD73" s="21"/>
    </row>
    <row r="74" spans="1:30" ht="15.75" customHeight="1" x14ac:dyDescent="0.15">
      <c r="A74" s="121"/>
      <c r="B74" s="121"/>
      <c r="C74" s="1"/>
      <c r="D74" s="120"/>
      <c r="E74" s="140"/>
      <c r="F74" s="140"/>
      <c r="G74" s="140"/>
      <c r="H74" s="140"/>
      <c r="I74" s="21"/>
      <c r="J74" s="161" t="s">
        <v>61</v>
      </c>
      <c r="K74" s="161"/>
      <c r="L74" s="161"/>
      <c r="M74" s="141" t="s">
        <v>2022</v>
      </c>
      <c r="N74" s="141"/>
      <c r="O74" s="141"/>
      <c r="P74" s="141"/>
      <c r="Q74" s="141"/>
      <c r="R74" s="141"/>
      <c r="S74" s="141"/>
      <c r="T74" s="141"/>
      <c r="U74" s="141"/>
      <c r="V74" s="141"/>
      <c r="W74" s="141"/>
      <c r="X74" s="141"/>
      <c r="Y74" s="141"/>
      <c r="Z74" s="141"/>
      <c r="AA74" s="141"/>
      <c r="AB74" s="141"/>
      <c r="AC74" s="141"/>
      <c r="AD74" s="21"/>
    </row>
    <row r="75" spans="1:30" ht="15.75" customHeight="1" x14ac:dyDescent="0.15">
      <c r="A75" s="121"/>
      <c r="B75" s="121"/>
      <c r="C75" s="1"/>
      <c r="D75" s="120"/>
      <c r="E75" s="140"/>
      <c r="F75" s="140"/>
      <c r="G75" s="140"/>
      <c r="H75" s="140"/>
      <c r="I75" s="21"/>
      <c r="J75" s="161" t="s">
        <v>62</v>
      </c>
      <c r="K75" s="161"/>
      <c r="L75" s="161"/>
      <c r="M75" s="141" t="s">
        <v>63</v>
      </c>
      <c r="N75" s="141"/>
      <c r="O75" s="141"/>
      <c r="P75" s="141"/>
      <c r="Q75" s="141"/>
      <c r="R75" s="141"/>
      <c r="S75" s="141"/>
      <c r="T75" s="141"/>
      <c r="U75" s="141"/>
      <c r="V75" s="141"/>
      <c r="W75" s="141"/>
      <c r="X75" s="141"/>
      <c r="Y75" s="141"/>
      <c r="Z75" s="141"/>
      <c r="AA75" s="141"/>
      <c r="AB75" s="141"/>
      <c r="AC75" s="141"/>
      <c r="AD75" s="21"/>
    </row>
    <row r="76" spans="1:30" ht="7.5" customHeight="1" x14ac:dyDescent="0.15">
      <c r="A76" s="121"/>
      <c r="B76" s="121"/>
      <c r="C76" s="1"/>
      <c r="D76" s="120"/>
      <c r="E76" s="140"/>
      <c r="F76" s="140"/>
      <c r="G76" s="140"/>
      <c r="H76" s="140"/>
      <c r="I76" s="162"/>
      <c r="J76" s="158"/>
      <c r="K76" s="158"/>
      <c r="L76" s="158"/>
      <c r="M76" s="158"/>
      <c r="N76" s="158"/>
      <c r="O76" s="158"/>
      <c r="P76" s="158"/>
      <c r="Q76" s="158"/>
      <c r="R76" s="158"/>
      <c r="S76" s="158"/>
      <c r="T76" s="158"/>
      <c r="U76" s="158"/>
      <c r="V76" s="158"/>
      <c r="W76" s="158"/>
      <c r="X76" s="158"/>
      <c r="Y76" s="158"/>
      <c r="Z76" s="158"/>
      <c r="AA76" s="158"/>
      <c r="AB76" s="158"/>
      <c r="AC76" s="159"/>
      <c r="AD76" s="22"/>
    </row>
    <row r="77" spans="1:30" ht="15" customHeight="1" x14ac:dyDescent="0.15">
      <c r="A77" s="121"/>
      <c r="B77" s="121"/>
      <c r="C77" s="1"/>
      <c r="D77" s="120"/>
      <c r="E77" s="140" t="s">
        <v>64</v>
      </c>
      <c r="F77" s="140"/>
      <c r="G77" s="140"/>
      <c r="H77" s="140"/>
      <c r="I77" s="140" t="s">
        <v>1867</v>
      </c>
      <c r="J77" s="140"/>
      <c r="K77" s="140"/>
      <c r="L77" s="140"/>
      <c r="M77" s="140"/>
      <c r="N77" s="140"/>
      <c r="O77" s="140"/>
      <c r="P77" s="140"/>
      <c r="Q77" s="140"/>
      <c r="R77" s="140"/>
      <c r="S77" s="140"/>
      <c r="T77" s="140"/>
      <c r="U77" s="140"/>
      <c r="V77" s="140"/>
      <c r="W77" s="140"/>
      <c r="X77" s="140"/>
      <c r="Y77" s="140"/>
      <c r="Z77" s="140"/>
      <c r="AA77" s="140"/>
      <c r="AB77" s="140"/>
      <c r="AC77" s="140"/>
      <c r="AD77" s="140"/>
    </row>
    <row r="78" spans="1:30" ht="24.95" customHeight="1" x14ac:dyDescent="0.15">
      <c r="A78" s="121"/>
      <c r="B78" s="121"/>
      <c r="C78" s="1"/>
      <c r="D78" s="120"/>
      <c r="E78" s="140" t="s">
        <v>65</v>
      </c>
      <c r="F78" s="140"/>
      <c r="G78" s="140"/>
      <c r="H78" s="140"/>
      <c r="I78" s="140" t="s">
        <v>2023</v>
      </c>
      <c r="J78" s="140"/>
      <c r="K78" s="140"/>
      <c r="L78" s="140"/>
      <c r="M78" s="140"/>
      <c r="N78" s="140"/>
      <c r="O78" s="140"/>
      <c r="P78" s="140"/>
      <c r="Q78" s="140"/>
      <c r="R78" s="140"/>
      <c r="S78" s="140"/>
      <c r="T78" s="140"/>
      <c r="U78" s="140"/>
      <c r="V78" s="140"/>
      <c r="W78" s="140"/>
      <c r="X78" s="140"/>
      <c r="Y78" s="140"/>
      <c r="Z78" s="140"/>
      <c r="AA78" s="140"/>
      <c r="AB78" s="140"/>
      <c r="AC78" s="140"/>
      <c r="AD78" s="140"/>
    </row>
    <row r="79" spans="1:30" ht="30.75" customHeight="1" x14ac:dyDescent="0.15">
      <c r="A79" s="121"/>
      <c r="B79" s="121"/>
      <c r="C79" s="23"/>
      <c r="D79" s="124"/>
      <c r="E79" s="140" t="s">
        <v>66</v>
      </c>
      <c r="F79" s="140"/>
      <c r="G79" s="140"/>
      <c r="H79" s="140"/>
      <c r="I79" s="140" t="s">
        <v>2024</v>
      </c>
      <c r="J79" s="140"/>
      <c r="K79" s="140"/>
      <c r="L79" s="140"/>
      <c r="M79" s="140"/>
      <c r="N79" s="140"/>
      <c r="O79" s="140"/>
      <c r="P79" s="140"/>
      <c r="Q79" s="140"/>
      <c r="R79" s="140"/>
      <c r="S79" s="140"/>
      <c r="T79" s="140"/>
      <c r="U79" s="140"/>
      <c r="V79" s="140"/>
      <c r="W79" s="140"/>
      <c r="X79" s="140"/>
      <c r="Y79" s="140"/>
      <c r="Z79" s="140"/>
      <c r="AA79" s="140"/>
      <c r="AB79" s="140"/>
      <c r="AC79" s="140"/>
      <c r="AD79" s="140"/>
    </row>
    <row r="80" spans="1:30" ht="40.5" customHeight="1" x14ac:dyDescent="0.15">
      <c r="A80" s="121"/>
      <c r="B80" s="121"/>
      <c r="C80" s="23"/>
      <c r="D80" s="123"/>
      <c r="E80" s="157" t="s">
        <v>67</v>
      </c>
      <c r="F80" s="157"/>
      <c r="G80" s="157"/>
      <c r="H80" s="157"/>
      <c r="I80" s="157" t="s">
        <v>68</v>
      </c>
      <c r="J80" s="157"/>
      <c r="K80" s="157"/>
      <c r="L80" s="157"/>
      <c r="M80" s="157"/>
      <c r="N80" s="157"/>
      <c r="O80" s="157"/>
      <c r="P80" s="157"/>
      <c r="Q80" s="157"/>
      <c r="R80" s="157"/>
      <c r="S80" s="157"/>
      <c r="T80" s="157"/>
      <c r="U80" s="157"/>
      <c r="V80" s="157"/>
      <c r="W80" s="157"/>
      <c r="X80" s="157"/>
      <c r="Y80" s="157"/>
      <c r="Z80" s="157"/>
      <c r="AA80" s="157"/>
      <c r="AB80" s="157"/>
      <c r="AC80" s="157"/>
      <c r="AD80" s="157"/>
    </row>
    <row r="81" spans="1:30" ht="27" customHeight="1" x14ac:dyDescent="0.15">
      <c r="A81" s="121"/>
      <c r="B81" s="121"/>
      <c r="C81" s="23"/>
      <c r="D81" s="123"/>
      <c r="E81" s="163" t="s">
        <v>69</v>
      </c>
      <c r="F81" s="164"/>
      <c r="G81" s="164"/>
      <c r="H81" s="165"/>
      <c r="I81" s="163" t="s">
        <v>70</v>
      </c>
      <c r="J81" s="164"/>
      <c r="K81" s="164"/>
      <c r="L81" s="164"/>
      <c r="M81" s="164"/>
      <c r="N81" s="164"/>
      <c r="O81" s="164"/>
      <c r="P81" s="164"/>
      <c r="Q81" s="164"/>
      <c r="R81" s="164"/>
      <c r="S81" s="164"/>
      <c r="T81" s="164"/>
      <c r="U81" s="164"/>
      <c r="V81" s="164"/>
      <c r="W81" s="164"/>
      <c r="X81" s="164"/>
      <c r="Y81" s="164"/>
      <c r="Z81" s="164"/>
      <c r="AA81" s="164"/>
      <c r="AB81" s="164"/>
      <c r="AC81" s="164"/>
      <c r="AD81" s="165"/>
    </row>
    <row r="82" spans="1:30" ht="27" customHeight="1" x14ac:dyDescent="0.15">
      <c r="A82" s="121"/>
      <c r="B82" s="121"/>
      <c r="C82" s="23"/>
      <c r="D82" s="123"/>
      <c r="E82" s="163" t="s">
        <v>71</v>
      </c>
      <c r="F82" s="164"/>
      <c r="G82" s="164"/>
      <c r="H82" s="165"/>
      <c r="I82" s="163" t="s">
        <v>72</v>
      </c>
      <c r="J82" s="164"/>
      <c r="K82" s="164"/>
      <c r="L82" s="164"/>
      <c r="M82" s="164"/>
      <c r="N82" s="164"/>
      <c r="O82" s="164"/>
      <c r="P82" s="164"/>
      <c r="Q82" s="164"/>
      <c r="R82" s="164"/>
      <c r="S82" s="164"/>
      <c r="T82" s="164"/>
      <c r="U82" s="164"/>
      <c r="V82" s="164"/>
      <c r="W82" s="164"/>
      <c r="X82" s="164"/>
      <c r="Y82" s="164"/>
      <c r="Z82" s="164"/>
      <c r="AA82" s="164"/>
      <c r="AB82" s="164"/>
      <c r="AC82" s="164"/>
      <c r="AD82" s="165"/>
    </row>
    <row r="83" spans="1:30" ht="40.5" customHeight="1" x14ac:dyDescent="0.15">
      <c r="A83" s="121"/>
      <c r="B83" s="121"/>
      <c r="C83" s="23"/>
      <c r="D83" s="123"/>
      <c r="E83" s="163" t="s">
        <v>73</v>
      </c>
      <c r="F83" s="164"/>
      <c r="G83" s="164"/>
      <c r="H83" s="165"/>
      <c r="I83" s="163" t="s">
        <v>74</v>
      </c>
      <c r="J83" s="164"/>
      <c r="K83" s="164"/>
      <c r="L83" s="164"/>
      <c r="M83" s="164"/>
      <c r="N83" s="164"/>
      <c r="O83" s="164"/>
      <c r="P83" s="164"/>
      <c r="Q83" s="164"/>
      <c r="R83" s="164"/>
      <c r="S83" s="164"/>
      <c r="T83" s="164"/>
      <c r="U83" s="164"/>
      <c r="V83" s="164"/>
      <c r="W83" s="164"/>
      <c r="X83" s="164"/>
      <c r="Y83" s="164"/>
      <c r="Z83" s="164"/>
      <c r="AA83" s="164"/>
      <c r="AB83" s="164"/>
      <c r="AC83" s="164"/>
      <c r="AD83" s="165"/>
    </row>
    <row r="84" spans="1:30" ht="23.25" customHeight="1" x14ac:dyDescent="0.15">
      <c r="A84" s="121"/>
      <c r="B84" s="121"/>
      <c r="C84" s="23"/>
      <c r="D84" s="123"/>
      <c r="E84" s="157" t="s">
        <v>75</v>
      </c>
      <c r="F84" s="157"/>
      <c r="G84" s="157"/>
      <c r="H84" s="157"/>
      <c r="I84" s="157" t="s">
        <v>76</v>
      </c>
      <c r="J84" s="157"/>
      <c r="K84" s="157"/>
      <c r="L84" s="157"/>
      <c r="M84" s="157"/>
      <c r="N84" s="157"/>
      <c r="O84" s="157"/>
      <c r="P84" s="157"/>
      <c r="Q84" s="157"/>
      <c r="R84" s="157"/>
      <c r="S84" s="157"/>
      <c r="T84" s="157"/>
      <c r="U84" s="157"/>
      <c r="V84" s="157"/>
      <c r="W84" s="157"/>
      <c r="X84" s="157"/>
      <c r="Y84" s="157"/>
      <c r="Z84" s="157"/>
      <c r="AA84" s="157"/>
      <c r="AB84" s="157"/>
      <c r="AC84" s="157"/>
      <c r="AD84" s="157"/>
    </row>
    <row r="85" spans="1:30" ht="24.95" customHeight="1" x14ac:dyDescent="0.15">
      <c r="A85" s="121"/>
      <c r="B85" s="121"/>
      <c r="C85" s="23"/>
      <c r="D85" s="123"/>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row>
    <row r="86" spans="1:30" ht="15.75" customHeight="1" x14ac:dyDescent="0.15">
      <c r="C86" s="24"/>
      <c r="D86" s="24"/>
      <c r="E86" s="24"/>
      <c r="F86" s="24"/>
      <c r="G86" s="24"/>
      <c r="H86" s="25"/>
      <c r="I86" s="25"/>
      <c r="J86" s="25"/>
      <c r="K86" s="25"/>
      <c r="L86" s="25"/>
      <c r="M86" s="25"/>
      <c r="N86" s="25"/>
      <c r="O86" s="25"/>
      <c r="P86" s="25"/>
      <c r="Q86" s="25"/>
      <c r="R86" s="25"/>
      <c r="S86" s="25"/>
      <c r="T86" s="25"/>
      <c r="U86" s="25"/>
      <c r="V86" s="25"/>
    </row>
    <row r="87" spans="1:30" s="26" customFormat="1" ht="15.75" customHeight="1" x14ac:dyDescent="0.15">
      <c r="A87" s="23"/>
      <c r="B87" s="123"/>
      <c r="C87" s="24"/>
      <c r="D87" s="24"/>
      <c r="E87" s="24"/>
      <c r="F87" s="24"/>
      <c r="G87" s="24"/>
      <c r="H87" s="25"/>
      <c r="I87" s="25"/>
      <c r="J87" s="25"/>
      <c r="K87" s="25"/>
      <c r="L87" s="25"/>
      <c r="M87" s="25"/>
      <c r="N87" s="25"/>
      <c r="O87" s="25"/>
      <c r="P87" s="25"/>
      <c r="Q87" s="25"/>
      <c r="R87" s="25"/>
      <c r="S87" s="25"/>
      <c r="T87" s="25"/>
      <c r="U87" s="25"/>
      <c r="V87" s="25"/>
    </row>
  </sheetData>
  <mergeCells count="89">
    <mergeCell ref="E83:H83"/>
    <mergeCell ref="I83:AD83"/>
    <mergeCell ref="E84:H84"/>
    <mergeCell ref="I84:AD84"/>
    <mergeCell ref="E80:H80"/>
    <mergeCell ref="I80:AD80"/>
    <mergeCell ref="E81:H81"/>
    <mergeCell ref="I81:AD81"/>
    <mergeCell ref="E82:H82"/>
    <mergeCell ref="I82:AD82"/>
    <mergeCell ref="E77:H77"/>
    <mergeCell ref="I77:AD77"/>
    <mergeCell ref="E78:H78"/>
    <mergeCell ref="I78:AD78"/>
    <mergeCell ref="E79:H79"/>
    <mergeCell ref="I79:AD79"/>
    <mergeCell ref="E69:H69"/>
    <mergeCell ref="I69:AD69"/>
    <mergeCell ref="E71:H76"/>
    <mergeCell ref="I71:AD71"/>
    <mergeCell ref="J72:L72"/>
    <mergeCell ref="M72:AC72"/>
    <mergeCell ref="J73:L73"/>
    <mergeCell ref="M73:AC73"/>
    <mergeCell ref="J74:L74"/>
    <mergeCell ref="M74:AC74"/>
    <mergeCell ref="J75:L75"/>
    <mergeCell ref="M75:AC75"/>
    <mergeCell ref="I76:AC76"/>
    <mergeCell ref="E70:H70"/>
    <mergeCell ref="I70:AD70"/>
    <mergeCell ref="E62:H62"/>
    <mergeCell ref="I62:AD62"/>
    <mergeCell ref="E63:H63"/>
    <mergeCell ref="I63:AD63"/>
    <mergeCell ref="E64:H68"/>
    <mergeCell ref="I64:AD64"/>
    <mergeCell ref="K65:S65"/>
    <mergeCell ref="U65:AC65"/>
    <mergeCell ref="K66:S66"/>
    <mergeCell ref="T66:AC66"/>
    <mergeCell ref="K67:AC67"/>
    <mergeCell ref="T59:V59"/>
    <mergeCell ref="W59:AC59"/>
    <mergeCell ref="I60:AC60"/>
    <mergeCell ref="E61:H61"/>
    <mergeCell ref="I61:AD61"/>
    <mergeCell ref="E54:H54"/>
    <mergeCell ref="I54:AD54"/>
    <mergeCell ref="E55:H55"/>
    <mergeCell ref="I55:AD55"/>
    <mergeCell ref="E56:H60"/>
    <mergeCell ref="I56:AD56"/>
    <mergeCell ref="J57:L57"/>
    <mergeCell ref="M57:S57"/>
    <mergeCell ref="T57:V57"/>
    <mergeCell ref="W57:AC57"/>
    <mergeCell ref="J58:L58"/>
    <mergeCell ref="M58:S58"/>
    <mergeCell ref="T58:V58"/>
    <mergeCell ref="W58:AC58"/>
    <mergeCell ref="J59:L59"/>
    <mergeCell ref="M59:S59"/>
    <mergeCell ref="E48:AD48"/>
    <mergeCell ref="E49:AD49"/>
    <mergeCell ref="E52:H52"/>
    <mergeCell ref="I52:AD52"/>
    <mergeCell ref="E53:H53"/>
    <mergeCell ref="I53:AD53"/>
    <mergeCell ref="I38:Q39"/>
    <mergeCell ref="AA38:AA39"/>
    <mergeCell ref="A43:AH43"/>
    <mergeCell ref="E46:AD46"/>
    <mergeCell ref="E47:AD47"/>
    <mergeCell ref="A7:AH8"/>
    <mergeCell ref="A10:AH10"/>
    <mergeCell ref="A17:AH17"/>
    <mergeCell ref="A19:AH19"/>
    <mergeCell ref="A25:AH25"/>
    <mergeCell ref="I34:M35"/>
    <mergeCell ref="AA34:AA35"/>
    <mergeCell ref="I36:N37"/>
    <mergeCell ref="H28:M29"/>
    <mergeCell ref="AA28:AA29"/>
    <mergeCell ref="I30:M31"/>
    <mergeCell ref="AA30:AA31"/>
    <mergeCell ref="I32:N33"/>
    <mergeCell ref="AA32:AA33"/>
    <mergeCell ref="AA36:AA37"/>
  </mergeCells>
  <phoneticPr fontId="4"/>
  <printOptions horizontalCentered="1"/>
  <pageMargins left="0.59055118110236227" right="0.59055118110236227" top="0.78740157480314965" bottom="0.78740157480314965" header="0.31496062992125984" footer="0.39370078740157483"/>
  <pageSetup paperSize="9" scale="93" firstPageNumber="41" orientation="landscape" r:id="rId1"/>
  <rowBreaks count="3" manualBreakCount="3">
    <brk id="21" max="16383" man="1"/>
    <brk id="42" max="16383" man="1"/>
    <brk id="76"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839"/>
  <sheetViews>
    <sheetView view="pageBreakPreview" zoomScale="85" zoomScaleNormal="140" zoomScaleSheetLayoutView="85" workbookViewId="0">
      <pane xSplit="1" ySplit="5" topLeftCell="B6" activePane="bottomRight" state="frozen"/>
      <selection pane="topRight"/>
      <selection pane="bottomLeft"/>
      <selection pane="bottomRight"/>
    </sheetView>
  </sheetViews>
  <sheetFormatPr defaultColWidth="12" defaultRowHeight="12" x14ac:dyDescent="0.15"/>
  <cols>
    <col min="1" max="1" width="1.5" style="42" customWidth="1"/>
    <col min="2" max="2" width="4.5" style="1" customWidth="1"/>
    <col min="3" max="3" width="2.125" style="2" customWidth="1"/>
    <col min="4" max="4" width="8.75" style="3" customWidth="1"/>
    <col min="5" max="5" width="3.125" style="3" customWidth="1"/>
    <col min="6" max="6" width="8.5" style="2" customWidth="1"/>
    <col min="7" max="7" width="4" style="2" customWidth="1"/>
    <col min="8" max="8" width="4.875" style="4" customWidth="1"/>
    <col min="9" max="9" width="4.875" style="5" customWidth="1"/>
    <col min="10" max="10" width="5.5" style="5" customWidth="1"/>
    <col min="11" max="11" width="2.875" style="5" customWidth="1"/>
    <col min="12" max="13" width="2.875" style="4" customWidth="1"/>
    <col min="14" max="15" width="2.875" style="83" customWidth="1"/>
    <col min="16" max="16" width="6.375" style="42" customWidth="1"/>
    <col min="17" max="17" width="4.5" style="84" customWidth="1"/>
    <col min="18" max="18" width="6" style="84" customWidth="1"/>
    <col min="19" max="19" width="27" style="6" customWidth="1"/>
    <col min="20" max="20" width="27.375" style="6" customWidth="1"/>
    <col min="21" max="223" width="9" style="42" customWidth="1"/>
    <col min="224" max="224" width="1.5" style="42" customWidth="1"/>
    <col min="225" max="225" width="4.5" style="42" customWidth="1"/>
    <col min="226" max="226" width="2.125" style="42" customWidth="1"/>
    <col min="227" max="227" width="8.75" style="42" customWidth="1"/>
    <col min="228" max="228" width="3.125" style="42" customWidth="1"/>
    <col min="229" max="229" width="8.5" style="42" customWidth="1"/>
    <col min="230" max="230" width="3.125" style="42" customWidth="1"/>
    <col min="231" max="232" width="4.875" style="42" customWidth="1"/>
    <col min="233" max="233" width="5.5" style="42" customWidth="1"/>
    <col min="234" max="237" width="2.875" style="42" customWidth="1"/>
    <col min="238" max="238" width="6.375" style="42" customWidth="1"/>
    <col min="239" max="239" width="4.5" style="42" customWidth="1"/>
    <col min="240" max="240" width="6" style="42" customWidth="1"/>
    <col min="241" max="241" width="29.125" style="42" customWidth="1"/>
    <col min="242" max="242" width="27.375" style="42" customWidth="1"/>
    <col min="243" max="243" width="39.625" style="42" customWidth="1"/>
    <col min="244" max="16384" width="12" style="42"/>
  </cols>
  <sheetData>
    <row r="1" spans="1:21" s="27" customFormat="1" ht="19.5" customHeight="1" x14ac:dyDescent="0.25">
      <c r="A1" s="31" t="s">
        <v>4</v>
      </c>
      <c r="C1" s="30"/>
      <c r="D1" s="30"/>
      <c r="E1" s="30"/>
      <c r="F1" s="30"/>
      <c r="G1" s="32"/>
      <c r="H1" s="33"/>
      <c r="I1" s="33"/>
      <c r="J1" s="33"/>
      <c r="K1" s="33"/>
      <c r="L1" s="33"/>
      <c r="M1" s="33"/>
      <c r="N1" s="34"/>
      <c r="O1" s="34"/>
      <c r="Q1" s="28"/>
      <c r="R1" s="28"/>
      <c r="S1" s="33"/>
      <c r="T1" s="33"/>
    </row>
    <row r="2" spans="1:21" s="27" customFormat="1" ht="12" customHeight="1" x14ac:dyDescent="0.25">
      <c r="A2" s="35"/>
      <c r="C2" s="35"/>
      <c r="D2" s="35"/>
      <c r="E2" s="35"/>
      <c r="F2" s="35"/>
      <c r="G2" s="32"/>
      <c r="H2" s="33"/>
      <c r="I2" s="33"/>
      <c r="J2" s="33"/>
      <c r="K2" s="33"/>
      <c r="L2" s="33"/>
      <c r="M2" s="33"/>
      <c r="N2" s="34"/>
      <c r="O2" s="34"/>
      <c r="Q2" s="28"/>
      <c r="R2" s="28"/>
      <c r="S2" s="33"/>
      <c r="T2" s="33"/>
    </row>
    <row r="3" spans="1:21" s="36" customFormat="1" ht="15.75" customHeight="1" x14ac:dyDescent="0.25">
      <c r="A3" s="37" t="s">
        <v>77</v>
      </c>
      <c r="C3" s="35"/>
      <c r="D3" s="35"/>
      <c r="E3" s="35"/>
      <c r="F3" s="35"/>
      <c r="G3" s="32"/>
      <c r="H3" s="27"/>
      <c r="I3" s="27"/>
      <c r="J3" s="27"/>
      <c r="K3" s="27"/>
      <c r="L3" s="27"/>
      <c r="M3" s="27"/>
      <c r="N3" s="34"/>
      <c r="O3" s="34"/>
      <c r="P3" s="27"/>
      <c r="Q3" s="28"/>
      <c r="R3" s="28"/>
      <c r="S3" s="27"/>
      <c r="T3" s="27"/>
    </row>
    <row r="4" spans="1:21" s="36" customFormat="1" ht="30" customHeight="1" x14ac:dyDescent="0.25">
      <c r="B4" s="35"/>
      <c r="C4" s="35"/>
      <c r="D4" s="35"/>
      <c r="E4" s="35"/>
      <c r="F4" s="35"/>
      <c r="G4" s="32"/>
      <c r="H4" s="38"/>
      <c r="I4" s="39"/>
      <c r="J4" s="39"/>
      <c r="K4" s="39"/>
      <c r="L4" s="38"/>
      <c r="M4" s="38"/>
      <c r="N4" s="34"/>
      <c r="O4" s="34"/>
      <c r="P4" s="27"/>
      <c r="Q4" s="89"/>
      <c r="R4" s="28"/>
      <c r="S4" s="29"/>
      <c r="T4" s="29"/>
    </row>
    <row r="5" spans="1:21" s="41" customFormat="1" ht="53.25" customHeight="1" x14ac:dyDescent="0.15">
      <c r="A5" s="40"/>
      <c r="B5" s="111" t="s">
        <v>79</v>
      </c>
      <c r="C5" s="112" t="s">
        <v>78</v>
      </c>
      <c r="D5" s="111" t="s">
        <v>17</v>
      </c>
      <c r="E5" s="111" t="s">
        <v>80</v>
      </c>
      <c r="F5" s="112" t="s">
        <v>21</v>
      </c>
      <c r="G5" s="112" t="s">
        <v>23</v>
      </c>
      <c r="H5" s="87" t="s">
        <v>81</v>
      </c>
      <c r="I5" s="113" t="s">
        <v>82</v>
      </c>
      <c r="J5" s="113" t="s">
        <v>83</v>
      </c>
      <c r="K5" s="113" t="s">
        <v>84</v>
      </c>
      <c r="L5" s="87" t="s">
        <v>85</v>
      </c>
      <c r="M5" s="114" t="s">
        <v>1795</v>
      </c>
      <c r="N5" s="111" t="s">
        <v>55</v>
      </c>
      <c r="O5" s="111" t="s">
        <v>86</v>
      </c>
      <c r="P5" s="111" t="s">
        <v>87</v>
      </c>
      <c r="Q5" s="115" t="s">
        <v>88</v>
      </c>
      <c r="R5" s="115" t="s">
        <v>89</v>
      </c>
      <c r="S5" s="111" t="s">
        <v>90</v>
      </c>
      <c r="T5" s="111" t="s">
        <v>91</v>
      </c>
    </row>
    <row r="6" spans="1:21" ht="55.5" customHeight="1" x14ac:dyDescent="0.15">
      <c r="A6" s="110"/>
      <c r="B6" s="44" t="s">
        <v>92</v>
      </c>
      <c r="C6" s="43">
        <v>1</v>
      </c>
      <c r="D6" s="45" t="s">
        <v>93</v>
      </c>
      <c r="E6" s="46" t="s">
        <v>94</v>
      </c>
      <c r="F6" s="47" t="s">
        <v>95</v>
      </c>
      <c r="G6" s="88" t="s">
        <v>96</v>
      </c>
      <c r="H6" s="49">
        <v>1996</v>
      </c>
      <c r="I6" s="50">
        <v>1996</v>
      </c>
      <c r="J6" s="51">
        <f>3761.04-66-680.2-785.5-36</f>
        <v>2193.34</v>
      </c>
      <c r="K6" s="52" t="s">
        <v>97</v>
      </c>
      <c r="L6" s="49">
        <v>2</v>
      </c>
      <c r="M6" s="90" t="s">
        <v>1103</v>
      </c>
      <c r="N6" s="53" t="s">
        <v>98</v>
      </c>
      <c r="O6" s="63" t="s">
        <v>98</v>
      </c>
      <c r="P6" s="54">
        <v>12332.344702030126</v>
      </c>
      <c r="Q6" s="104">
        <v>0.38354996368407485</v>
      </c>
      <c r="R6" s="55">
        <v>7010</v>
      </c>
      <c r="S6" s="46" t="s">
        <v>1834</v>
      </c>
      <c r="T6" s="46" t="s">
        <v>99</v>
      </c>
      <c r="U6" s="116"/>
    </row>
    <row r="7" spans="1:21" s="56" customFormat="1" ht="63" customHeight="1" x14ac:dyDescent="0.15">
      <c r="A7" s="110"/>
      <c r="B7" s="44" t="s">
        <v>92</v>
      </c>
      <c r="C7" s="43">
        <v>2</v>
      </c>
      <c r="D7" s="45" t="s">
        <v>100</v>
      </c>
      <c r="E7" s="46" t="s">
        <v>101</v>
      </c>
      <c r="F7" s="47" t="s">
        <v>102</v>
      </c>
      <c r="G7" s="57" t="s">
        <v>96</v>
      </c>
      <c r="H7" s="58">
        <v>1996</v>
      </c>
      <c r="I7" s="50">
        <v>1996</v>
      </c>
      <c r="J7" s="51">
        <f>882.87-114.7</f>
        <v>768.17</v>
      </c>
      <c r="K7" s="52" t="s">
        <v>97</v>
      </c>
      <c r="L7" s="58">
        <v>1</v>
      </c>
      <c r="M7" s="91"/>
      <c r="N7" s="53" t="s">
        <v>98</v>
      </c>
      <c r="O7" s="63" t="s">
        <v>98</v>
      </c>
      <c r="P7" s="54">
        <v>11280.226504873925</v>
      </c>
      <c r="Q7" s="104">
        <v>0.19651384909264563</v>
      </c>
      <c r="R7" s="55">
        <v>5988.08</v>
      </c>
      <c r="S7" s="46" t="s">
        <v>2028</v>
      </c>
      <c r="T7" s="46" t="s">
        <v>99</v>
      </c>
      <c r="U7" s="116"/>
    </row>
    <row r="8" spans="1:21" s="56" customFormat="1" ht="55.5" customHeight="1" x14ac:dyDescent="0.15">
      <c r="A8" s="110"/>
      <c r="B8" s="44" t="s">
        <v>92</v>
      </c>
      <c r="C8" s="43">
        <v>3</v>
      </c>
      <c r="D8" s="45" t="s">
        <v>103</v>
      </c>
      <c r="E8" s="46" t="s">
        <v>104</v>
      </c>
      <c r="F8" s="47" t="s">
        <v>105</v>
      </c>
      <c r="G8" s="57" t="s">
        <v>106</v>
      </c>
      <c r="H8" s="58">
        <v>1997</v>
      </c>
      <c r="I8" s="50">
        <v>1997</v>
      </c>
      <c r="J8" s="51">
        <f>1706.69-54-400.6-71-158.8</f>
        <v>1022.2900000000002</v>
      </c>
      <c r="K8" s="52" t="s">
        <v>97</v>
      </c>
      <c r="L8" s="58">
        <v>1</v>
      </c>
      <c r="M8" s="91"/>
      <c r="N8" s="53" t="s">
        <v>98</v>
      </c>
      <c r="O8" s="63" t="s">
        <v>98</v>
      </c>
      <c r="P8" s="54">
        <v>18808.329391241721</v>
      </c>
      <c r="Q8" s="104">
        <v>0.32853025936599423</v>
      </c>
      <c r="R8" s="55">
        <v>14074.82</v>
      </c>
      <c r="S8" s="46" t="s">
        <v>1835</v>
      </c>
      <c r="T8" s="46" t="s">
        <v>99</v>
      </c>
      <c r="U8" s="116"/>
    </row>
    <row r="9" spans="1:21" s="56" customFormat="1" ht="55.5" customHeight="1" x14ac:dyDescent="0.15">
      <c r="A9" s="110"/>
      <c r="B9" s="44" t="s">
        <v>92</v>
      </c>
      <c r="C9" s="43">
        <v>4</v>
      </c>
      <c r="D9" s="45" t="s">
        <v>107</v>
      </c>
      <c r="E9" s="46" t="s">
        <v>108</v>
      </c>
      <c r="F9" s="47" t="s">
        <v>109</v>
      </c>
      <c r="G9" s="57" t="s">
        <v>96</v>
      </c>
      <c r="H9" s="58">
        <v>1997</v>
      </c>
      <c r="I9" s="50">
        <v>1997</v>
      </c>
      <c r="J9" s="51">
        <f>908.18-88.2-39.1-108.3</f>
        <v>672.57999999999993</v>
      </c>
      <c r="K9" s="52" t="s">
        <v>97</v>
      </c>
      <c r="L9" s="58">
        <v>1</v>
      </c>
      <c r="M9" s="91"/>
      <c r="N9" s="53" t="s">
        <v>98</v>
      </c>
      <c r="O9" s="63" t="s">
        <v>98</v>
      </c>
      <c r="P9" s="54">
        <v>17190.756079796909</v>
      </c>
      <c r="Q9" s="104">
        <v>0.45431453992464477</v>
      </c>
      <c r="R9" s="55">
        <v>4023.77</v>
      </c>
      <c r="S9" s="46" t="s">
        <v>1833</v>
      </c>
      <c r="T9" s="46" t="s">
        <v>110</v>
      </c>
      <c r="U9" s="116"/>
    </row>
    <row r="10" spans="1:21" ht="30" customHeight="1" x14ac:dyDescent="0.15">
      <c r="A10" s="110"/>
      <c r="B10" s="44" t="s">
        <v>92</v>
      </c>
      <c r="C10" s="43">
        <v>5</v>
      </c>
      <c r="D10" s="45" t="s">
        <v>111</v>
      </c>
      <c r="E10" s="46" t="s">
        <v>112</v>
      </c>
      <c r="F10" s="47" t="s">
        <v>113</v>
      </c>
      <c r="G10" s="57" t="s">
        <v>96</v>
      </c>
      <c r="H10" s="58">
        <v>1999</v>
      </c>
      <c r="I10" s="50">
        <v>1999</v>
      </c>
      <c r="J10" s="51">
        <v>749.98</v>
      </c>
      <c r="K10" s="52" t="s">
        <v>97</v>
      </c>
      <c r="L10" s="58">
        <v>1</v>
      </c>
      <c r="M10" s="91"/>
      <c r="N10" s="53" t="s">
        <v>98</v>
      </c>
      <c r="O10" s="63" t="s">
        <v>98</v>
      </c>
      <c r="P10" s="54">
        <v>10496.975213020984</v>
      </c>
      <c r="Q10" s="104">
        <v>0.41954851104707014</v>
      </c>
      <c r="R10" s="55">
        <v>3839</v>
      </c>
      <c r="S10" s="46" t="s">
        <v>114</v>
      </c>
      <c r="T10" s="46" t="s">
        <v>99</v>
      </c>
      <c r="U10" s="116"/>
    </row>
    <row r="11" spans="1:21" s="56" customFormat="1" ht="37.5" customHeight="1" x14ac:dyDescent="0.15">
      <c r="A11" s="110"/>
      <c r="B11" s="44" t="s">
        <v>92</v>
      </c>
      <c r="C11" s="43">
        <v>6</v>
      </c>
      <c r="D11" s="45" t="s">
        <v>115</v>
      </c>
      <c r="E11" s="46" t="s">
        <v>116</v>
      </c>
      <c r="F11" s="47" t="s">
        <v>117</v>
      </c>
      <c r="G11" s="57" t="s">
        <v>96</v>
      </c>
      <c r="H11" s="58">
        <v>2003</v>
      </c>
      <c r="I11" s="50">
        <v>2003</v>
      </c>
      <c r="J11" s="51">
        <f>1427.58-392.7</f>
        <v>1034.8799999999999</v>
      </c>
      <c r="K11" s="52" t="s">
        <v>97</v>
      </c>
      <c r="L11" s="58">
        <v>1</v>
      </c>
      <c r="M11" s="91"/>
      <c r="N11" s="53" t="s">
        <v>98</v>
      </c>
      <c r="O11" s="63" t="s">
        <v>98</v>
      </c>
      <c r="P11" s="54">
        <v>8611.6687478982167</v>
      </c>
      <c r="Q11" s="104">
        <v>0.33148505303760856</v>
      </c>
      <c r="R11" s="55">
        <v>10756.369999999999</v>
      </c>
      <c r="S11" s="46" t="s">
        <v>1840</v>
      </c>
      <c r="T11" s="46" t="s">
        <v>99</v>
      </c>
      <c r="U11" s="116"/>
    </row>
    <row r="12" spans="1:21" ht="45" customHeight="1" x14ac:dyDescent="0.15">
      <c r="A12" s="110"/>
      <c r="B12" s="44" t="s">
        <v>92</v>
      </c>
      <c r="C12" s="43">
        <v>7</v>
      </c>
      <c r="D12" s="45" t="s">
        <v>118</v>
      </c>
      <c r="E12" s="46" t="s">
        <v>119</v>
      </c>
      <c r="F12" s="47" t="s">
        <v>120</v>
      </c>
      <c r="G12" s="57" t="s">
        <v>96</v>
      </c>
      <c r="H12" s="58">
        <v>2005</v>
      </c>
      <c r="I12" s="50">
        <v>2005</v>
      </c>
      <c r="J12" s="51">
        <f>850.58-44-262.6-80</f>
        <v>463.98</v>
      </c>
      <c r="K12" s="52" t="s">
        <v>97</v>
      </c>
      <c r="L12" s="58">
        <v>1</v>
      </c>
      <c r="M12" s="91"/>
      <c r="N12" s="53" t="s">
        <v>98</v>
      </c>
      <c r="O12" s="63" t="s">
        <v>98</v>
      </c>
      <c r="P12" s="54">
        <v>9185.3327370288716</v>
      </c>
      <c r="Q12" s="168">
        <v>0.241823633342856</v>
      </c>
      <c r="R12" s="55">
        <v>4970.3099999999995</v>
      </c>
      <c r="S12" s="46" t="s">
        <v>121</v>
      </c>
      <c r="T12" s="46" t="s">
        <v>99</v>
      </c>
      <c r="U12" s="116"/>
    </row>
    <row r="13" spans="1:21" s="56" customFormat="1" ht="37.5" customHeight="1" x14ac:dyDescent="0.15">
      <c r="A13" s="110"/>
      <c r="B13" s="44" t="s">
        <v>92</v>
      </c>
      <c r="C13" s="43">
        <v>8</v>
      </c>
      <c r="D13" s="45" t="s">
        <v>122</v>
      </c>
      <c r="E13" s="46" t="s">
        <v>119</v>
      </c>
      <c r="F13" s="47" t="s">
        <v>123</v>
      </c>
      <c r="G13" s="57" t="s">
        <v>124</v>
      </c>
      <c r="H13" s="58">
        <v>1997</v>
      </c>
      <c r="I13" s="50">
        <v>1997</v>
      </c>
      <c r="J13" s="51">
        <v>212.82</v>
      </c>
      <c r="K13" s="52" t="s">
        <v>97</v>
      </c>
      <c r="L13" s="58">
        <v>1</v>
      </c>
      <c r="M13" s="91"/>
      <c r="N13" s="53" t="s">
        <v>125</v>
      </c>
      <c r="O13" s="63"/>
      <c r="P13" s="54">
        <v>14266.159195564327</v>
      </c>
      <c r="Q13" s="169"/>
      <c r="R13" s="55">
        <v>2111.33</v>
      </c>
      <c r="S13" s="46"/>
      <c r="T13" s="46" t="s">
        <v>99</v>
      </c>
      <c r="U13" s="116"/>
    </row>
    <row r="14" spans="1:21" ht="45" customHeight="1" x14ac:dyDescent="0.15">
      <c r="A14" s="110"/>
      <c r="B14" s="44" t="s">
        <v>92</v>
      </c>
      <c r="C14" s="43">
        <v>9</v>
      </c>
      <c r="D14" s="45" t="s">
        <v>126</v>
      </c>
      <c r="E14" s="46" t="s">
        <v>127</v>
      </c>
      <c r="F14" s="47" t="s">
        <v>128</v>
      </c>
      <c r="G14" s="57" t="s">
        <v>96</v>
      </c>
      <c r="H14" s="58">
        <v>2006</v>
      </c>
      <c r="I14" s="50">
        <v>1974</v>
      </c>
      <c r="J14" s="51">
        <f>1997.83-77.6-240-96</f>
        <v>1584.23</v>
      </c>
      <c r="K14" s="52" t="s">
        <v>97</v>
      </c>
      <c r="L14" s="58">
        <v>3</v>
      </c>
      <c r="M14" s="90" t="s">
        <v>1103</v>
      </c>
      <c r="N14" s="53" t="s">
        <v>98</v>
      </c>
      <c r="O14" s="63" t="s">
        <v>98</v>
      </c>
      <c r="P14" s="54">
        <v>6554.138997208488</v>
      </c>
      <c r="Q14" s="104">
        <v>0.26436237373737376</v>
      </c>
      <c r="R14" s="55">
        <v>4446.41</v>
      </c>
      <c r="S14" s="46" t="s">
        <v>129</v>
      </c>
      <c r="T14" s="46" t="s">
        <v>99</v>
      </c>
      <c r="U14" s="116"/>
    </row>
    <row r="15" spans="1:21" ht="45" customHeight="1" x14ac:dyDescent="0.15">
      <c r="A15" s="110"/>
      <c r="B15" s="44" t="s">
        <v>92</v>
      </c>
      <c r="C15" s="43">
        <v>10</v>
      </c>
      <c r="D15" s="45" t="s">
        <v>130</v>
      </c>
      <c r="E15" s="46" t="s">
        <v>131</v>
      </c>
      <c r="F15" s="47" t="s">
        <v>132</v>
      </c>
      <c r="G15" s="57" t="s">
        <v>96</v>
      </c>
      <c r="H15" s="58">
        <v>2009</v>
      </c>
      <c r="I15" s="50">
        <v>2009</v>
      </c>
      <c r="J15" s="51">
        <f>1830.98-89.4-217.5-80</f>
        <v>1444.08</v>
      </c>
      <c r="K15" s="52" t="s">
        <v>97</v>
      </c>
      <c r="L15" s="58">
        <v>1</v>
      </c>
      <c r="M15" s="91"/>
      <c r="N15" s="53" t="s">
        <v>98</v>
      </c>
      <c r="O15" s="63" t="s">
        <v>98</v>
      </c>
      <c r="P15" s="54">
        <v>9432.201241286697</v>
      </c>
      <c r="Q15" s="104">
        <v>0.54546910022414352</v>
      </c>
      <c r="R15" s="55">
        <v>10375.950000000001</v>
      </c>
      <c r="S15" s="46" t="s">
        <v>133</v>
      </c>
      <c r="T15" s="46" t="s">
        <v>134</v>
      </c>
      <c r="U15" s="116"/>
    </row>
    <row r="16" spans="1:21" ht="45" customHeight="1" x14ac:dyDescent="0.15">
      <c r="A16" s="110"/>
      <c r="B16" s="44" t="s">
        <v>92</v>
      </c>
      <c r="C16" s="43">
        <v>11</v>
      </c>
      <c r="D16" s="45" t="s">
        <v>135</v>
      </c>
      <c r="E16" s="46" t="s">
        <v>101</v>
      </c>
      <c r="F16" s="47" t="s">
        <v>136</v>
      </c>
      <c r="G16" s="57" t="s">
        <v>96</v>
      </c>
      <c r="H16" s="58">
        <v>1989</v>
      </c>
      <c r="I16" s="50">
        <v>1975</v>
      </c>
      <c r="J16" s="51">
        <f>2349.34-1106.8-221.3-56</f>
        <v>965.24000000000024</v>
      </c>
      <c r="K16" s="52" t="s">
        <v>97</v>
      </c>
      <c r="L16" s="58">
        <v>2</v>
      </c>
      <c r="M16" s="91"/>
      <c r="N16" s="53" t="s">
        <v>98</v>
      </c>
      <c r="O16" s="63" t="s">
        <v>98</v>
      </c>
      <c r="P16" s="54">
        <v>9592.0100372154648</v>
      </c>
      <c r="Q16" s="104">
        <v>9.6056760813207812E-2</v>
      </c>
      <c r="R16" s="55">
        <v>18141</v>
      </c>
      <c r="S16" s="46" t="s">
        <v>137</v>
      </c>
      <c r="T16" s="46" t="s">
        <v>138</v>
      </c>
      <c r="U16" s="116"/>
    </row>
    <row r="17" spans="1:21" ht="38.25" customHeight="1" x14ac:dyDescent="0.15">
      <c r="A17" s="110"/>
      <c r="B17" s="44" t="s">
        <v>1813</v>
      </c>
      <c r="C17" s="43">
        <v>12</v>
      </c>
      <c r="D17" s="45" t="s">
        <v>139</v>
      </c>
      <c r="E17" s="46" t="s">
        <v>140</v>
      </c>
      <c r="F17" s="47" t="s">
        <v>141</v>
      </c>
      <c r="G17" s="57" t="s">
        <v>96</v>
      </c>
      <c r="H17" s="58">
        <v>1986</v>
      </c>
      <c r="I17" s="50">
        <v>1986</v>
      </c>
      <c r="J17" s="51">
        <f>463.84-49.5</f>
        <v>414.34</v>
      </c>
      <c r="K17" s="52" t="s">
        <v>97</v>
      </c>
      <c r="L17" s="58">
        <v>2</v>
      </c>
      <c r="M17" s="91"/>
      <c r="N17" s="53" t="s">
        <v>1103</v>
      </c>
      <c r="O17" s="63" t="s">
        <v>98</v>
      </c>
      <c r="P17" s="54">
        <v>7461.9062404743554</v>
      </c>
      <c r="Q17" s="104">
        <v>0.1186680559173396</v>
      </c>
      <c r="R17" s="55">
        <v>1278.6399999999999</v>
      </c>
      <c r="S17" s="46" t="s">
        <v>142</v>
      </c>
      <c r="T17" s="46" t="s">
        <v>99</v>
      </c>
      <c r="U17" s="116"/>
    </row>
    <row r="18" spans="1:21" ht="55.5" customHeight="1" x14ac:dyDescent="0.15">
      <c r="A18" s="110"/>
      <c r="B18" s="44" t="s">
        <v>1813</v>
      </c>
      <c r="C18" s="43">
        <v>13</v>
      </c>
      <c r="D18" s="45" t="s">
        <v>1814</v>
      </c>
      <c r="E18" s="46" t="s">
        <v>1815</v>
      </c>
      <c r="F18" s="47" t="s">
        <v>1817</v>
      </c>
      <c r="G18" s="57" t="s">
        <v>106</v>
      </c>
      <c r="H18" s="58">
        <v>2018</v>
      </c>
      <c r="I18" s="50">
        <v>2018</v>
      </c>
      <c r="J18" s="51">
        <v>1824.1</v>
      </c>
      <c r="K18" s="52" t="s">
        <v>97</v>
      </c>
      <c r="L18" s="58">
        <v>2</v>
      </c>
      <c r="M18" s="91" t="s">
        <v>1103</v>
      </c>
      <c r="N18" s="91" t="s">
        <v>1103</v>
      </c>
      <c r="O18" s="63" t="s">
        <v>1103</v>
      </c>
      <c r="P18" s="54">
        <v>29680.708842716958</v>
      </c>
      <c r="Q18" s="104">
        <v>0.36762845959054696</v>
      </c>
      <c r="R18" s="55">
        <v>6280.87</v>
      </c>
      <c r="S18" s="46" t="s">
        <v>1842</v>
      </c>
      <c r="T18" s="46"/>
      <c r="U18" s="116"/>
    </row>
    <row r="19" spans="1:21" ht="38.25" customHeight="1" x14ac:dyDescent="0.15">
      <c r="A19" s="110"/>
      <c r="B19" s="44" t="s">
        <v>92</v>
      </c>
      <c r="C19" s="43">
        <v>14</v>
      </c>
      <c r="D19" s="45" t="s">
        <v>143</v>
      </c>
      <c r="E19" s="46" t="s">
        <v>144</v>
      </c>
      <c r="F19" s="47" t="s">
        <v>145</v>
      </c>
      <c r="G19" s="57" t="s">
        <v>96</v>
      </c>
      <c r="H19" s="58">
        <v>1988</v>
      </c>
      <c r="I19" s="50">
        <v>1988</v>
      </c>
      <c r="J19" s="51">
        <f>446.57-74.5</f>
        <v>372.07</v>
      </c>
      <c r="K19" s="52" t="s">
        <v>97</v>
      </c>
      <c r="L19" s="58">
        <v>2</v>
      </c>
      <c r="M19" s="91"/>
      <c r="N19" s="53" t="s">
        <v>98</v>
      </c>
      <c r="O19" s="63" t="s">
        <v>98</v>
      </c>
      <c r="P19" s="54">
        <v>11624.882146169459</v>
      </c>
      <c r="Q19" s="104">
        <v>3.233151183970856E-2</v>
      </c>
      <c r="R19" s="55">
        <v>1183.8699999999999</v>
      </c>
      <c r="S19" s="46" t="s">
        <v>146</v>
      </c>
      <c r="T19" s="46" t="s">
        <v>99</v>
      </c>
      <c r="U19" s="116"/>
    </row>
    <row r="20" spans="1:21" ht="45" customHeight="1" x14ac:dyDescent="0.15">
      <c r="A20" s="110"/>
      <c r="B20" s="44" t="s">
        <v>92</v>
      </c>
      <c r="C20" s="43">
        <v>15</v>
      </c>
      <c r="D20" s="45" t="s">
        <v>147</v>
      </c>
      <c r="E20" s="46" t="s">
        <v>108</v>
      </c>
      <c r="F20" s="47" t="s">
        <v>148</v>
      </c>
      <c r="G20" s="57" t="s">
        <v>124</v>
      </c>
      <c r="H20" s="58">
        <v>1997</v>
      </c>
      <c r="I20" s="50">
        <v>1997</v>
      </c>
      <c r="J20" s="51">
        <f>368.5-115.5</f>
        <v>253</v>
      </c>
      <c r="K20" s="52" t="s">
        <v>97</v>
      </c>
      <c r="L20" s="58">
        <v>1</v>
      </c>
      <c r="M20" s="91"/>
      <c r="N20" s="53" t="s">
        <v>98</v>
      </c>
      <c r="O20" s="63" t="s">
        <v>98</v>
      </c>
      <c r="P20" s="54">
        <v>13121.116798171402</v>
      </c>
      <c r="Q20" s="104">
        <v>8.3788706739526403E-3</v>
      </c>
      <c r="R20" s="55">
        <v>3553</v>
      </c>
      <c r="S20" s="46" t="s">
        <v>149</v>
      </c>
      <c r="T20" s="46" t="s">
        <v>99</v>
      </c>
      <c r="U20" s="116"/>
    </row>
    <row r="21" spans="1:21" ht="38.25" customHeight="1" x14ac:dyDescent="0.15">
      <c r="A21" s="110"/>
      <c r="B21" s="44" t="s">
        <v>92</v>
      </c>
      <c r="C21" s="43">
        <v>16</v>
      </c>
      <c r="D21" s="45" t="s">
        <v>150</v>
      </c>
      <c r="E21" s="46" t="s">
        <v>108</v>
      </c>
      <c r="F21" s="47" t="s">
        <v>151</v>
      </c>
      <c r="G21" s="57" t="s">
        <v>124</v>
      </c>
      <c r="H21" s="58">
        <v>1989</v>
      </c>
      <c r="I21" s="50">
        <v>1989</v>
      </c>
      <c r="J21" s="51">
        <f>163.96-59.6</f>
        <v>104.36000000000001</v>
      </c>
      <c r="K21" s="52" t="s">
        <v>97</v>
      </c>
      <c r="L21" s="58">
        <v>2</v>
      </c>
      <c r="M21" s="91"/>
      <c r="N21" s="53" t="s">
        <v>125</v>
      </c>
      <c r="O21" s="63" t="s">
        <v>98</v>
      </c>
      <c r="P21" s="54">
        <v>3972.2115753162125</v>
      </c>
      <c r="Q21" s="104">
        <v>0.22677595628415301</v>
      </c>
      <c r="R21" s="55">
        <v>239.48</v>
      </c>
      <c r="S21" s="46" t="s">
        <v>152</v>
      </c>
      <c r="T21" s="46" t="s">
        <v>99</v>
      </c>
      <c r="U21" s="116"/>
    </row>
    <row r="22" spans="1:21" ht="38.25" customHeight="1" x14ac:dyDescent="0.15">
      <c r="A22" s="110"/>
      <c r="B22" s="44" t="s">
        <v>92</v>
      </c>
      <c r="C22" s="43">
        <v>17</v>
      </c>
      <c r="D22" s="45" t="s">
        <v>153</v>
      </c>
      <c r="E22" s="46" t="s">
        <v>108</v>
      </c>
      <c r="F22" s="47" t="s">
        <v>154</v>
      </c>
      <c r="G22" s="57" t="s">
        <v>124</v>
      </c>
      <c r="H22" s="58">
        <v>1988</v>
      </c>
      <c r="I22" s="50">
        <v>1988</v>
      </c>
      <c r="J22" s="51">
        <f>215.3-55.9</f>
        <v>159.4</v>
      </c>
      <c r="K22" s="52" t="s">
        <v>97</v>
      </c>
      <c r="L22" s="58">
        <v>2</v>
      </c>
      <c r="M22" s="91"/>
      <c r="N22" s="53" t="s">
        <v>125</v>
      </c>
      <c r="O22" s="63" t="s">
        <v>98</v>
      </c>
      <c r="P22" s="54">
        <v>4018.3626097867</v>
      </c>
      <c r="Q22" s="104">
        <v>0.20491803278688525</v>
      </c>
      <c r="R22" s="55">
        <v>743</v>
      </c>
      <c r="S22" s="46" t="s">
        <v>155</v>
      </c>
      <c r="T22" s="46" t="s">
        <v>99</v>
      </c>
      <c r="U22" s="116"/>
    </row>
    <row r="23" spans="1:21" ht="38.25" customHeight="1" x14ac:dyDescent="0.15">
      <c r="A23" s="110"/>
      <c r="B23" s="44" t="s">
        <v>92</v>
      </c>
      <c r="C23" s="43">
        <v>18</v>
      </c>
      <c r="D23" s="45" t="s">
        <v>156</v>
      </c>
      <c r="E23" s="46" t="s">
        <v>112</v>
      </c>
      <c r="F23" s="47" t="s">
        <v>157</v>
      </c>
      <c r="G23" s="57" t="s">
        <v>124</v>
      </c>
      <c r="H23" s="58">
        <v>1996</v>
      </c>
      <c r="I23" s="50">
        <v>1996</v>
      </c>
      <c r="J23" s="51">
        <f>178.87-66.2</f>
        <v>112.67</v>
      </c>
      <c r="K23" s="52" t="s">
        <v>97</v>
      </c>
      <c r="L23" s="58">
        <v>2</v>
      </c>
      <c r="M23" s="91"/>
      <c r="N23" s="53" t="s">
        <v>125</v>
      </c>
      <c r="O23" s="63" t="s">
        <v>98</v>
      </c>
      <c r="P23" s="54">
        <v>4211.1475991834559</v>
      </c>
      <c r="Q23" s="104">
        <v>0.22677595628415301</v>
      </c>
      <c r="R23" s="55">
        <v>283</v>
      </c>
      <c r="S23" s="46" t="s">
        <v>158</v>
      </c>
      <c r="T23" s="46" t="s">
        <v>99</v>
      </c>
      <c r="U23" s="116"/>
    </row>
    <row r="24" spans="1:21" ht="38.25" customHeight="1" x14ac:dyDescent="0.15">
      <c r="A24" s="110"/>
      <c r="B24" s="44" t="s">
        <v>92</v>
      </c>
      <c r="C24" s="43">
        <v>19</v>
      </c>
      <c r="D24" s="45" t="s">
        <v>159</v>
      </c>
      <c r="E24" s="46" t="s">
        <v>160</v>
      </c>
      <c r="F24" s="47" t="s">
        <v>161</v>
      </c>
      <c r="G24" s="57" t="s">
        <v>124</v>
      </c>
      <c r="H24" s="58">
        <v>1999</v>
      </c>
      <c r="I24" s="50">
        <v>1999</v>
      </c>
      <c r="J24" s="51">
        <f>175.76-73.5</f>
        <v>102.25999999999999</v>
      </c>
      <c r="K24" s="52" t="s">
        <v>97</v>
      </c>
      <c r="L24" s="58">
        <v>1</v>
      </c>
      <c r="M24" s="91"/>
      <c r="N24" s="53" t="s">
        <v>125</v>
      </c>
      <c r="O24" s="63" t="s">
        <v>98</v>
      </c>
      <c r="P24" s="54">
        <v>13203.14883629963</v>
      </c>
      <c r="Q24" s="104">
        <v>0</v>
      </c>
      <c r="R24" s="55">
        <v>500</v>
      </c>
      <c r="S24" s="46" t="s">
        <v>162</v>
      </c>
      <c r="T24" s="46" t="s">
        <v>99</v>
      </c>
      <c r="U24" s="116"/>
    </row>
    <row r="25" spans="1:21" ht="45" customHeight="1" x14ac:dyDescent="0.15">
      <c r="A25" s="110"/>
      <c r="B25" s="44" t="s">
        <v>92</v>
      </c>
      <c r="C25" s="43">
        <v>20</v>
      </c>
      <c r="D25" s="45" t="s">
        <v>163</v>
      </c>
      <c r="E25" s="46" t="s">
        <v>164</v>
      </c>
      <c r="F25" s="47" t="s">
        <v>165</v>
      </c>
      <c r="G25" s="57" t="s">
        <v>124</v>
      </c>
      <c r="H25" s="58">
        <v>1997</v>
      </c>
      <c r="I25" s="50">
        <v>1997</v>
      </c>
      <c r="J25" s="51">
        <f>246.76-65</f>
        <v>181.76</v>
      </c>
      <c r="K25" s="52" t="s">
        <v>97</v>
      </c>
      <c r="L25" s="58">
        <v>1</v>
      </c>
      <c r="M25" s="91"/>
      <c r="N25" s="53" t="s">
        <v>125</v>
      </c>
      <c r="O25" s="63" t="s">
        <v>98</v>
      </c>
      <c r="P25" s="54">
        <v>12152.486795774648</v>
      </c>
      <c r="Q25" s="104">
        <v>0.29508196721311475</v>
      </c>
      <c r="R25" s="55">
        <v>1111.05</v>
      </c>
      <c r="S25" s="46" t="s">
        <v>166</v>
      </c>
      <c r="T25" s="46" t="s">
        <v>99</v>
      </c>
      <c r="U25" s="116"/>
    </row>
    <row r="26" spans="1:21" ht="38.25" customHeight="1" x14ac:dyDescent="0.15">
      <c r="A26" s="110"/>
      <c r="B26" s="44" t="s">
        <v>92</v>
      </c>
      <c r="C26" s="43">
        <v>21</v>
      </c>
      <c r="D26" s="45" t="s">
        <v>167</v>
      </c>
      <c r="E26" s="46" t="s">
        <v>119</v>
      </c>
      <c r="F26" s="47" t="s">
        <v>168</v>
      </c>
      <c r="G26" s="57" t="s">
        <v>124</v>
      </c>
      <c r="H26" s="58">
        <v>1998</v>
      </c>
      <c r="I26" s="59">
        <v>1998</v>
      </c>
      <c r="J26" s="51">
        <f>160.89-50.7</f>
        <v>110.18999999999998</v>
      </c>
      <c r="K26" s="52" t="s">
        <v>97</v>
      </c>
      <c r="L26" s="58">
        <v>1</v>
      </c>
      <c r="M26" s="91"/>
      <c r="N26" s="53" t="s">
        <v>125</v>
      </c>
      <c r="O26" s="63" t="s">
        <v>98</v>
      </c>
      <c r="P26" s="54">
        <v>19446.565024049371</v>
      </c>
      <c r="Q26" s="104">
        <v>4.6448087431693992E-2</v>
      </c>
      <c r="R26" s="55">
        <v>1068</v>
      </c>
      <c r="S26" s="46" t="s">
        <v>169</v>
      </c>
      <c r="T26" s="46" t="s">
        <v>99</v>
      </c>
      <c r="U26" s="116"/>
    </row>
    <row r="27" spans="1:21" ht="30" customHeight="1" x14ac:dyDescent="0.15">
      <c r="A27" s="110"/>
      <c r="B27" s="44" t="s">
        <v>92</v>
      </c>
      <c r="C27" s="43">
        <v>22</v>
      </c>
      <c r="D27" s="45" t="s">
        <v>170</v>
      </c>
      <c r="E27" s="46" t="s">
        <v>108</v>
      </c>
      <c r="F27" s="47" t="s">
        <v>171</v>
      </c>
      <c r="G27" s="57" t="s">
        <v>96</v>
      </c>
      <c r="H27" s="58">
        <v>1971</v>
      </c>
      <c r="I27" s="59">
        <v>1971</v>
      </c>
      <c r="J27" s="51">
        <v>2079.8100000000004</v>
      </c>
      <c r="K27" s="52" t="s">
        <v>97</v>
      </c>
      <c r="L27" s="58">
        <v>3</v>
      </c>
      <c r="M27" s="91" t="s">
        <v>1103</v>
      </c>
      <c r="N27" s="53" t="s">
        <v>98</v>
      </c>
      <c r="O27" s="63" t="s">
        <v>98</v>
      </c>
      <c r="P27" s="54">
        <v>16842.888533087153</v>
      </c>
      <c r="Q27" s="104">
        <v>0.62074502247912644</v>
      </c>
      <c r="R27" s="55">
        <v>5031.0599999999995</v>
      </c>
      <c r="S27" s="46"/>
      <c r="T27" s="46" t="s">
        <v>99</v>
      </c>
      <c r="U27" s="116"/>
    </row>
    <row r="28" spans="1:21" s="56" customFormat="1" ht="45" customHeight="1" x14ac:dyDescent="0.15">
      <c r="A28" s="110"/>
      <c r="B28" s="44" t="s">
        <v>92</v>
      </c>
      <c r="C28" s="43">
        <v>23</v>
      </c>
      <c r="D28" s="45" t="s">
        <v>172</v>
      </c>
      <c r="E28" s="46" t="s">
        <v>108</v>
      </c>
      <c r="F28" s="47" t="s">
        <v>173</v>
      </c>
      <c r="G28" s="57" t="s">
        <v>96</v>
      </c>
      <c r="H28" s="58">
        <v>1982</v>
      </c>
      <c r="I28" s="59">
        <v>1982</v>
      </c>
      <c r="J28" s="51">
        <v>1597.13</v>
      </c>
      <c r="K28" s="52" t="s">
        <v>97</v>
      </c>
      <c r="L28" s="58">
        <v>2</v>
      </c>
      <c r="M28" s="91" t="s">
        <v>1103</v>
      </c>
      <c r="N28" s="53" t="s">
        <v>98</v>
      </c>
      <c r="O28" s="63" t="s">
        <v>98</v>
      </c>
      <c r="P28" s="54">
        <v>33273.987089341506</v>
      </c>
      <c r="Q28" s="104">
        <v>0.55054729082490583</v>
      </c>
      <c r="R28" s="55">
        <v>3997.52</v>
      </c>
      <c r="S28" s="46"/>
      <c r="T28" s="46" t="s">
        <v>99</v>
      </c>
      <c r="U28" s="116"/>
    </row>
    <row r="29" spans="1:21" ht="90" customHeight="1" x14ac:dyDescent="0.15">
      <c r="A29" s="110"/>
      <c r="B29" s="44" t="s">
        <v>92</v>
      </c>
      <c r="C29" s="43">
        <v>24</v>
      </c>
      <c r="D29" s="45" t="s">
        <v>174</v>
      </c>
      <c r="E29" s="46" t="s">
        <v>108</v>
      </c>
      <c r="F29" s="47" t="s">
        <v>175</v>
      </c>
      <c r="G29" s="57" t="s">
        <v>176</v>
      </c>
      <c r="H29" s="58">
        <v>2000</v>
      </c>
      <c r="I29" s="59">
        <v>2000</v>
      </c>
      <c r="J29" s="51">
        <v>3007</v>
      </c>
      <c r="K29" s="52" t="s">
        <v>177</v>
      </c>
      <c r="L29" s="90" t="s">
        <v>1793</v>
      </c>
      <c r="M29" s="90" t="s">
        <v>1103</v>
      </c>
      <c r="N29" s="53" t="s">
        <v>125</v>
      </c>
      <c r="O29" s="63" t="s">
        <v>98</v>
      </c>
      <c r="P29" s="54">
        <v>30859.387366065461</v>
      </c>
      <c r="Q29" s="104">
        <v>0.5722072408821488</v>
      </c>
      <c r="R29" s="55"/>
      <c r="S29" s="46" t="s">
        <v>2053</v>
      </c>
      <c r="T29" s="46" t="s">
        <v>178</v>
      </c>
      <c r="U29" s="116"/>
    </row>
    <row r="30" spans="1:21" s="56" customFormat="1" ht="45.75" customHeight="1" x14ac:dyDescent="0.15">
      <c r="A30" s="110"/>
      <c r="B30" s="44" t="s">
        <v>92</v>
      </c>
      <c r="C30" s="43">
        <v>25</v>
      </c>
      <c r="D30" s="45" t="s">
        <v>179</v>
      </c>
      <c r="E30" s="46" t="s">
        <v>108</v>
      </c>
      <c r="F30" s="47" t="s">
        <v>180</v>
      </c>
      <c r="G30" s="57" t="s">
        <v>96</v>
      </c>
      <c r="H30" s="58">
        <v>1979</v>
      </c>
      <c r="I30" s="59">
        <v>1979</v>
      </c>
      <c r="J30" s="51">
        <v>1910.04</v>
      </c>
      <c r="K30" s="52" t="s">
        <v>97</v>
      </c>
      <c r="L30" s="58">
        <v>2</v>
      </c>
      <c r="M30" s="91"/>
      <c r="N30" s="53" t="s">
        <v>98</v>
      </c>
      <c r="O30" s="63" t="s">
        <v>98</v>
      </c>
      <c r="P30" s="54">
        <v>18988.270926263325</v>
      </c>
      <c r="Q30" s="104">
        <v>0.68966878677903476</v>
      </c>
      <c r="R30" s="55">
        <v>3311</v>
      </c>
      <c r="S30" s="46"/>
      <c r="T30" s="46" t="s">
        <v>99</v>
      </c>
      <c r="U30" s="116"/>
    </row>
    <row r="31" spans="1:21" ht="55.5" customHeight="1" x14ac:dyDescent="0.15">
      <c r="A31" s="110"/>
      <c r="B31" s="44" t="s">
        <v>92</v>
      </c>
      <c r="C31" s="43">
        <v>26</v>
      </c>
      <c r="D31" s="45" t="s">
        <v>181</v>
      </c>
      <c r="E31" s="46" t="s">
        <v>108</v>
      </c>
      <c r="F31" s="47" t="s">
        <v>182</v>
      </c>
      <c r="G31" s="57" t="s">
        <v>183</v>
      </c>
      <c r="H31" s="58">
        <v>1989</v>
      </c>
      <c r="I31" s="59">
        <v>1989</v>
      </c>
      <c r="J31" s="51">
        <f>6639.32-677.1-2305.3</f>
        <v>3656.9199999999992</v>
      </c>
      <c r="K31" s="52" t="s">
        <v>97</v>
      </c>
      <c r="L31" s="58">
        <v>8</v>
      </c>
      <c r="M31" s="91" t="s">
        <v>1103</v>
      </c>
      <c r="N31" s="53" t="s">
        <v>98</v>
      </c>
      <c r="O31" s="63" t="s">
        <v>98</v>
      </c>
      <c r="P31" s="54">
        <v>28597.828500486754</v>
      </c>
      <c r="Q31" s="104">
        <v>0.41573483882717177</v>
      </c>
      <c r="R31" s="55">
        <v>2930.66</v>
      </c>
      <c r="S31" s="46" t="s">
        <v>2054</v>
      </c>
      <c r="T31" s="46" t="s">
        <v>99</v>
      </c>
      <c r="U31" s="116"/>
    </row>
    <row r="32" spans="1:21" s="56" customFormat="1" ht="89.25" customHeight="1" x14ac:dyDescent="0.15">
      <c r="A32" s="110"/>
      <c r="B32" s="44" t="s">
        <v>92</v>
      </c>
      <c r="C32" s="43">
        <v>27</v>
      </c>
      <c r="D32" s="45" t="s">
        <v>184</v>
      </c>
      <c r="E32" s="46" t="s">
        <v>108</v>
      </c>
      <c r="F32" s="47" t="s">
        <v>175</v>
      </c>
      <c r="G32" s="57" t="s">
        <v>176</v>
      </c>
      <c r="H32" s="58">
        <v>2000</v>
      </c>
      <c r="I32" s="59">
        <v>2000</v>
      </c>
      <c r="J32" s="51">
        <v>2950.9</v>
      </c>
      <c r="K32" s="52" t="s">
        <v>177</v>
      </c>
      <c r="L32" s="90" t="s">
        <v>1793</v>
      </c>
      <c r="M32" s="90" t="s">
        <v>1103</v>
      </c>
      <c r="N32" s="53" t="s">
        <v>125</v>
      </c>
      <c r="O32" s="63" t="s">
        <v>98</v>
      </c>
      <c r="P32" s="54">
        <v>31590.174926375395</v>
      </c>
      <c r="Q32" s="104">
        <v>0.65798045602605859</v>
      </c>
      <c r="R32" s="55"/>
      <c r="S32" s="46" t="s">
        <v>2029</v>
      </c>
      <c r="T32" s="46" t="s">
        <v>178</v>
      </c>
      <c r="U32" s="116"/>
    </row>
    <row r="33" spans="1:21" ht="45" customHeight="1" x14ac:dyDescent="0.15">
      <c r="A33" s="110"/>
      <c r="B33" s="44" t="s">
        <v>92</v>
      </c>
      <c r="C33" s="43">
        <v>28</v>
      </c>
      <c r="D33" s="45" t="s">
        <v>185</v>
      </c>
      <c r="E33" s="46" t="s">
        <v>140</v>
      </c>
      <c r="F33" s="47" t="s">
        <v>186</v>
      </c>
      <c r="G33" s="57" t="s">
        <v>183</v>
      </c>
      <c r="H33" s="58">
        <v>1990</v>
      </c>
      <c r="I33" s="59">
        <v>1990</v>
      </c>
      <c r="J33" s="51">
        <f>1397.88-393.8</f>
        <v>1004.0800000000002</v>
      </c>
      <c r="K33" s="52" t="s">
        <v>97</v>
      </c>
      <c r="L33" s="58">
        <v>2</v>
      </c>
      <c r="M33" s="91"/>
      <c r="N33" s="53" t="s">
        <v>98</v>
      </c>
      <c r="O33" s="63" t="s">
        <v>98</v>
      </c>
      <c r="P33" s="54">
        <v>43310.920444586081</v>
      </c>
      <c r="Q33" s="104">
        <v>7.3827980804724982E-2</v>
      </c>
      <c r="R33" s="55">
        <v>5813.03</v>
      </c>
      <c r="S33" s="46" t="s">
        <v>187</v>
      </c>
      <c r="T33" s="46" t="s">
        <v>99</v>
      </c>
      <c r="U33" s="116"/>
    </row>
    <row r="34" spans="1:21" ht="55.5" customHeight="1" x14ac:dyDescent="0.15">
      <c r="A34" s="110"/>
      <c r="B34" s="44" t="s">
        <v>92</v>
      </c>
      <c r="C34" s="43">
        <v>29</v>
      </c>
      <c r="D34" s="45" t="s">
        <v>188</v>
      </c>
      <c r="E34" s="46" t="s">
        <v>108</v>
      </c>
      <c r="F34" s="47" t="s">
        <v>182</v>
      </c>
      <c r="G34" s="57" t="s">
        <v>183</v>
      </c>
      <c r="H34" s="58">
        <v>1989</v>
      </c>
      <c r="I34" s="59">
        <v>1989</v>
      </c>
      <c r="J34" s="51">
        <v>2305.3000000000002</v>
      </c>
      <c r="K34" s="52" t="s">
        <v>97</v>
      </c>
      <c r="L34" s="58">
        <v>8</v>
      </c>
      <c r="M34" s="91" t="s">
        <v>1103</v>
      </c>
      <c r="N34" s="53" t="s">
        <v>98</v>
      </c>
      <c r="O34" s="63" t="s">
        <v>98</v>
      </c>
      <c r="P34" s="54">
        <v>15785.306901487875</v>
      </c>
      <c r="Q34" s="104">
        <v>0.41678566316724214</v>
      </c>
      <c r="R34" s="55"/>
      <c r="S34" s="46" t="s">
        <v>2055</v>
      </c>
      <c r="T34" s="46" t="s">
        <v>189</v>
      </c>
      <c r="U34" s="116"/>
    </row>
    <row r="35" spans="1:21" s="56" customFormat="1" ht="30" customHeight="1" x14ac:dyDescent="0.15">
      <c r="A35" s="110"/>
      <c r="B35" s="44" t="s">
        <v>92</v>
      </c>
      <c r="C35" s="43">
        <v>30</v>
      </c>
      <c r="D35" s="45" t="s">
        <v>190</v>
      </c>
      <c r="E35" s="46" t="s">
        <v>164</v>
      </c>
      <c r="F35" s="47" t="s">
        <v>191</v>
      </c>
      <c r="G35" s="57" t="s">
        <v>96</v>
      </c>
      <c r="H35" s="58">
        <v>1966</v>
      </c>
      <c r="I35" s="59">
        <v>1966</v>
      </c>
      <c r="J35" s="51">
        <v>794.72</v>
      </c>
      <c r="K35" s="52" t="s">
        <v>97</v>
      </c>
      <c r="L35" s="58">
        <v>2</v>
      </c>
      <c r="M35" s="91"/>
      <c r="N35" s="53" t="s">
        <v>192</v>
      </c>
      <c r="O35" s="63" t="s">
        <v>98</v>
      </c>
      <c r="P35" s="54">
        <v>20161.531105294947</v>
      </c>
      <c r="Q35" s="104">
        <v>8.2142857142857142E-2</v>
      </c>
      <c r="R35" s="55">
        <v>1721</v>
      </c>
      <c r="S35" s="46"/>
      <c r="T35" s="46" t="s">
        <v>99</v>
      </c>
      <c r="U35" s="116"/>
    </row>
    <row r="36" spans="1:21" ht="30" customHeight="1" x14ac:dyDescent="0.15">
      <c r="A36" s="110"/>
      <c r="B36" s="44" t="s">
        <v>92</v>
      </c>
      <c r="C36" s="43">
        <v>31</v>
      </c>
      <c r="D36" s="45" t="s">
        <v>193</v>
      </c>
      <c r="E36" s="46" t="s">
        <v>101</v>
      </c>
      <c r="F36" s="47" t="s">
        <v>194</v>
      </c>
      <c r="G36" s="57" t="s">
        <v>96</v>
      </c>
      <c r="H36" s="58">
        <v>1987</v>
      </c>
      <c r="I36" s="59">
        <v>1987</v>
      </c>
      <c r="J36" s="51">
        <v>2917.2400000000002</v>
      </c>
      <c r="K36" s="52" t="s">
        <v>97</v>
      </c>
      <c r="L36" s="58">
        <v>2</v>
      </c>
      <c r="M36" s="91" t="s">
        <v>1103</v>
      </c>
      <c r="N36" s="53" t="s">
        <v>98</v>
      </c>
      <c r="O36" s="63" t="s">
        <v>98</v>
      </c>
      <c r="P36" s="54">
        <v>26017.774334645073</v>
      </c>
      <c r="Q36" s="104">
        <v>0.55640241380149413</v>
      </c>
      <c r="R36" s="55">
        <v>20880.739999999998</v>
      </c>
      <c r="S36" s="46"/>
      <c r="T36" s="46" t="s">
        <v>99</v>
      </c>
      <c r="U36" s="116"/>
    </row>
    <row r="37" spans="1:21" ht="30" customHeight="1" x14ac:dyDescent="0.15">
      <c r="A37" s="110"/>
      <c r="B37" s="44" t="s">
        <v>92</v>
      </c>
      <c r="C37" s="43">
        <v>32</v>
      </c>
      <c r="D37" s="45" t="s">
        <v>195</v>
      </c>
      <c r="E37" s="46" t="s">
        <v>127</v>
      </c>
      <c r="F37" s="47" t="s">
        <v>196</v>
      </c>
      <c r="G37" s="57" t="s">
        <v>96</v>
      </c>
      <c r="H37" s="58">
        <v>1989</v>
      </c>
      <c r="I37" s="59">
        <v>1989</v>
      </c>
      <c r="J37" s="51">
        <v>535.66000000000008</v>
      </c>
      <c r="K37" s="52" t="s">
        <v>97</v>
      </c>
      <c r="L37" s="58">
        <v>1</v>
      </c>
      <c r="M37" s="91"/>
      <c r="N37" s="53" t="s">
        <v>98</v>
      </c>
      <c r="O37" s="63" t="s">
        <v>98</v>
      </c>
      <c r="P37" s="54">
        <v>29923.480028148111</v>
      </c>
      <c r="Q37" s="104">
        <v>0.32056098023415647</v>
      </c>
      <c r="R37" s="55">
        <v>3590.8</v>
      </c>
      <c r="S37" s="46"/>
      <c r="T37" s="46" t="s">
        <v>99</v>
      </c>
      <c r="U37" s="116"/>
    </row>
    <row r="38" spans="1:21" ht="30" customHeight="1" x14ac:dyDescent="0.15">
      <c r="A38" s="110"/>
      <c r="B38" s="44" t="s">
        <v>92</v>
      </c>
      <c r="C38" s="43">
        <v>33</v>
      </c>
      <c r="D38" s="45" t="s">
        <v>197</v>
      </c>
      <c r="E38" s="46" t="s">
        <v>116</v>
      </c>
      <c r="F38" s="47" t="s">
        <v>198</v>
      </c>
      <c r="G38" s="57" t="s">
        <v>106</v>
      </c>
      <c r="H38" s="58">
        <v>1991</v>
      </c>
      <c r="I38" s="59">
        <v>1991</v>
      </c>
      <c r="J38" s="51">
        <v>520.25</v>
      </c>
      <c r="K38" s="52" t="s">
        <v>97</v>
      </c>
      <c r="L38" s="58">
        <v>1</v>
      </c>
      <c r="M38" s="91"/>
      <c r="N38" s="53" t="s">
        <v>98</v>
      </c>
      <c r="O38" s="63" t="s">
        <v>98</v>
      </c>
      <c r="P38" s="54">
        <v>34247.975797418585</v>
      </c>
      <c r="Q38" s="104">
        <v>4.0945790080738176E-2</v>
      </c>
      <c r="R38" s="55">
        <v>8451</v>
      </c>
      <c r="S38" s="46"/>
      <c r="T38" s="46" t="s">
        <v>99</v>
      </c>
      <c r="U38" s="116"/>
    </row>
    <row r="39" spans="1:21" s="56" customFormat="1" ht="30" customHeight="1" x14ac:dyDescent="0.15">
      <c r="A39" s="110"/>
      <c r="B39" s="44" t="s">
        <v>92</v>
      </c>
      <c r="C39" s="43">
        <v>34</v>
      </c>
      <c r="D39" s="45" t="s">
        <v>199</v>
      </c>
      <c r="E39" s="46" t="s">
        <v>200</v>
      </c>
      <c r="F39" s="47" t="s">
        <v>201</v>
      </c>
      <c r="G39" s="57" t="s">
        <v>96</v>
      </c>
      <c r="H39" s="58">
        <v>1992</v>
      </c>
      <c r="I39" s="59">
        <v>1992</v>
      </c>
      <c r="J39" s="51">
        <v>331.8</v>
      </c>
      <c r="K39" s="52" t="s">
        <v>97</v>
      </c>
      <c r="L39" s="58">
        <v>1</v>
      </c>
      <c r="M39" s="91"/>
      <c r="N39" s="53" t="s">
        <v>98</v>
      </c>
      <c r="O39" s="63" t="s">
        <v>98</v>
      </c>
      <c r="P39" s="54">
        <v>36567.116633056845</v>
      </c>
      <c r="Q39" s="104">
        <v>9.1435185185185175E-2</v>
      </c>
      <c r="R39" s="55">
        <v>4600.1899999999996</v>
      </c>
      <c r="S39" s="46"/>
      <c r="T39" s="46" t="s">
        <v>99</v>
      </c>
      <c r="U39" s="116"/>
    </row>
    <row r="40" spans="1:21" s="56" customFormat="1" ht="30" customHeight="1" x14ac:dyDescent="0.15">
      <c r="A40" s="110"/>
      <c r="B40" s="44" t="s">
        <v>92</v>
      </c>
      <c r="C40" s="43">
        <v>35</v>
      </c>
      <c r="D40" s="45" t="s">
        <v>202</v>
      </c>
      <c r="E40" s="46" t="s">
        <v>119</v>
      </c>
      <c r="F40" s="47" t="s">
        <v>203</v>
      </c>
      <c r="G40" s="57" t="s">
        <v>96</v>
      </c>
      <c r="H40" s="58">
        <v>1994</v>
      </c>
      <c r="I40" s="59">
        <v>1994</v>
      </c>
      <c r="J40" s="51">
        <v>544.24</v>
      </c>
      <c r="K40" s="52" t="s">
        <v>97</v>
      </c>
      <c r="L40" s="58">
        <v>1</v>
      </c>
      <c r="M40" s="91"/>
      <c r="N40" s="53" t="s">
        <v>98</v>
      </c>
      <c r="O40" s="63" t="s">
        <v>98</v>
      </c>
      <c r="P40" s="54">
        <v>32126.875381745624</v>
      </c>
      <c r="Q40" s="104">
        <v>5.3633217993079588E-2</v>
      </c>
      <c r="R40" s="55">
        <v>10588</v>
      </c>
      <c r="S40" s="46"/>
      <c r="T40" s="46" t="s">
        <v>99</v>
      </c>
      <c r="U40" s="116"/>
    </row>
    <row r="41" spans="1:21" s="56" customFormat="1" ht="30" customHeight="1" x14ac:dyDescent="0.15">
      <c r="A41" s="110"/>
      <c r="B41" s="44" t="s">
        <v>92</v>
      </c>
      <c r="C41" s="43">
        <v>36</v>
      </c>
      <c r="D41" s="45" t="s">
        <v>204</v>
      </c>
      <c r="E41" s="46" t="s">
        <v>205</v>
      </c>
      <c r="F41" s="47" t="s">
        <v>206</v>
      </c>
      <c r="G41" s="57" t="s">
        <v>96</v>
      </c>
      <c r="H41" s="58">
        <v>1999</v>
      </c>
      <c r="I41" s="59">
        <v>1999</v>
      </c>
      <c r="J41" s="51">
        <f>1348.76-457.1</f>
        <v>891.66</v>
      </c>
      <c r="K41" s="52" t="s">
        <v>97</v>
      </c>
      <c r="L41" s="58">
        <v>1</v>
      </c>
      <c r="M41" s="91"/>
      <c r="N41" s="53" t="s">
        <v>98</v>
      </c>
      <c r="O41" s="63" t="s">
        <v>98</v>
      </c>
      <c r="P41" s="54">
        <v>29011.945105222385</v>
      </c>
      <c r="Q41" s="104">
        <v>0.18171296296296297</v>
      </c>
      <c r="R41" s="55">
        <v>8809.7199999999993</v>
      </c>
      <c r="S41" s="46" t="s">
        <v>207</v>
      </c>
      <c r="T41" s="46" t="s">
        <v>99</v>
      </c>
      <c r="U41" s="116"/>
    </row>
    <row r="42" spans="1:21" s="56" customFormat="1" ht="30" customHeight="1" x14ac:dyDescent="0.15">
      <c r="A42" s="110"/>
      <c r="B42" s="44" t="s">
        <v>92</v>
      </c>
      <c r="C42" s="43">
        <v>37</v>
      </c>
      <c r="D42" s="45" t="s">
        <v>208</v>
      </c>
      <c r="E42" s="46" t="s">
        <v>140</v>
      </c>
      <c r="F42" s="47" t="s">
        <v>209</v>
      </c>
      <c r="G42" s="57" t="s">
        <v>96</v>
      </c>
      <c r="H42" s="58">
        <v>1989</v>
      </c>
      <c r="I42" s="59">
        <v>1989</v>
      </c>
      <c r="J42" s="51">
        <v>1160.9199999999998</v>
      </c>
      <c r="K42" s="52" t="s">
        <v>97</v>
      </c>
      <c r="L42" s="58">
        <v>1</v>
      </c>
      <c r="M42" s="91"/>
      <c r="N42" s="53" t="s">
        <v>98</v>
      </c>
      <c r="O42" s="63" t="s">
        <v>98</v>
      </c>
      <c r="P42" s="54">
        <v>5854.7815525617625</v>
      </c>
      <c r="Q42" s="104">
        <v>0.28647586980920314</v>
      </c>
      <c r="R42" s="55">
        <v>3199</v>
      </c>
      <c r="S42" s="46" t="s">
        <v>210</v>
      </c>
      <c r="T42" s="46" t="s">
        <v>99</v>
      </c>
      <c r="U42" s="116"/>
    </row>
    <row r="43" spans="1:21" s="56" customFormat="1" ht="55.5" customHeight="1" x14ac:dyDescent="0.15">
      <c r="A43" s="110"/>
      <c r="B43" s="44" t="s">
        <v>92</v>
      </c>
      <c r="C43" s="43">
        <v>38</v>
      </c>
      <c r="D43" s="45" t="s">
        <v>211</v>
      </c>
      <c r="E43" s="46" t="s">
        <v>94</v>
      </c>
      <c r="F43" s="47" t="s">
        <v>95</v>
      </c>
      <c r="G43" s="48" t="s">
        <v>96</v>
      </c>
      <c r="H43" s="49">
        <v>1996</v>
      </c>
      <c r="I43" s="50">
        <v>1996</v>
      </c>
      <c r="J43" s="51">
        <v>785.5</v>
      </c>
      <c r="K43" s="52" t="s">
        <v>97</v>
      </c>
      <c r="L43" s="49">
        <v>2</v>
      </c>
      <c r="M43" s="91" t="s">
        <v>1103</v>
      </c>
      <c r="N43" s="53" t="s">
        <v>98</v>
      </c>
      <c r="O43" s="63" t="s">
        <v>98</v>
      </c>
      <c r="P43" s="54">
        <v>9036.1833227243787</v>
      </c>
      <c r="Q43" s="104">
        <v>0.28400383141762447</v>
      </c>
      <c r="R43" s="55"/>
      <c r="S43" s="46" t="s">
        <v>1834</v>
      </c>
      <c r="T43" s="46" t="s">
        <v>212</v>
      </c>
      <c r="U43" s="116"/>
    </row>
    <row r="44" spans="1:21" s="56" customFormat="1" ht="30" customHeight="1" x14ac:dyDescent="0.15">
      <c r="A44" s="110"/>
      <c r="B44" s="44" t="s">
        <v>92</v>
      </c>
      <c r="C44" s="43">
        <v>39</v>
      </c>
      <c r="D44" s="45" t="s">
        <v>213</v>
      </c>
      <c r="E44" s="46" t="s">
        <v>119</v>
      </c>
      <c r="F44" s="47" t="s">
        <v>214</v>
      </c>
      <c r="G44" s="57" t="s">
        <v>124</v>
      </c>
      <c r="H44" s="58">
        <v>1974</v>
      </c>
      <c r="I44" s="59">
        <v>1974</v>
      </c>
      <c r="J44" s="51">
        <v>567.32000000000005</v>
      </c>
      <c r="K44" s="52" t="s">
        <v>97</v>
      </c>
      <c r="L44" s="58">
        <v>1</v>
      </c>
      <c r="M44" s="91"/>
      <c r="N44" s="53" t="s">
        <v>125</v>
      </c>
      <c r="O44" s="63"/>
      <c r="P44" s="54">
        <v>6679.353803849679</v>
      </c>
      <c r="Q44" s="104">
        <v>0.1778393351800554</v>
      </c>
      <c r="R44" s="55">
        <v>4447.38</v>
      </c>
      <c r="S44" s="46" t="s">
        <v>215</v>
      </c>
      <c r="T44" s="46" t="s">
        <v>216</v>
      </c>
      <c r="U44" s="116"/>
    </row>
    <row r="45" spans="1:21" ht="38.25" customHeight="1" x14ac:dyDescent="0.15">
      <c r="A45" s="110"/>
      <c r="B45" s="44" t="s">
        <v>92</v>
      </c>
      <c r="C45" s="43">
        <v>40</v>
      </c>
      <c r="D45" s="45" t="s">
        <v>217</v>
      </c>
      <c r="E45" s="46" t="s">
        <v>200</v>
      </c>
      <c r="F45" s="47" t="s">
        <v>218</v>
      </c>
      <c r="G45" s="57" t="s">
        <v>96</v>
      </c>
      <c r="H45" s="58">
        <v>1986</v>
      </c>
      <c r="I45" s="59">
        <v>1986</v>
      </c>
      <c r="J45" s="51">
        <v>390.7</v>
      </c>
      <c r="K45" s="52" t="s">
        <v>97</v>
      </c>
      <c r="L45" s="58">
        <v>2</v>
      </c>
      <c r="M45" s="91"/>
      <c r="N45" s="53" t="s">
        <v>98</v>
      </c>
      <c r="O45" s="63" t="s">
        <v>98</v>
      </c>
      <c r="P45" s="54">
        <v>7928.262093678014</v>
      </c>
      <c r="Q45" s="104">
        <v>0.20833333333333331</v>
      </c>
      <c r="R45" s="55">
        <v>0</v>
      </c>
      <c r="S45" s="46" t="s">
        <v>219</v>
      </c>
      <c r="T45" s="60"/>
      <c r="U45" s="116"/>
    </row>
    <row r="46" spans="1:21" ht="30" customHeight="1" x14ac:dyDescent="0.15">
      <c r="A46" s="110"/>
      <c r="B46" s="44" t="s">
        <v>92</v>
      </c>
      <c r="C46" s="43">
        <v>41</v>
      </c>
      <c r="D46" s="45" t="s">
        <v>220</v>
      </c>
      <c r="E46" s="46" t="s">
        <v>108</v>
      </c>
      <c r="F46" s="47" t="s">
        <v>221</v>
      </c>
      <c r="G46" s="57" t="s">
        <v>124</v>
      </c>
      <c r="H46" s="58">
        <v>2001</v>
      </c>
      <c r="I46" s="59">
        <v>2001</v>
      </c>
      <c r="J46" s="51">
        <v>451.31</v>
      </c>
      <c r="K46" s="52" t="s">
        <v>97</v>
      </c>
      <c r="L46" s="58">
        <v>3</v>
      </c>
      <c r="M46" s="91"/>
      <c r="N46" s="53" t="s">
        <v>98</v>
      </c>
      <c r="O46" s="63" t="s">
        <v>98</v>
      </c>
      <c r="P46" s="54">
        <v>24724.650461988433</v>
      </c>
      <c r="Q46" s="104">
        <v>0.24836601307189543</v>
      </c>
      <c r="R46" s="55">
        <v>1070.44</v>
      </c>
      <c r="S46" s="46"/>
      <c r="T46" s="46" t="s">
        <v>99</v>
      </c>
      <c r="U46" s="116"/>
    </row>
    <row r="47" spans="1:21" s="56" customFormat="1" ht="30" customHeight="1" x14ac:dyDescent="0.15">
      <c r="A47" s="110"/>
      <c r="B47" s="44" t="s">
        <v>92</v>
      </c>
      <c r="C47" s="43">
        <v>42</v>
      </c>
      <c r="D47" s="45" t="s">
        <v>222</v>
      </c>
      <c r="E47" s="46" t="s">
        <v>108</v>
      </c>
      <c r="F47" s="47" t="s">
        <v>223</v>
      </c>
      <c r="G47" s="57" t="s">
        <v>96</v>
      </c>
      <c r="H47" s="58">
        <v>2014</v>
      </c>
      <c r="I47" s="59">
        <v>1974</v>
      </c>
      <c r="J47" s="51">
        <f>5151-2879.2</f>
        <v>2271.8000000000002</v>
      </c>
      <c r="K47" s="52" t="s">
        <v>97</v>
      </c>
      <c r="L47" s="58">
        <v>4</v>
      </c>
      <c r="M47" s="91" t="s">
        <v>1103</v>
      </c>
      <c r="N47" s="53" t="s">
        <v>98</v>
      </c>
      <c r="O47" s="63" t="s">
        <v>98</v>
      </c>
      <c r="P47" s="54">
        <v>51208.525908273543</v>
      </c>
      <c r="Q47" s="104">
        <v>0.76899480433782152</v>
      </c>
      <c r="R47" s="55"/>
      <c r="S47" s="46" t="s">
        <v>224</v>
      </c>
      <c r="T47" s="46" t="s">
        <v>225</v>
      </c>
      <c r="U47" s="116"/>
    </row>
    <row r="48" spans="1:21" s="56" customFormat="1" ht="30" customHeight="1" x14ac:dyDescent="0.15">
      <c r="A48" s="110"/>
      <c r="B48" s="44" t="s">
        <v>92</v>
      </c>
      <c r="C48" s="43">
        <v>43</v>
      </c>
      <c r="D48" s="45" t="s">
        <v>226</v>
      </c>
      <c r="E48" s="46" t="s">
        <v>108</v>
      </c>
      <c r="F48" s="47" t="s">
        <v>227</v>
      </c>
      <c r="G48" s="57" t="s">
        <v>96</v>
      </c>
      <c r="H48" s="58">
        <v>1980</v>
      </c>
      <c r="I48" s="59">
        <v>1978</v>
      </c>
      <c r="J48" s="51">
        <f>727.48-312.2</f>
        <v>415.28000000000003</v>
      </c>
      <c r="K48" s="52" t="s">
        <v>97</v>
      </c>
      <c r="L48" s="58">
        <v>2</v>
      </c>
      <c r="M48" s="91"/>
      <c r="N48" s="53" t="s">
        <v>125</v>
      </c>
      <c r="O48" s="63"/>
      <c r="P48" s="54">
        <v>7690.9338277788474</v>
      </c>
      <c r="Q48" s="104">
        <v>0.23781676413255359</v>
      </c>
      <c r="R48" s="55">
        <v>596.07000000000005</v>
      </c>
      <c r="S48" s="46" t="s">
        <v>228</v>
      </c>
      <c r="T48" s="60"/>
      <c r="U48" s="116"/>
    </row>
    <row r="49" spans="1:21" ht="30" customHeight="1" x14ac:dyDescent="0.15">
      <c r="A49" s="110"/>
      <c r="B49" s="44" t="s">
        <v>92</v>
      </c>
      <c r="C49" s="43">
        <v>44</v>
      </c>
      <c r="D49" s="45" t="s">
        <v>229</v>
      </c>
      <c r="E49" s="46"/>
      <c r="F49" s="47" t="s">
        <v>230</v>
      </c>
      <c r="G49" s="57" t="s">
        <v>106</v>
      </c>
      <c r="H49" s="58">
        <v>1975</v>
      </c>
      <c r="I49" s="59">
        <v>1975</v>
      </c>
      <c r="J49" s="51">
        <v>206</v>
      </c>
      <c r="K49" s="52" t="s">
        <v>97</v>
      </c>
      <c r="L49" s="58">
        <v>1</v>
      </c>
      <c r="M49" s="91"/>
      <c r="N49" s="53" t="s">
        <v>125</v>
      </c>
      <c r="O49" s="63"/>
      <c r="P49" s="54">
        <v>4962.2572815533977</v>
      </c>
      <c r="Q49" s="104">
        <v>0.3768198782719514</v>
      </c>
      <c r="R49" s="55">
        <v>524.75</v>
      </c>
      <c r="S49" s="46"/>
      <c r="T49" s="46" t="s">
        <v>99</v>
      </c>
      <c r="U49" s="116"/>
    </row>
    <row r="50" spans="1:21" ht="30" customHeight="1" x14ac:dyDescent="0.15">
      <c r="A50" s="110"/>
      <c r="B50" s="44" t="s">
        <v>92</v>
      </c>
      <c r="C50" s="43">
        <v>45</v>
      </c>
      <c r="D50" s="45" t="s">
        <v>231</v>
      </c>
      <c r="E50" s="46" t="s">
        <v>108</v>
      </c>
      <c r="F50" s="47" t="s">
        <v>232</v>
      </c>
      <c r="G50" s="57" t="s">
        <v>96</v>
      </c>
      <c r="H50" s="58">
        <v>1975</v>
      </c>
      <c r="I50" s="59">
        <v>1975</v>
      </c>
      <c r="J50" s="51">
        <v>788.1</v>
      </c>
      <c r="K50" s="52" t="s">
        <v>97</v>
      </c>
      <c r="L50" s="58">
        <v>1</v>
      </c>
      <c r="M50" s="91"/>
      <c r="N50" s="53" t="s">
        <v>233</v>
      </c>
      <c r="O50" s="63" t="s">
        <v>98</v>
      </c>
      <c r="P50" s="54">
        <v>22905.553612460597</v>
      </c>
      <c r="Q50" s="104">
        <v>0.48252078539528898</v>
      </c>
      <c r="R50" s="55">
        <v>2409.4899999999998</v>
      </c>
      <c r="S50" s="46"/>
      <c r="T50" s="46" t="s">
        <v>99</v>
      </c>
      <c r="U50" s="116"/>
    </row>
    <row r="51" spans="1:21" ht="30" customHeight="1" x14ac:dyDescent="0.15">
      <c r="A51" s="110"/>
      <c r="B51" s="44" t="s">
        <v>92</v>
      </c>
      <c r="C51" s="43">
        <v>46</v>
      </c>
      <c r="D51" s="45" t="s">
        <v>234</v>
      </c>
      <c r="E51" s="46" t="s">
        <v>108</v>
      </c>
      <c r="F51" s="47" t="s">
        <v>235</v>
      </c>
      <c r="G51" s="57" t="s">
        <v>96</v>
      </c>
      <c r="H51" s="58">
        <v>1975</v>
      </c>
      <c r="I51" s="59">
        <v>1975</v>
      </c>
      <c r="J51" s="51">
        <v>770.89</v>
      </c>
      <c r="K51" s="52" t="s">
        <v>97</v>
      </c>
      <c r="L51" s="58">
        <v>2</v>
      </c>
      <c r="M51" s="91"/>
      <c r="N51" s="53" t="s">
        <v>98</v>
      </c>
      <c r="O51" s="63" t="s">
        <v>98</v>
      </c>
      <c r="P51" s="54">
        <v>24707.684367393787</v>
      </c>
      <c r="Q51" s="104">
        <v>0.37780961845690508</v>
      </c>
      <c r="R51" s="55">
        <v>0</v>
      </c>
      <c r="S51" s="46"/>
      <c r="T51" s="46" t="s">
        <v>99</v>
      </c>
      <c r="U51" s="116"/>
    </row>
    <row r="52" spans="1:21" s="56" customFormat="1" ht="30" customHeight="1" x14ac:dyDescent="0.15">
      <c r="A52" s="110"/>
      <c r="B52" s="44" t="s">
        <v>92</v>
      </c>
      <c r="C52" s="43">
        <v>47</v>
      </c>
      <c r="D52" s="45" t="s">
        <v>236</v>
      </c>
      <c r="E52" s="46" t="s">
        <v>108</v>
      </c>
      <c r="F52" s="47" t="s">
        <v>237</v>
      </c>
      <c r="G52" s="57" t="s">
        <v>96</v>
      </c>
      <c r="H52" s="58">
        <v>1976</v>
      </c>
      <c r="I52" s="59">
        <v>1976</v>
      </c>
      <c r="J52" s="51">
        <v>767.88</v>
      </c>
      <c r="K52" s="52" t="s">
        <v>97</v>
      </c>
      <c r="L52" s="58">
        <v>2</v>
      </c>
      <c r="M52" s="91"/>
      <c r="N52" s="53" t="s">
        <v>233</v>
      </c>
      <c r="O52" s="63" t="s">
        <v>98</v>
      </c>
      <c r="P52" s="54">
        <v>23598.83679999505</v>
      </c>
      <c r="Q52" s="104">
        <v>0.29807321772639694</v>
      </c>
      <c r="R52" s="55">
        <v>661.19999999999993</v>
      </c>
      <c r="S52" s="46"/>
      <c r="T52" s="46" t="s">
        <v>99</v>
      </c>
      <c r="U52" s="116"/>
    </row>
    <row r="53" spans="1:21" ht="30" customHeight="1" x14ac:dyDescent="0.15">
      <c r="A53" s="110"/>
      <c r="B53" s="44" t="s">
        <v>92</v>
      </c>
      <c r="C53" s="43">
        <v>48</v>
      </c>
      <c r="D53" s="45" t="s">
        <v>238</v>
      </c>
      <c r="E53" s="46" t="s">
        <v>108</v>
      </c>
      <c r="F53" s="47" t="s">
        <v>239</v>
      </c>
      <c r="G53" s="57" t="s">
        <v>106</v>
      </c>
      <c r="H53" s="58">
        <v>2010</v>
      </c>
      <c r="I53" s="59">
        <v>2010</v>
      </c>
      <c r="J53" s="51">
        <v>789.62</v>
      </c>
      <c r="K53" s="52" t="s">
        <v>97</v>
      </c>
      <c r="L53" s="49">
        <v>2</v>
      </c>
      <c r="M53" s="90" t="s">
        <v>1103</v>
      </c>
      <c r="N53" s="53" t="s">
        <v>98</v>
      </c>
      <c r="O53" s="63" t="s">
        <v>98</v>
      </c>
      <c r="P53" s="54">
        <v>19932.274767584659</v>
      </c>
      <c r="Q53" s="104">
        <v>0.37671005995561296</v>
      </c>
      <c r="R53" s="55">
        <v>1060.97</v>
      </c>
      <c r="S53" s="46"/>
      <c r="T53" s="46" t="s">
        <v>99</v>
      </c>
      <c r="U53" s="116"/>
    </row>
    <row r="54" spans="1:21" s="56" customFormat="1" ht="30" customHeight="1" x14ac:dyDescent="0.15">
      <c r="A54" s="110"/>
      <c r="B54" s="44" t="s">
        <v>92</v>
      </c>
      <c r="C54" s="43">
        <v>49</v>
      </c>
      <c r="D54" s="45" t="s">
        <v>240</v>
      </c>
      <c r="E54" s="46" t="s">
        <v>108</v>
      </c>
      <c r="F54" s="47" t="s">
        <v>241</v>
      </c>
      <c r="G54" s="57" t="s">
        <v>96</v>
      </c>
      <c r="H54" s="58">
        <v>1973</v>
      </c>
      <c r="I54" s="59">
        <v>1973</v>
      </c>
      <c r="J54" s="51">
        <v>750.44</v>
      </c>
      <c r="K54" s="52" t="s">
        <v>97</v>
      </c>
      <c r="L54" s="58">
        <v>2</v>
      </c>
      <c r="M54" s="91"/>
      <c r="N54" s="53" t="s">
        <v>233</v>
      </c>
      <c r="O54" s="63" t="s">
        <v>98</v>
      </c>
      <c r="P54" s="54">
        <v>20529.987476653958</v>
      </c>
      <c r="Q54" s="104">
        <v>0.40508057907675493</v>
      </c>
      <c r="R54" s="55">
        <v>2726.74</v>
      </c>
      <c r="S54" s="46"/>
      <c r="T54" s="46" t="s">
        <v>99</v>
      </c>
      <c r="U54" s="116"/>
    </row>
    <row r="55" spans="1:21" s="56" customFormat="1" ht="30" customHeight="1" x14ac:dyDescent="0.15">
      <c r="A55" s="110"/>
      <c r="B55" s="44" t="s">
        <v>92</v>
      </c>
      <c r="C55" s="43">
        <v>50</v>
      </c>
      <c r="D55" s="45" t="s">
        <v>242</v>
      </c>
      <c r="E55" s="46" t="s">
        <v>108</v>
      </c>
      <c r="F55" s="47" t="s">
        <v>243</v>
      </c>
      <c r="G55" s="57" t="s">
        <v>96</v>
      </c>
      <c r="H55" s="58">
        <v>1976</v>
      </c>
      <c r="I55" s="59">
        <v>1976</v>
      </c>
      <c r="J55" s="51">
        <v>736.34</v>
      </c>
      <c r="K55" s="52" t="s">
        <v>97</v>
      </c>
      <c r="L55" s="58">
        <v>2</v>
      </c>
      <c r="M55" s="91"/>
      <c r="N55" s="53" t="s">
        <v>233</v>
      </c>
      <c r="O55" s="63" t="s">
        <v>98</v>
      </c>
      <c r="P55" s="54">
        <v>23727.82655020805</v>
      </c>
      <c r="Q55" s="104">
        <v>0.54843010824473659</v>
      </c>
      <c r="R55" s="55">
        <v>2190.98</v>
      </c>
      <c r="S55" s="46"/>
      <c r="T55" s="46" t="s">
        <v>99</v>
      </c>
      <c r="U55" s="116"/>
    </row>
    <row r="56" spans="1:21" s="56" customFormat="1" ht="30" customHeight="1" x14ac:dyDescent="0.15">
      <c r="A56" s="110"/>
      <c r="B56" s="44" t="s">
        <v>92</v>
      </c>
      <c r="C56" s="43">
        <v>51</v>
      </c>
      <c r="D56" s="45" t="s">
        <v>244</v>
      </c>
      <c r="E56" s="46" t="s">
        <v>108</v>
      </c>
      <c r="F56" s="47" t="s">
        <v>245</v>
      </c>
      <c r="G56" s="57" t="s">
        <v>96</v>
      </c>
      <c r="H56" s="58">
        <v>1977</v>
      </c>
      <c r="I56" s="59">
        <v>1977</v>
      </c>
      <c r="J56" s="51">
        <v>903.13000000000011</v>
      </c>
      <c r="K56" s="52" t="s">
        <v>97</v>
      </c>
      <c r="L56" s="58">
        <v>2</v>
      </c>
      <c r="M56" s="91" t="s">
        <v>1103</v>
      </c>
      <c r="N56" s="53" t="s">
        <v>98</v>
      </c>
      <c r="O56" s="63" t="s">
        <v>98</v>
      </c>
      <c r="P56" s="54">
        <v>20350.758807680173</v>
      </c>
      <c r="Q56" s="104">
        <v>0.46987425798664989</v>
      </c>
      <c r="R56" s="55">
        <v>938.09</v>
      </c>
      <c r="S56" s="46"/>
      <c r="T56" s="46" t="s">
        <v>99</v>
      </c>
      <c r="U56" s="116"/>
    </row>
    <row r="57" spans="1:21" ht="30" customHeight="1" x14ac:dyDescent="0.15">
      <c r="A57" s="110"/>
      <c r="B57" s="44" t="s">
        <v>92</v>
      </c>
      <c r="C57" s="43">
        <v>52</v>
      </c>
      <c r="D57" s="45" t="s">
        <v>246</v>
      </c>
      <c r="E57" s="46" t="s">
        <v>108</v>
      </c>
      <c r="F57" s="47" t="s">
        <v>247</v>
      </c>
      <c r="G57" s="57" t="s">
        <v>106</v>
      </c>
      <c r="H57" s="58">
        <v>2010</v>
      </c>
      <c r="I57" s="59">
        <v>1979</v>
      </c>
      <c r="J57" s="51">
        <v>964.59</v>
      </c>
      <c r="K57" s="52" t="s">
        <v>97</v>
      </c>
      <c r="L57" s="58">
        <v>2</v>
      </c>
      <c r="M57" s="91" t="s">
        <v>1103</v>
      </c>
      <c r="N57" s="53" t="s">
        <v>98</v>
      </c>
      <c r="O57" s="63" t="s">
        <v>98</v>
      </c>
      <c r="P57" s="54">
        <v>17844.577283592196</v>
      </c>
      <c r="Q57" s="104">
        <v>0.56920498084291193</v>
      </c>
      <c r="R57" s="55">
        <v>1212.1400000000001</v>
      </c>
      <c r="S57" s="46"/>
      <c r="T57" s="46" t="s">
        <v>99</v>
      </c>
      <c r="U57" s="116"/>
    </row>
    <row r="58" spans="1:21" ht="30" customHeight="1" x14ac:dyDescent="0.15">
      <c r="A58" s="110"/>
      <c r="B58" s="44" t="s">
        <v>92</v>
      </c>
      <c r="C58" s="43">
        <v>53</v>
      </c>
      <c r="D58" s="45" t="s">
        <v>248</v>
      </c>
      <c r="E58" s="46" t="s">
        <v>108</v>
      </c>
      <c r="F58" s="47" t="s">
        <v>249</v>
      </c>
      <c r="G58" s="57" t="s">
        <v>106</v>
      </c>
      <c r="H58" s="58">
        <v>2004</v>
      </c>
      <c r="I58" s="59">
        <v>1979</v>
      </c>
      <c r="J58" s="51">
        <v>943.37999999999988</v>
      </c>
      <c r="K58" s="52" t="s">
        <v>97</v>
      </c>
      <c r="L58" s="58">
        <v>2</v>
      </c>
      <c r="M58" s="91" t="s">
        <v>1103</v>
      </c>
      <c r="N58" s="53" t="s">
        <v>98</v>
      </c>
      <c r="O58" s="63" t="s">
        <v>98</v>
      </c>
      <c r="P58" s="54">
        <v>18356.868708240792</v>
      </c>
      <c r="Q58" s="104">
        <v>0.30593869731800771</v>
      </c>
      <c r="R58" s="55">
        <v>764.28</v>
      </c>
      <c r="S58" s="46"/>
      <c r="T58" s="46" t="s">
        <v>99</v>
      </c>
      <c r="U58" s="116"/>
    </row>
    <row r="59" spans="1:21" ht="30" customHeight="1" x14ac:dyDescent="0.15">
      <c r="A59" s="110"/>
      <c r="B59" s="44" t="s">
        <v>92</v>
      </c>
      <c r="C59" s="43">
        <v>54</v>
      </c>
      <c r="D59" s="45" t="s">
        <v>250</v>
      </c>
      <c r="E59" s="46" t="s">
        <v>108</v>
      </c>
      <c r="F59" s="47" t="s">
        <v>251</v>
      </c>
      <c r="G59" s="57" t="s">
        <v>106</v>
      </c>
      <c r="H59" s="58">
        <v>2001</v>
      </c>
      <c r="I59" s="59">
        <v>1980</v>
      </c>
      <c r="J59" s="51">
        <v>784.05</v>
      </c>
      <c r="K59" s="52" t="s">
        <v>97</v>
      </c>
      <c r="L59" s="58">
        <v>2</v>
      </c>
      <c r="M59" s="91"/>
      <c r="N59" s="53" t="s">
        <v>233</v>
      </c>
      <c r="O59" s="63" t="s">
        <v>98</v>
      </c>
      <c r="P59" s="54">
        <v>26002.308273681778</v>
      </c>
      <c r="Q59" s="104">
        <v>0.36125808348030569</v>
      </c>
      <c r="R59" s="55">
        <v>812.32</v>
      </c>
      <c r="S59" s="46"/>
      <c r="T59" s="46" t="s">
        <v>99</v>
      </c>
      <c r="U59" s="116"/>
    </row>
    <row r="60" spans="1:21" ht="30" customHeight="1" x14ac:dyDescent="0.15">
      <c r="A60" s="110"/>
      <c r="B60" s="44" t="s">
        <v>92</v>
      </c>
      <c r="C60" s="43">
        <v>55</v>
      </c>
      <c r="D60" s="45" t="s">
        <v>252</v>
      </c>
      <c r="E60" s="46" t="s">
        <v>108</v>
      </c>
      <c r="F60" s="47" t="s">
        <v>253</v>
      </c>
      <c r="G60" s="57" t="s">
        <v>96</v>
      </c>
      <c r="H60" s="58">
        <v>1981</v>
      </c>
      <c r="I60" s="59">
        <v>1981</v>
      </c>
      <c r="J60" s="51">
        <v>748.6</v>
      </c>
      <c r="K60" s="52" t="s">
        <v>97</v>
      </c>
      <c r="L60" s="58">
        <v>1</v>
      </c>
      <c r="M60" s="91"/>
      <c r="N60" s="53" t="s">
        <v>98</v>
      </c>
      <c r="O60" s="63" t="s">
        <v>98</v>
      </c>
      <c r="P60" s="54">
        <v>22408.187018407956</v>
      </c>
      <c r="Q60" s="104">
        <v>0.28246355733212586</v>
      </c>
      <c r="R60" s="55">
        <v>3877.35</v>
      </c>
      <c r="S60" s="46"/>
      <c r="T60" s="46" t="s">
        <v>99</v>
      </c>
      <c r="U60" s="116"/>
    </row>
    <row r="61" spans="1:21" ht="30" customHeight="1" x14ac:dyDescent="0.15">
      <c r="A61" s="110"/>
      <c r="B61" s="44" t="s">
        <v>92</v>
      </c>
      <c r="C61" s="43">
        <v>56</v>
      </c>
      <c r="D61" s="45" t="s">
        <v>254</v>
      </c>
      <c r="E61" s="46" t="s">
        <v>108</v>
      </c>
      <c r="F61" s="47" t="s">
        <v>255</v>
      </c>
      <c r="G61" s="57" t="s">
        <v>96</v>
      </c>
      <c r="H61" s="58">
        <v>1985</v>
      </c>
      <c r="I61" s="59">
        <v>1985</v>
      </c>
      <c r="J61" s="51">
        <v>766.88</v>
      </c>
      <c r="K61" s="52" t="s">
        <v>97</v>
      </c>
      <c r="L61" s="58">
        <v>1</v>
      </c>
      <c r="M61" s="91"/>
      <c r="N61" s="53" t="s">
        <v>98</v>
      </c>
      <c r="O61" s="63" t="s">
        <v>98</v>
      </c>
      <c r="P61" s="54">
        <v>25669.388694424419</v>
      </c>
      <c r="Q61" s="104">
        <v>0.44683099591921255</v>
      </c>
      <c r="R61" s="55">
        <v>3057.42</v>
      </c>
      <c r="S61" s="46"/>
      <c r="T61" s="46" t="s">
        <v>99</v>
      </c>
      <c r="U61" s="116"/>
    </row>
    <row r="62" spans="1:21" ht="30" customHeight="1" x14ac:dyDescent="0.15">
      <c r="A62" s="110"/>
      <c r="B62" s="44" t="s">
        <v>92</v>
      </c>
      <c r="C62" s="43">
        <v>57</v>
      </c>
      <c r="D62" s="45" t="s">
        <v>256</v>
      </c>
      <c r="E62" s="46" t="s">
        <v>108</v>
      </c>
      <c r="F62" s="47" t="s">
        <v>257</v>
      </c>
      <c r="G62" s="57" t="s">
        <v>124</v>
      </c>
      <c r="H62" s="58">
        <v>1992</v>
      </c>
      <c r="I62" s="59">
        <v>1992</v>
      </c>
      <c r="J62" s="51">
        <v>203.01</v>
      </c>
      <c r="K62" s="52" t="s">
        <v>97</v>
      </c>
      <c r="L62" s="58">
        <v>1</v>
      </c>
      <c r="M62" s="91"/>
      <c r="N62" s="53" t="s">
        <v>125</v>
      </c>
      <c r="O62" s="63" t="s">
        <v>98</v>
      </c>
      <c r="P62" s="54">
        <v>2922.1171370868433</v>
      </c>
      <c r="Q62" s="105">
        <v>0.71757925072046114</v>
      </c>
      <c r="R62" s="55">
        <v>1033.73</v>
      </c>
      <c r="S62" s="46"/>
      <c r="T62" s="46" t="s">
        <v>99</v>
      </c>
      <c r="U62" s="116"/>
    </row>
    <row r="63" spans="1:21" s="56" customFormat="1" ht="45" customHeight="1" x14ac:dyDescent="0.15">
      <c r="A63" s="110"/>
      <c r="B63" s="44" t="s">
        <v>92</v>
      </c>
      <c r="C63" s="43">
        <v>58</v>
      </c>
      <c r="D63" s="45" t="s">
        <v>258</v>
      </c>
      <c r="E63" s="46" t="s">
        <v>108</v>
      </c>
      <c r="F63" s="47" t="s">
        <v>148</v>
      </c>
      <c r="G63" s="57" t="s">
        <v>124</v>
      </c>
      <c r="H63" s="58">
        <v>1997</v>
      </c>
      <c r="I63" s="50">
        <v>1997</v>
      </c>
      <c r="J63" s="51"/>
      <c r="K63" s="52" t="s">
        <v>97</v>
      </c>
      <c r="L63" s="58">
        <v>1</v>
      </c>
      <c r="M63" s="91"/>
      <c r="N63" s="53" t="s">
        <v>98</v>
      </c>
      <c r="O63" s="63" t="s">
        <v>98</v>
      </c>
      <c r="P63" s="54"/>
      <c r="Q63" s="104"/>
      <c r="R63" s="55"/>
      <c r="S63" s="46" t="s">
        <v>259</v>
      </c>
      <c r="T63" s="46" t="s">
        <v>260</v>
      </c>
      <c r="U63" s="116"/>
    </row>
    <row r="64" spans="1:21" ht="38.25" customHeight="1" x14ac:dyDescent="0.15">
      <c r="A64" s="110"/>
      <c r="B64" s="44" t="s">
        <v>92</v>
      </c>
      <c r="C64" s="43">
        <v>59</v>
      </c>
      <c r="D64" s="45" t="s">
        <v>261</v>
      </c>
      <c r="E64" s="46" t="s">
        <v>112</v>
      </c>
      <c r="F64" s="47" t="s">
        <v>262</v>
      </c>
      <c r="G64" s="57" t="s">
        <v>96</v>
      </c>
      <c r="H64" s="58">
        <v>1983</v>
      </c>
      <c r="I64" s="59">
        <v>1983</v>
      </c>
      <c r="J64" s="51">
        <f>749.92-181.5-26</f>
        <v>542.41999999999996</v>
      </c>
      <c r="K64" s="52" t="s">
        <v>97</v>
      </c>
      <c r="L64" s="58">
        <v>1</v>
      </c>
      <c r="M64" s="91"/>
      <c r="N64" s="53" t="s">
        <v>98</v>
      </c>
      <c r="O64" s="63" t="s">
        <v>98</v>
      </c>
      <c r="P64" s="54">
        <v>27023.114564323216</v>
      </c>
      <c r="Q64" s="104">
        <v>0.35268199233716474</v>
      </c>
      <c r="R64" s="55">
        <v>2352</v>
      </c>
      <c r="S64" s="46" t="s">
        <v>263</v>
      </c>
      <c r="T64" s="46" t="s">
        <v>99</v>
      </c>
      <c r="U64" s="116"/>
    </row>
    <row r="65" spans="1:21" ht="30" customHeight="1" x14ac:dyDescent="0.15">
      <c r="A65" s="110"/>
      <c r="B65" s="44" t="s">
        <v>92</v>
      </c>
      <c r="C65" s="43">
        <v>60</v>
      </c>
      <c r="D65" s="45" t="s">
        <v>264</v>
      </c>
      <c r="E65" s="46" t="s">
        <v>112</v>
      </c>
      <c r="F65" s="47" t="s">
        <v>265</v>
      </c>
      <c r="G65" s="57" t="s">
        <v>124</v>
      </c>
      <c r="H65" s="58">
        <v>1967</v>
      </c>
      <c r="I65" s="59">
        <v>1967</v>
      </c>
      <c r="J65" s="51">
        <v>365.87</v>
      </c>
      <c r="K65" s="52" t="s">
        <v>97</v>
      </c>
      <c r="L65" s="58">
        <v>1</v>
      </c>
      <c r="M65" s="91"/>
      <c r="N65" s="53" t="s">
        <v>125</v>
      </c>
      <c r="O65" s="63"/>
      <c r="P65" s="54">
        <v>2409.2136551234044</v>
      </c>
      <c r="Q65" s="104">
        <v>0.23403575989782885</v>
      </c>
      <c r="R65" s="55">
        <v>858.88</v>
      </c>
      <c r="S65" s="46"/>
      <c r="T65" s="46" t="s">
        <v>99</v>
      </c>
      <c r="U65" s="116"/>
    </row>
    <row r="66" spans="1:21" ht="30" customHeight="1" x14ac:dyDescent="0.15">
      <c r="A66" s="110"/>
      <c r="B66" s="44" t="s">
        <v>92</v>
      </c>
      <c r="C66" s="43">
        <v>61</v>
      </c>
      <c r="D66" s="45" t="s">
        <v>266</v>
      </c>
      <c r="E66" s="46" t="s">
        <v>112</v>
      </c>
      <c r="F66" s="47" t="s">
        <v>267</v>
      </c>
      <c r="G66" s="57" t="s">
        <v>96</v>
      </c>
      <c r="H66" s="58">
        <v>1992</v>
      </c>
      <c r="I66" s="59">
        <v>1992</v>
      </c>
      <c r="J66" s="51">
        <v>481.19</v>
      </c>
      <c r="K66" s="52" t="s">
        <v>97</v>
      </c>
      <c r="L66" s="58">
        <v>1</v>
      </c>
      <c r="M66" s="91"/>
      <c r="N66" s="53" t="s">
        <v>98</v>
      </c>
      <c r="O66" s="63" t="s">
        <v>98</v>
      </c>
      <c r="P66" s="54">
        <v>33229.823566533378</v>
      </c>
      <c r="Q66" s="104">
        <v>0.45533141210374645</v>
      </c>
      <c r="R66" s="55">
        <v>2640</v>
      </c>
      <c r="S66" s="46"/>
      <c r="T66" s="46" t="s">
        <v>99</v>
      </c>
      <c r="U66" s="116"/>
    </row>
    <row r="67" spans="1:21" ht="30" customHeight="1" x14ac:dyDescent="0.15">
      <c r="A67" s="110"/>
      <c r="B67" s="44" t="s">
        <v>92</v>
      </c>
      <c r="C67" s="43">
        <v>62</v>
      </c>
      <c r="D67" s="45" t="s">
        <v>268</v>
      </c>
      <c r="E67" s="46" t="s">
        <v>131</v>
      </c>
      <c r="F67" s="47" t="s">
        <v>269</v>
      </c>
      <c r="G67" s="57" t="s">
        <v>96</v>
      </c>
      <c r="H67" s="58">
        <v>1969</v>
      </c>
      <c r="I67" s="59">
        <v>1969</v>
      </c>
      <c r="J67" s="51">
        <v>790.76</v>
      </c>
      <c r="K67" s="52" t="s">
        <v>97</v>
      </c>
      <c r="L67" s="58">
        <v>2</v>
      </c>
      <c r="M67" s="91"/>
      <c r="N67" s="53" t="s">
        <v>192</v>
      </c>
      <c r="O67" s="63" t="s">
        <v>98</v>
      </c>
      <c r="P67" s="54">
        <v>3809.68182507967</v>
      </c>
      <c r="Q67" s="104">
        <v>2.5223499361430396E-2</v>
      </c>
      <c r="R67" s="55">
        <v>2901.41</v>
      </c>
      <c r="S67" s="46"/>
      <c r="T67" s="46" t="s">
        <v>99</v>
      </c>
      <c r="U67" s="116"/>
    </row>
    <row r="68" spans="1:21" ht="30" customHeight="1" x14ac:dyDescent="0.15">
      <c r="A68" s="110"/>
      <c r="B68" s="44" t="s">
        <v>92</v>
      </c>
      <c r="C68" s="43">
        <v>63</v>
      </c>
      <c r="D68" s="45" t="s">
        <v>270</v>
      </c>
      <c r="E68" s="46" t="s">
        <v>131</v>
      </c>
      <c r="F68" s="47" t="s">
        <v>271</v>
      </c>
      <c r="G68" s="57" t="s">
        <v>96</v>
      </c>
      <c r="H68" s="58">
        <v>1978</v>
      </c>
      <c r="I68" s="59">
        <v>1978</v>
      </c>
      <c r="J68" s="51">
        <v>736.52</v>
      </c>
      <c r="K68" s="52" t="s">
        <v>97</v>
      </c>
      <c r="L68" s="58">
        <v>2</v>
      </c>
      <c r="M68" s="91"/>
      <c r="N68" s="53" t="s">
        <v>233</v>
      </c>
      <c r="O68" s="63" t="s">
        <v>98</v>
      </c>
      <c r="P68" s="54">
        <v>22295.997124287456</v>
      </c>
      <c r="Q68" s="104">
        <v>0.44731800766283519</v>
      </c>
      <c r="R68" s="55">
        <v>1499.43</v>
      </c>
      <c r="S68" s="46"/>
      <c r="T68" s="46" t="s">
        <v>99</v>
      </c>
      <c r="U68" s="116"/>
    </row>
    <row r="69" spans="1:21" ht="30" customHeight="1" x14ac:dyDescent="0.15">
      <c r="A69" s="110"/>
      <c r="B69" s="44" t="s">
        <v>92</v>
      </c>
      <c r="C69" s="43">
        <v>64</v>
      </c>
      <c r="D69" s="45" t="s">
        <v>272</v>
      </c>
      <c r="E69" s="46" t="s">
        <v>131</v>
      </c>
      <c r="F69" s="47" t="s">
        <v>273</v>
      </c>
      <c r="G69" s="57" t="s">
        <v>96</v>
      </c>
      <c r="H69" s="58">
        <v>1997</v>
      </c>
      <c r="I69" s="59">
        <v>1986</v>
      </c>
      <c r="J69" s="51">
        <v>501.96999999999997</v>
      </c>
      <c r="K69" s="52" t="s">
        <v>97</v>
      </c>
      <c r="L69" s="58">
        <v>1</v>
      </c>
      <c r="M69" s="91"/>
      <c r="N69" s="53" t="s">
        <v>98</v>
      </c>
      <c r="O69" s="63" t="s">
        <v>98</v>
      </c>
      <c r="P69" s="54">
        <v>30794.288108811677</v>
      </c>
      <c r="Q69" s="104">
        <v>0.41114313160422672</v>
      </c>
      <c r="R69" s="55">
        <v>958.99</v>
      </c>
      <c r="S69" s="46"/>
      <c r="T69" s="46" t="s">
        <v>99</v>
      </c>
      <c r="U69" s="116"/>
    </row>
    <row r="70" spans="1:21" ht="30" customHeight="1" x14ac:dyDescent="0.15">
      <c r="A70" s="110"/>
      <c r="B70" s="44" t="s">
        <v>92</v>
      </c>
      <c r="C70" s="43">
        <v>65</v>
      </c>
      <c r="D70" s="45" t="s">
        <v>274</v>
      </c>
      <c r="E70" s="46" t="s">
        <v>131</v>
      </c>
      <c r="F70" s="47" t="s">
        <v>275</v>
      </c>
      <c r="G70" s="57" t="s">
        <v>96</v>
      </c>
      <c r="H70" s="58">
        <v>1990</v>
      </c>
      <c r="I70" s="59">
        <v>1990</v>
      </c>
      <c r="J70" s="51">
        <v>480.03</v>
      </c>
      <c r="K70" s="52" t="s">
        <v>97</v>
      </c>
      <c r="L70" s="58">
        <v>1</v>
      </c>
      <c r="M70" s="91"/>
      <c r="N70" s="53" t="s">
        <v>98</v>
      </c>
      <c r="O70" s="63" t="s">
        <v>98</v>
      </c>
      <c r="P70" s="54">
        <v>31800.762039831257</v>
      </c>
      <c r="Q70" s="104">
        <v>0.51868544600938971</v>
      </c>
      <c r="R70" s="55">
        <v>2298.81</v>
      </c>
      <c r="S70" s="46"/>
      <c r="T70" s="46" t="s">
        <v>99</v>
      </c>
      <c r="U70" s="116"/>
    </row>
    <row r="71" spans="1:21" s="56" customFormat="1" ht="30" customHeight="1" x14ac:dyDescent="0.15">
      <c r="A71" s="110"/>
      <c r="B71" s="44" t="s">
        <v>92</v>
      </c>
      <c r="C71" s="43">
        <v>66</v>
      </c>
      <c r="D71" s="45" t="s">
        <v>276</v>
      </c>
      <c r="E71" s="46" t="s">
        <v>160</v>
      </c>
      <c r="F71" s="47" t="s">
        <v>277</v>
      </c>
      <c r="G71" s="57" t="s">
        <v>96</v>
      </c>
      <c r="H71" s="58">
        <v>1992</v>
      </c>
      <c r="I71" s="59">
        <v>1991</v>
      </c>
      <c r="J71" s="51"/>
      <c r="K71" s="52" t="s">
        <v>97</v>
      </c>
      <c r="L71" s="58">
        <v>2</v>
      </c>
      <c r="M71" s="91"/>
      <c r="N71" s="53" t="s">
        <v>98</v>
      </c>
      <c r="O71" s="63" t="s">
        <v>98</v>
      </c>
      <c r="P71" s="54"/>
      <c r="Q71" s="104"/>
      <c r="R71" s="55"/>
      <c r="S71" s="46" t="s">
        <v>278</v>
      </c>
      <c r="T71" s="46" t="s">
        <v>279</v>
      </c>
      <c r="U71" s="116"/>
    </row>
    <row r="72" spans="1:21" ht="30" customHeight="1" x14ac:dyDescent="0.15">
      <c r="A72" s="110"/>
      <c r="B72" s="44" t="s">
        <v>92</v>
      </c>
      <c r="C72" s="43">
        <v>67</v>
      </c>
      <c r="D72" s="45" t="s">
        <v>280</v>
      </c>
      <c r="E72" s="46" t="s">
        <v>160</v>
      </c>
      <c r="F72" s="47" t="s">
        <v>281</v>
      </c>
      <c r="G72" s="57" t="s">
        <v>96</v>
      </c>
      <c r="H72" s="58">
        <v>1970</v>
      </c>
      <c r="I72" s="59">
        <v>1964</v>
      </c>
      <c r="J72" s="51">
        <v>594.01</v>
      </c>
      <c r="K72" s="52" t="s">
        <v>97</v>
      </c>
      <c r="L72" s="58">
        <v>2</v>
      </c>
      <c r="M72" s="91"/>
      <c r="N72" s="53" t="s">
        <v>192</v>
      </c>
      <c r="O72" s="63" t="s">
        <v>98</v>
      </c>
      <c r="P72" s="54">
        <v>7769.5510176596354</v>
      </c>
      <c r="Q72" s="104">
        <v>0.15254237288135594</v>
      </c>
      <c r="R72" s="55">
        <v>2172.87</v>
      </c>
      <c r="S72" s="46"/>
      <c r="T72" s="46" t="s">
        <v>99</v>
      </c>
      <c r="U72" s="116"/>
    </row>
    <row r="73" spans="1:21" ht="30" customHeight="1" x14ac:dyDescent="0.15">
      <c r="A73" s="110"/>
      <c r="B73" s="44" t="s">
        <v>92</v>
      </c>
      <c r="C73" s="43">
        <v>68</v>
      </c>
      <c r="D73" s="45" t="s">
        <v>282</v>
      </c>
      <c r="E73" s="46" t="s">
        <v>160</v>
      </c>
      <c r="F73" s="47" t="s">
        <v>283</v>
      </c>
      <c r="G73" s="57" t="s">
        <v>96</v>
      </c>
      <c r="H73" s="58">
        <v>1980</v>
      </c>
      <c r="I73" s="59">
        <v>1980</v>
      </c>
      <c r="J73" s="51">
        <v>449.14</v>
      </c>
      <c r="K73" s="52" t="s">
        <v>97</v>
      </c>
      <c r="L73" s="58">
        <v>2</v>
      </c>
      <c r="M73" s="91"/>
      <c r="N73" s="53" t="s">
        <v>233</v>
      </c>
      <c r="O73" s="63" t="s">
        <v>98</v>
      </c>
      <c r="P73" s="54">
        <v>31386.288912099117</v>
      </c>
      <c r="Q73" s="104">
        <v>0.35137701804368465</v>
      </c>
      <c r="R73" s="55">
        <v>1882</v>
      </c>
      <c r="S73" s="46"/>
      <c r="T73" s="46" t="s">
        <v>284</v>
      </c>
      <c r="U73" s="116"/>
    </row>
    <row r="74" spans="1:21" s="56" customFormat="1" ht="30" customHeight="1" x14ac:dyDescent="0.15">
      <c r="A74" s="110"/>
      <c r="B74" s="44" t="s">
        <v>92</v>
      </c>
      <c r="C74" s="43">
        <v>69</v>
      </c>
      <c r="D74" s="45" t="s">
        <v>285</v>
      </c>
      <c r="E74" s="46" t="s">
        <v>160</v>
      </c>
      <c r="F74" s="47" t="s">
        <v>286</v>
      </c>
      <c r="G74" s="57" t="s">
        <v>96</v>
      </c>
      <c r="H74" s="58">
        <v>1981</v>
      </c>
      <c r="I74" s="59">
        <v>1981</v>
      </c>
      <c r="J74" s="51">
        <v>459.13</v>
      </c>
      <c r="K74" s="52" t="s">
        <v>97</v>
      </c>
      <c r="L74" s="58">
        <v>2</v>
      </c>
      <c r="M74" s="91"/>
      <c r="N74" s="53" t="s">
        <v>98</v>
      </c>
      <c r="O74" s="63" t="s">
        <v>98</v>
      </c>
      <c r="P74" s="54">
        <v>31103.782810925441</v>
      </c>
      <c r="Q74" s="104">
        <v>0.26642036124794743</v>
      </c>
      <c r="R74" s="55">
        <v>1557</v>
      </c>
      <c r="S74" s="46"/>
      <c r="T74" s="46" t="s">
        <v>99</v>
      </c>
      <c r="U74" s="116"/>
    </row>
    <row r="75" spans="1:21" ht="30" customHeight="1" x14ac:dyDescent="0.15">
      <c r="A75" s="110"/>
      <c r="B75" s="44" t="s">
        <v>92</v>
      </c>
      <c r="C75" s="43">
        <v>70</v>
      </c>
      <c r="D75" s="45" t="s">
        <v>287</v>
      </c>
      <c r="E75" s="46" t="s">
        <v>160</v>
      </c>
      <c r="F75" s="47" t="s">
        <v>288</v>
      </c>
      <c r="G75" s="57" t="s">
        <v>96</v>
      </c>
      <c r="H75" s="58">
        <v>1984</v>
      </c>
      <c r="I75" s="59">
        <v>1984</v>
      </c>
      <c r="J75" s="51">
        <v>470.03000000000003</v>
      </c>
      <c r="K75" s="52" t="s">
        <v>97</v>
      </c>
      <c r="L75" s="58">
        <v>1</v>
      </c>
      <c r="M75" s="91"/>
      <c r="N75" s="53" t="s">
        <v>98</v>
      </c>
      <c r="O75" s="63" t="s">
        <v>98</v>
      </c>
      <c r="P75" s="54">
        <v>32460.612731060137</v>
      </c>
      <c r="Q75" s="104">
        <v>0.22543859649122808</v>
      </c>
      <c r="R75" s="55">
        <v>1394.95</v>
      </c>
      <c r="S75" s="46"/>
      <c r="T75" s="46" t="s">
        <v>99</v>
      </c>
      <c r="U75" s="116"/>
    </row>
    <row r="76" spans="1:21" s="56" customFormat="1" ht="30" customHeight="1" x14ac:dyDescent="0.15">
      <c r="A76" s="110"/>
      <c r="B76" s="44" t="s">
        <v>92</v>
      </c>
      <c r="C76" s="43">
        <v>71</v>
      </c>
      <c r="D76" s="45" t="s">
        <v>289</v>
      </c>
      <c r="E76" s="46" t="s">
        <v>160</v>
      </c>
      <c r="F76" s="47" t="s">
        <v>290</v>
      </c>
      <c r="G76" s="57" t="s">
        <v>124</v>
      </c>
      <c r="H76" s="58">
        <v>2001</v>
      </c>
      <c r="I76" s="59">
        <v>2001</v>
      </c>
      <c r="J76" s="51">
        <v>161.47999999999999</v>
      </c>
      <c r="K76" s="52" t="s">
        <v>97</v>
      </c>
      <c r="L76" s="58">
        <v>1</v>
      </c>
      <c r="M76" s="91"/>
      <c r="N76" s="53" t="s">
        <v>125</v>
      </c>
      <c r="O76" s="63"/>
      <c r="P76" s="54">
        <v>11366.695566014369</v>
      </c>
      <c r="Q76" s="104">
        <v>0.56022408963585435</v>
      </c>
      <c r="R76" s="55">
        <v>311.76</v>
      </c>
      <c r="S76" s="46"/>
      <c r="T76" s="46" t="s">
        <v>99</v>
      </c>
      <c r="U76" s="116"/>
    </row>
    <row r="77" spans="1:21" ht="30" customHeight="1" x14ac:dyDescent="0.15">
      <c r="A77" s="110"/>
      <c r="B77" s="44" t="s">
        <v>92</v>
      </c>
      <c r="C77" s="43">
        <v>72</v>
      </c>
      <c r="D77" s="45" t="s">
        <v>291</v>
      </c>
      <c r="E77" s="46" t="s">
        <v>160</v>
      </c>
      <c r="F77" s="47" t="s">
        <v>292</v>
      </c>
      <c r="G77" s="57" t="s">
        <v>124</v>
      </c>
      <c r="H77" s="58">
        <v>1996</v>
      </c>
      <c r="I77" s="59">
        <v>1996</v>
      </c>
      <c r="J77" s="51">
        <v>259.7</v>
      </c>
      <c r="K77" s="52" t="s">
        <v>97</v>
      </c>
      <c r="L77" s="58">
        <v>1</v>
      </c>
      <c r="M77" s="91"/>
      <c r="N77" s="53" t="s">
        <v>125</v>
      </c>
      <c r="O77" s="63"/>
      <c r="P77" s="54">
        <v>16705.995379283791</v>
      </c>
      <c r="Q77" s="104">
        <v>0.3949579831932773</v>
      </c>
      <c r="R77" s="55">
        <v>1914</v>
      </c>
      <c r="S77" s="46"/>
      <c r="T77" s="46" t="s">
        <v>99</v>
      </c>
      <c r="U77" s="116"/>
    </row>
    <row r="78" spans="1:21" s="56" customFormat="1" ht="30" customHeight="1" x14ac:dyDescent="0.15">
      <c r="A78" s="110"/>
      <c r="B78" s="44" t="s">
        <v>92</v>
      </c>
      <c r="C78" s="43">
        <v>73</v>
      </c>
      <c r="D78" s="45" t="s">
        <v>293</v>
      </c>
      <c r="E78" s="46" t="s">
        <v>116</v>
      </c>
      <c r="F78" s="47" t="s">
        <v>294</v>
      </c>
      <c r="G78" s="57" t="s">
        <v>96</v>
      </c>
      <c r="H78" s="58">
        <v>1987</v>
      </c>
      <c r="I78" s="59">
        <v>1965</v>
      </c>
      <c r="J78" s="51">
        <f>955.75-95</f>
        <v>860.75</v>
      </c>
      <c r="K78" s="52" t="s">
        <v>97</v>
      </c>
      <c r="L78" s="58">
        <v>1</v>
      </c>
      <c r="M78" s="91"/>
      <c r="N78" s="53" t="s">
        <v>98</v>
      </c>
      <c r="O78" s="63" t="s">
        <v>98</v>
      </c>
      <c r="P78" s="54">
        <v>21575.528030758345</v>
      </c>
      <c r="Q78" s="104">
        <v>0.21934865900383144</v>
      </c>
      <c r="R78" s="55">
        <v>2605.85</v>
      </c>
      <c r="S78" s="46" t="s">
        <v>295</v>
      </c>
      <c r="T78" s="46" t="s">
        <v>296</v>
      </c>
      <c r="U78" s="116"/>
    </row>
    <row r="79" spans="1:21" ht="30" customHeight="1" x14ac:dyDescent="0.15">
      <c r="A79" s="110"/>
      <c r="B79" s="44" t="s">
        <v>92</v>
      </c>
      <c r="C79" s="43">
        <v>74</v>
      </c>
      <c r="D79" s="45" t="s">
        <v>297</v>
      </c>
      <c r="E79" s="46" t="s">
        <v>116</v>
      </c>
      <c r="F79" s="47" t="s">
        <v>298</v>
      </c>
      <c r="G79" s="57" t="s">
        <v>124</v>
      </c>
      <c r="H79" s="58">
        <v>1995</v>
      </c>
      <c r="I79" s="59">
        <v>1995</v>
      </c>
      <c r="J79" s="51">
        <v>155.26</v>
      </c>
      <c r="K79" s="52" t="s">
        <v>97</v>
      </c>
      <c r="L79" s="58">
        <v>1</v>
      </c>
      <c r="M79" s="91"/>
      <c r="N79" s="53" t="s">
        <v>125</v>
      </c>
      <c r="O79" s="63"/>
      <c r="P79" s="54">
        <v>9896.257889990984</v>
      </c>
      <c r="Q79" s="104">
        <v>0.15317919075144509</v>
      </c>
      <c r="R79" s="55">
        <v>638.43000000000006</v>
      </c>
      <c r="S79" s="46"/>
      <c r="T79" s="46" t="s">
        <v>99</v>
      </c>
      <c r="U79" s="116"/>
    </row>
    <row r="80" spans="1:21" ht="30" customHeight="1" x14ac:dyDescent="0.15">
      <c r="A80" s="110"/>
      <c r="B80" s="44" t="s">
        <v>92</v>
      </c>
      <c r="C80" s="43">
        <v>75</v>
      </c>
      <c r="D80" s="45" t="s">
        <v>299</v>
      </c>
      <c r="E80" s="46" t="s">
        <v>116</v>
      </c>
      <c r="F80" s="47" t="s">
        <v>300</v>
      </c>
      <c r="G80" s="57" t="s">
        <v>124</v>
      </c>
      <c r="H80" s="58">
        <v>1990</v>
      </c>
      <c r="I80" s="59">
        <v>1990</v>
      </c>
      <c r="J80" s="51">
        <v>204.87</v>
      </c>
      <c r="K80" s="52" t="s">
        <v>97</v>
      </c>
      <c r="L80" s="58">
        <v>1</v>
      </c>
      <c r="M80" s="91"/>
      <c r="N80" s="53" t="s">
        <v>125</v>
      </c>
      <c r="O80" s="63"/>
      <c r="P80" s="54">
        <v>3894.5379997071313</v>
      </c>
      <c r="Q80" s="104">
        <v>0.34393063583815031</v>
      </c>
      <c r="R80" s="55">
        <v>0</v>
      </c>
      <c r="S80" s="46"/>
      <c r="T80" s="46" t="s">
        <v>99</v>
      </c>
      <c r="U80" s="116"/>
    </row>
    <row r="81" spans="1:21" ht="30" customHeight="1" x14ac:dyDescent="0.15">
      <c r="A81" s="110"/>
      <c r="B81" s="44" t="s">
        <v>92</v>
      </c>
      <c r="C81" s="43">
        <v>76</v>
      </c>
      <c r="D81" s="45" t="s">
        <v>301</v>
      </c>
      <c r="E81" s="46" t="s">
        <v>116</v>
      </c>
      <c r="F81" s="47" t="s">
        <v>302</v>
      </c>
      <c r="G81" s="57" t="s">
        <v>124</v>
      </c>
      <c r="H81" s="58">
        <v>1996</v>
      </c>
      <c r="I81" s="59">
        <v>1996</v>
      </c>
      <c r="J81" s="51">
        <v>213.02</v>
      </c>
      <c r="K81" s="52" t="s">
        <v>97</v>
      </c>
      <c r="L81" s="58">
        <v>1</v>
      </c>
      <c r="M81" s="91"/>
      <c r="N81" s="53" t="s">
        <v>125</v>
      </c>
      <c r="O81" s="63"/>
      <c r="P81" s="54">
        <v>10937.827434043751</v>
      </c>
      <c r="Q81" s="104">
        <v>0.25507246376811593</v>
      </c>
      <c r="R81" s="55">
        <v>1163.05</v>
      </c>
      <c r="S81" s="46"/>
      <c r="T81" s="46" t="s">
        <v>99</v>
      </c>
      <c r="U81" s="116"/>
    </row>
    <row r="82" spans="1:21" ht="45" customHeight="1" x14ac:dyDescent="0.15">
      <c r="A82" s="110"/>
      <c r="B82" s="44" t="s">
        <v>92</v>
      </c>
      <c r="C82" s="43">
        <v>77</v>
      </c>
      <c r="D82" s="45" t="s">
        <v>303</v>
      </c>
      <c r="E82" s="46" t="s">
        <v>101</v>
      </c>
      <c r="F82" s="47" t="s">
        <v>136</v>
      </c>
      <c r="G82" s="57" t="s">
        <v>96</v>
      </c>
      <c r="H82" s="58">
        <v>1989</v>
      </c>
      <c r="I82" s="50">
        <v>1975</v>
      </c>
      <c r="J82" s="51">
        <v>1106.8</v>
      </c>
      <c r="K82" s="52" t="s">
        <v>97</v>
      </c>
      <c r="L82" s="58">
        <v>2</v>
      </c>
      <c r="M82" s="91"/>
      <c r="N82" s="53" t="s">
        <v>98</v>
      </c>
      <c r="O82" s="63" t="s">
        <v>98</v>
      </c>
      <c r="P82" s="54">
        <v>23386.867322438786</v>
      </c>
      <c r="Q82" s="104">
        <v>0.53104106972301812</v>
      </c>
      <c r="R82" s="55"/>
      <c r="S82" s="46" t="s">
        <v>304</v>
      </c>
      <c r="T82" s="46" t="s">
        <v>305</v>
      </c>
      <c r="U82" s="116"/>
    </row>
    <row r="83" spans="1:21" ht="30" customHeight="1" x14ac:dyDescent="0.15">
      <c r="A83" s="110"/>
      <c r="B83" s="44" t="s">
        <v>92</v>
      </c>
      <c r="C83" s="43">
        <v>78</v>
      </c>
      <c r="D83" s="45" t="s">
        <v>306</v>
      </c>
      <c r="E83" s="46" t="s">
        <v>101</v>
      </c>
      <c r="F83" s="47" t="s">
        <v>307</v>
      </c>
      <c r="G83" s="57" t="s">
        <v>124</v>
      </c>
      <c r="H83" s="58">
        <v>1967</v>
      </c>
      <c r="I83" s="59">
        <v>1967</v>
      </c>
      <c r="J83" s="51">
        <v>381.32</v>
      </c>
      <c r="K83" s="52" t="s">
        <v>97</v>
      </c>
      <c r="L83" s="58">
        <v>1</v>
      </c>
      <c r="M83" s="91"/>
      <c r="N83" s="53" t="s">
        <v>125</v>
      </c>
      <c r="O83" s="63"/>
      <c r="P83" s="54">
        <v>2632.0439525857546</v>
      </c>
      <c r="Q83" s="104">
        <v>8.3333333333333329E-2</v>
      </c>
      <c r="R83" s="55">
        <v>737.83</v>
      </c>
      <c r="S83" s="46"/>
      <c r="T83" s="46" t="s">
        <v>99</v>
      </c>
      <c r="U83" s="116"/>
    </row>
    <row r="84" spans="1:21" ht="30" customHeight="1" x14ac:dyDescent="0.15">
      <c r="A84" s="110"/>
      <c r="B84" s="44" t="s">
        <v>92</v>
      </c>
      <c r="C84" s="43">
        <v>79</v>
      </c>
      <c r="D84" s="45" t="s">
        <v>308</v>
      </c>
      <c r="E84" s="46" t="s">
        <v>104</v>
      </c>
      <c r="F84" s="47" t="s">
        <v>309</v>
      </c>
      <c r="G84" s="57" t="s">
        <v>96</v>
      </c>
      <c r="H84" s="58">
        <v>1970</v>
      </c>
      <c r="I84" s="59">
        <v>1970</v>
      </c>
      <c r="J84" s="51">
        <v>710.4</v>
      </c>
      <c r="K84" s="52" t="s">
        <v>97</v>
      </c>
      <c r="L84" s="58">
        <v>2</v>
      </c>
      <c r="M84" s="91"/>
      <c r="N84" s="53" t="s">
        <v>125</v>
      </c>
      <c r="O84" s="63"/>
      <c r="P84" s="54">
        <v>5015.7319819819822</v>
      </c>
      <c r="Q84" s="104">
        <v>1.7291066282420751E-2</v>
      </c>
      <c r="R84" s="55">
        <v>4431.1499999999996</v>
      </c>
      <c r="S84" s="46"/>
      <c r="T84" s="46" t="s">
        <v>99</v>
      </c>
      <c r="U84" s="116"/>
    </row>
    <row r="85" spans="1:21" ht="30" customHeight="1" x14ac:dyDescent="0.15">
      <c r="A85" s="110"/>
      <c r="B85" s="44" t="s">
        <v>92</v>
      </c>
      <c r="C85" s="43">
        <v>80</v>
      </c>
      <c r="D85" s="45" t="s">
        <v>310</v>
      </c>
      <c r="E85" s="46" t="s">
        <v>205</v>
      </c>
      <c r="F85" s="47" t="s">
        <v>311</v>
      </c>
      <c r="G85" s="57" t="s">
        <v>96</v>
      </c>
      <c r="H85" s="58">
        <v>1989</v>
      </c>
      <c r="I85" s="59">
        <v>1989</v>
      </c>
      <c r="J85" s="51">
        <f>1728.5-67</f>
        <v>1661.5</v>
      </c>
      <c r="K85" s="52" t="s">
        <v>97</v>
      </c>
      <c r="L85" s="58">
        <v>3</v>
      </c>
      <c r="M85" s="91" t="s">
        <v>1103</v>
      </c>
      <c r="N85" s="53" t="s">
        <v>98</v>
      </c>
      <c r="O85" s="63" t="s">
        <v>98</v>
      </c>
      <c r="P85" s="54">
        <v>18076.993531432588</v>
      </c>
      <c r="Q85" s="104">
        <v>0.31175337186897878</v>
      </c>
      <c r="R85" s="55">
        <v>2344.8200000000002</v>
      </c>
      <c r="S85" s="46" t="s">
        <v>312</v>
      </c>
      <c r="T85" s="46" t="s">
        <v>313</v>
      </c>
      <c r="U85" s="116"/>
    </row>
    <row r="86" spans="1:21" s="56" customFormat="1" ht="38.25" customHeight="1" x14ac:dyDescent="0.15">
      <c r="A86" s="110"/>
      <c r="B86" s="44" t="s">
        <v>92</v>
      </c>
      <c r="C86" s="43">
        <v>81</v>
      </c>
      <c r="D86" s="45" t="s">
        <v>314</v>
      </c>
      <c r="E86" s="46" t="s">
        <v>205</v>
      </c>
      <c r="F86" s="47" t="s">
        <v>315</v>
      </c>
      <c r="G86" s="57" t="s">
        <v>106</v>
      </c>
      <c r="H86" s="58">
        <v>1983</v>
      </c>
      <c r="I86" s="59">
        <v>1983</v>
      </c>
      <c r="J86" s="51">
        <f>627.73-442.5</f>
        <v>185.23000000000002</v>
      </c>
      <c r="K86" s="52" t="s">
        <v>97</v>
      </c>
      <c r="L86" s="58">
        <v>1</v>
      </c>
      <c r="M86" s="91"/>
      <c r="N86" s="53" t="s">
        <v>125</v>
      </c>
      <c r="O86" s="63"/>
      <c r="P86" s="54">
        <v>7660.1846353182518</v>
      </c>
      <c r="Q86" s="104">
        <v>0.12680115273775217</v>
      </c>
      <c r="R86" s="55">
        <v>1946.13</v>
      </c>
      <c r="S86" s="46" t="s">
        <v>316</v>
      </c>
      <c r="T86" s="46" t="s">
        <v>99</v>
      </c>
      <c r="U86" s="116"/>
    </row>
    <row r="87" spans="1:21" s="61" customFormat="1" ht="30" customHeight="1" x14ac:dyDescent="0.15">
      <c r="A87" s="110"/>
      <c r="B87" s="44" t="s">
        <v>92</v>
      </c>
      <c r="C87" s="43">
        <v>82</v>
      </c>
      <c r="D87" s="45" t="s">
        <v>317</v>
      </c>
      <c r="E87" s="46" t="s">
        <v>205</v>
      </c>
      <c r="F87" s="47" t="s">
        <v>318</v>
      </c>
      <c r="G87" s="57" t="s">
        <v>124</v>
      </c>
      <c r="H87" s="58">
        <v>1992</v>
      </c>
      <c r="I87" s="59">
        <v>1992</v>
      </c>
      <c r="J87" s="51">
        <v>153</v>
      </c>
      <c r="K87" s="52" t="s">
        <v>97</v>
      </c>
      <c r="L87" s="58">
        <v>1</v>
      </c>
      <c r="M87" s="91"/>
      <c r="N87" s="53" t="s">
        <v>125</v>
      </c>
      <c r="O87" s="63"/>
      <c r="P87" s="54">
        <v>2382.954248366013</v>
      </c>
      <c r="Q87" s="104">
        <v>0.1729106628242075</v>
      </c>
      <c r="R87" s="55">
        <v>330.13</v>
      </c>
      <c r="S87" s="46"/>
      <c r="T87" s="46" t="s">
        <v>99</v>
      </c>
      <c r="U87" s="116"/>
    </row>
    <row r="88" spans="1:21" s="62" customFormat="1" ht="30" customHeight="1" x14ac:dyDescent="0.15">
      <c r="A88" s="110"/>
      <c r="B88" s="44" t="s">
        <v>92</v>
      </c>
      <c r="C88" s="43">
        <v>83</v>
      </c>
      <c r="D88" s="45" t="s">
        <v>319</v>
      </c>
      <c r="E88" s="46" t="s">
        <v>205</v>
      </c>
      <c r="F88" s="47" t="s">
        <v>320</v>
      </c>
      <c r="G88" s="57" t="s">
        <v>124</v>
      </c>
      <c r="H88" s="58">
        <v>1991</v>
      </c>
      <c r="I88" s="59">
        <v>1991</v>
      </c>
      <c r="J88" s="51">
        <v>154.1</v>
      </c>
      <c r="K88" s="52" t="s">
        <v>97</v>
      </c>
      <c r="L88" s="58">
        <v>1</v>
      </c>
      <c r="M88" s="91"/>
      <c r="N88" s="53" t="s">
        <v>125</v>
      </c>
      <c r="O88" s="63"/>
      <c r="P88" s="54">
        <v>3716.7423750811163</v>
      </c>
      <c r="Q88" s="104">
        <v>9.2219020172910657E-2</v>
      </c>
      <c r="R88" s="55">
        <v>634</v>
      </c>
      <c r="S88" s="46"/>
      <c r="T88" s="46" t="s">
        <v>99</v>
      </c>
      <c r="U88" s="116"/>
    </row>
    <row r="89" spans="1:21" s="62" customFormat="1" ht="30" customHeight="1" x14ac:dyDescent="0.15">
      <c r="A89" s="110"/>
      <c r="B89" s="44" t="s">
        <v>92</v>
      </c>
      <c r="C89" s="43">
        <v>84</v>
      </c>
      <c r="D89" s="45" t="s">
        <v>321</v>
      </c>
      <c r="E89" s="46" t="s">
        <v>205</v>
      </c>
      <c r="F89" s="47" t="s">
        <v>322</v>
      </c>
      <c r="G89" s="57" t="s">
        <v>124</v>
      </c>
      <c r="H89" s="58">
        <v>1990</v>
      </c>
      <c r="I89" s="59">
        <v>1990</v>
      </c>
      <c r="J89" s="51">
        <v>151.27000000000001</v>
      </c>
      <c r="K89" s="52" t="s">
        <v>97</v>
      </c>
      <c r="L89" s="58">
        <v>1</v>
      </c>
      <c r="M89" s="91"/>
      <c r="N89" s="53" t="s">
        <v>125</v>
      </c>
      <c r="O89" s="63" t="s">
        <v>98</v>
      </c>
      <c r="P89" s="54">
        <v>2993.9313809744162</v>
      </c>
      <c r="Q89" s="104">
        <v>0.1037463976945245</v>
      </c>
      <c r="R89" s="55">
        <v>959.63</v>
      </c>
      <c r="S89" s="46"/>
      <c r="T89" s="46" t="s">
        <v>99</v>
      </c>
      <c r="U89" s="116"/>
    </row>
    <row r="90" spans="1:21" s="62" customFormat="1" ht="30" customHeight="1" x14ac:dyDescent="0.15">
      <c r="A90" s="110"/>
      <c r="B90" s="44" t="s">
        <v>92</v>
      </c>
      <c r="C90" s="43">
        <v>85</v>
      </c>
      <c r="D90" s="45" t="s">
        <v>323</v>
      </c>
      <c r="E90" s="46" t="s">
        <v>205</v>
      </c>
      <c r="F90" s="47" t="s">
        <v>324</v>
      </c>
      <c r="G90" s="57" t="s">
        <v>124</v>
      </c>
      <c r="H90" s="58">
        <v>1990</v>
      </c>
      <c r="I90" s="59">
        <v>1990</v>
      </c>
      <c r="J90" s="51">
        <v>153.6</v>
      </c>
      <c r="K90" s="52" t="s">
        <v>97</v>
      </c>
      <c r="L90" s="58">
        <v>1</v>
      </c>
      <c r="M90" s="91"/>
      <c r="N90" s="53" t="s">
        <v>125</v>
      </c>
      <c r="O90" s="63" t="s">
        <v>98</v>
      </c>
      <c r="P90" s="54">
        <v>2562.08984375</v>
      </c>
      <c r="Q90" s="104">
        <v>0.15273775216138327</v>
      </c>
      <c r="R90" s="55">
        <v>625.82999999999993</v>
      </c>
      <c r="S90" s="46"/>
      <c r="T90" s="46" t="s">
        <v>99</v>
      </c>
      <c r="U90" s="116"/>
    </row>
    <row r="91" spans="1:21" s="56" customFormat="1" ht="30" customHeight="1" x14ac:dyDescent="0.15">
      <c r="A91" s="110"/>
      <c r="B91" s="44" t="s">
        <v>92</v>
      </c>
      <c r="C91" s="43">
        <v>86</v>
      </c>
      <c r="D91" s="45" t="s">
        <v>325</v>
      </c>
      <c r="E91" s="46" t="s">
        <v>144</v>
      </c>
      <c r="F91" s="47" t="s">
        <v>326</v>
      </c>
      <c r="G91" s="57" t="s">
        <v>96</v>
      </c>
      <c r="H91" s="58">
        <v>1987</v>
      </c>
      <c r="I91" s="59">
        <v>1987</v>
      </c>
      <c r="J91" s="51"/>
      <c r="K91" s="52" t="s">
        <v>97</v>
      </c>
      <c r="L91" s="58">
        <v>2</v>
      </c>
      <c r="M91" s="91"/>
      <c r="N91" s="53" t="s">
        <v>98</v>
      </c>
      <c r="O91" s="63" t="s">
        <v>98</v>
      </c>
      <c r="P91" s="54"/>
      <c r="Q91" s="104"/>
      <c r="R91" s="55"/>
      <c r="S91" s="46" t="s">
        <v>327</v>
      </c>
      <c r="T91" s="46" t="s">
        <v>328</v>
      </c>
      <c r="U91" s="116"/>
    </row>
    <row r="92" spans="1:21" ht="30" customHeight="1" x14ac:dyDescent="0.15">
      <c r="A92" s="110"/>
      <c r="B92" s="44" t="s">
        <v>92</v>
      </c>
      <c r="C92" s="43">
        <v>87</v>
      </c>
      <c r="D92" s="45" t="s">
        <v>329</v>
      </c>
      <c r="E92" s="46" t="s">
        <v>144</v>
      </c>
      <c r="F92" s="47" t="s">
        <v>330</v>
      </c>
      <c r="G92" s="57" t="s">
        <v>96</v>
      </c>
      <c r="H92" s="58">
        <v>1961</v>
      </c>
      <c r="I92" s="59">
        <v>1961</v>
      </c>
      <c r="J92" s="51">
        <v>1512.35</v>
      </c>
      <c r="K92" s="52" t="s">
        <v>97</v>
      </c>
      <c r="L92" s="58">
        <v>2</v>
      </c>
      <c r="M92" s="91"/>
      <c r="N92" s="53" t="s">
        <v>192</v>
      </c>
      <c r="O92" s="63" t="s">
        <v>98</v>
      </c>
      <c r="P92" s="54">
        <v>4634.0847026151359</v>
      </c>
      <c r="Q92" s="104">
        <v>0.40918660287081343</v>
      </c>
      <c r="R92" s="55">
        <v>0</v>
      </c>
      <c r="S92" s="46"/>
      <c r="T92" s="46" t="s">
        <v>99</v>
      </c>
      <c r="U92" s="116"/>
    </row>
    <row r="93" spans="1:21" ht="30" customHeight="1" x14ac:dyDescent="0.15">
      <c r="A93" s="110"/>
      <c r="B93" s="44" t="s">
        <v>92</v>
      </c>
      <c r="C93" s="43">
        <v>88</v>
      </c>
      <c r="D93" s="45" t="s">
        <v>331</v>
      </c>
      <c r="E93" s="46" t="s">
        <v>144</v>
      </c>
      <c r="F93" s="47" t="s">
        <v>332</v>
      </c>
      <c r="G93" s="57" t="s">
        <v>96</v>
      </c>
      <c r="H93" s="58">
        <v>1978</v>
      </c>
      <c r="I93" s="59">
        <v>1978</v>
      </c>
      <c r="J93" s="51">
        <v>792.12999999999988</v>
      </c>
      <c r="K93" s="52" t="s">
        <v>97</v>
      </c>
      <c r="L93" s="58">
        <v>2</v>
      </c>
      <c r="M93" s="91"/>
      <c r="N93" s="53" t="s">
        <v>192</v>
      </c>
      <c r="O93" s="63" t="s">
        <v>98</v>
      </c>
      <c r="P93" s="54">
        <v>21715.59062525116</v>
      </c>
      <c r="Q93" s="104">
        <v>0.37335216572504709</v>
      </c>
      <c r="R93" s="55">
        <v>4963.6900000000005</v>
      </c>
      <c r="S93" s="46"/>
      <c r="T93" s="46" t="s">
        <v>99</v>
      </c>
      <c r="U93" s="116"/>
    </row>
    <row r="94" spans="1:21" ht="30" customHeight="1" x14ac:dyDescent="0.15">
      <c r="A94" s="110"/>
      <c r="B94" s="44" t="s">
        <v>92</v>
      </c>
      <c r="C94" s="43">
        <v>89</v>
      </c>
      <c r="D94" s="45" t="s">
        <v>333</v>
      </c>
      <c r="E94" s="46" t="s">
        <v>144</v>
      </c>
      <c r="F94" s="47" t="s">
        <v>334</v>
      </c>
      <c r="G94" s="57" t="s">
        <v>124</v>
      </c>
      <c r="H94" s="58">
        <v>1988</v>
      </c>
      <c r="I94" s="59">
        <v>1988</v>
      </c>
      <c r="J94" s="51">
        <v>180.52</v>
      </c>
      <c r="K94" s="52" t="s">
        <v>97</v>
      </c>
      <c r="L94" s="58">
        <v>1</v>
      </c>
      <c r="M94" s="91"/>
      <c r="N94" s="53" t="s">
        <v>125</v>
      </c>
      <c r="O94" s="63"/>
      <c r="P94" s="54">
        <v>5871.9366275204957</v>
      </c>
      <c r="Q94" s="104">
        <v>0.46839080459770116</v>
      </c>
      <c r="R94" s="55">
        <v>0</v>
      </c>
      <c r="S94" s="46"/>
      <c r="T94" s="46" t="s">
        <v>99</v>
      </c>
      <c r="U94" s="116"/>
    </row>
    <row r="95" spans="1:21" s="56" customFormat="1" ht="30" customHeight="1" x14ac:dyDescent="0.15">
      <c r="A95" s="110"/>
      <c r="B95" s="44" t="s">
        <v>92</v>
      </c>
      <c r="C95" s="43">
        <v>90</v>
      </c>
      <c r="D95" s="45" t="s">
        <v>335</v>
      </c>
      <c r="E95" s="46" t="s">
        <v>144</v>
      </c>
      <c r="F95" s="47" t="s">
        <v>336</v>
      </c>
      <c r="G95" s="57" t="s">
        <v>124</v>
      </c>
      <c r="H95" s="58">
        <v>1995</v>
      </c>
      <c r="I95" s="59">
        <v>1995</v>
      </c>
      <c r="J95" s="51">
        <v>159.41</v>
      </c>
      <c r="K95" s="52" t="s">
        <v>97</v>
      </c>
      <c r="L95" s="58">
        <v>1</v>
      </c>
      <c r="M95" s="91"/>
      <c r="N95" s="53" t="s">
        <v>125</v>
      </c>
      <c r="O95" s="63"/>
      <c r="P95" s="54">
        <v>11466.808857662631</v>
      </c>
      <c r="Q95" s="104">
        <v>0.76724137931034486</v>
      </c>
      <c r="R95" s="55">
        <v>750</v>
      </c>
      <c r="S95" s="46"/>
      <c r="T95" s="46" t="s">
        <v>99</v>
      </c>
      <c r="U95" s="116"/>
    </row>
    <row r="96" spans="1:21" s="56" customFormat="1" ht="30" customHeight="1" x14ac:dyDescent="0.15">
      <c r="A96" s="110"/>
      <c r="B96" s="44" t="s">
        <v>92</v>
      </c>
      <c r="C96" s="43">
        <v>91</v>
      </c>
      <c r="D96" s="45" t="s">
        <v>337</v>
      </c>
      <c r="E96" s="46" t="s">
        <v>144</v>
      </c>
      <c r="F96" s="47" t="s">
        <v>338</v>
      </c>
      <c r="G96" s="57" t="s">
        <v>124</v>
      </c>
      <c r="H96" s="58">
        <v>1998</v>
      </c>
      <c r="I96" s="59">
        <v>1998</v>
      </c>
      <c r="J96" s="51">
        <v>590.47</v>
      </c>
      <c r="K96" s="52" t="s">
        <v>97</v>
      </c>
      <c r="L96" s="58">
        <v>1</v>
      </c>
      <c r="M96" s="91"/>
      <c r="N96" s="63" t="s">
        <v>125</v>
      </c>
      <c r="O96" s="63"/>
      <c r="P96" s="54">
        <v>19257.958746405573</v>
      </c>
      <c r="Q96" s="104">
        <v>0.69356388088376564</v>
      </c>
      <c r="R96" s="55">
        <v>1143.1300000000001</v>
      </c>
      <c r="S96" s="46"/>
      <c r="T96" s="46" t="s">
        <v>99</v>
      </c>
      <c r="U96" s="116"/>
    </row>
    <row r="97" spans="1:21" s="56" customFormat="1" ht="30" customHeight="1" x14ac:dyDescent="0.15">
      <c r="A97" s="110"/>
      <c r="B97" s="44" t="s">
        <v>92</v>
      </c>
      <c r="C97" s="43">
        <v>92</v>
      </c>
      <c r="D97" s="45" t="s">
        <v>339</v>
      </c>
      <c r="E97" s="46" t="s">
        <v>144</v>
      </c>
      <c r="F97" s="47" t="s">
        <v>340</v>
      </c>
      <c r="G97" s="57" t="s">
        <v>124</v>
      </c>
      <c r="H97" s="58">
        <v>2001</v>
      </c>
      <c r="I97" s="59">
        <v>1997</v>
      </c>
      <c r="J97" s="51">
        <v>272.44</v>
      </c>
      <c r="K97" s="52" t="s">
        <v>97</v>
      </c>
      <c r="L97" s="58">
        <v>1</v>
      </c>
      <c r="M97" s="91"/>
      <c r="N97" s="53" t="s">
        <v>125</v>
      </c>
      <c r="O97" s="63"/>
      <c r="P97" s="54">
        <v>10114.201292027603</v>
      </c>
      <c r="Q97" s="104">
        <v>0.54885057471264365</v>
      </c>
      <c r="R97" s="55">
        <v>2987.61</v>
      </c>
      <c r="S97" s="46"/>
      <c r="T97" s="46" t="s">
        <v>99</v>
      </c>
      <c r="U97" s="116"/>
    </row>
    <row r="98" spans="1:21" s="56" customFormat="1" ht="30" customHeight="1" x14ac:dyDescent="0.15">
      <c r="A98" s="110"/>
      <c r="B98" s="44" t="s">
        <v>92</v>
      </c>
      <c r="C98" s="43">
        <v>93</v>
      </c>
      <c r="D98" s="45" t="s">
        <v>341</v>
      </c>
      <c r="E98" s="46" t="s">
        <v>140</v>
      </c>
      <c r="F98" s="47" t="s">
        <v>342</v>
      </c>
      <c r="G98" s="57" t="s">
        <v>106</v>
      </c>
      <c r="H98" s="58">
        <v>1969</v>
      </c>
      <c r="I98" s="59">
        <v>1969</v>
      </c>
      <c r="J98" s="51">
        <f>508.14-39</f>
        <v>469.14</v>
      </c>
      <c r="K98" s="52" t="s">
        <v>97</v>
      </c>
      <c r="L98" s="58">
        <v>2</v>
      </c>
      <c r="M98" s="91"/>
      <c r="N98" s="53" t="s">
        <v>192</v>
      </c>
      <c r="O98" s="63" t="s">
        <v>98</v>
      </c>
      <c r="P98" s="54">
        <v>36334.517953010291</v>
      </c>
      <c r="Q98" s="104">
        <v>0.1711111111111111</v>
      </c>
      <c r="R98" s="55">
        <v>1561.83</v>
      </c>
      <c r="S98" s="46" t="s">
        <v>343</v>
      </c>
      <c r="T98" s="46" t="s">
        <v>99</v>
      </c>
      <c r="U98" s="116"/>
    </row>
    <row r="99" spans="1:21" s="56" customFormat="1" ht="30" customHeight="1" x14ac:dyDescent="0.15">
      <c r="A99" s="110"/>
      <c r="B99" s="44" t="s">
        <v>92</v>
      </c>
      <c r="C99" s="43">
        <v>94</v>
      </c>
      <c r="D99" s="45" t="s">
        <v>344</v>
      </c>
      <c r="E99" s="46" t="s">
        <v>140</v>
      </c>
      <c r="F99" s="47" t="s">
        <v>209</v>
      </c>
      <c r="G99" s="57" t="s">
        <v>96</v>
      </c>
      <c r="H99" s="58">
        <v>1989</v>
      </c>
      <c r="I99" s="59">
        <v>1989</v>
      </c>
      <c r="J99" s="51"/>
      <c r="K99" s="52" t="s">
        <v>97</v>
      </c>
      <c r="L99" s="58">
        <v>1</v>
      </c>
      <c r="M99" s="91"/>
      <c r="N99" s="53" t="s">
        <v>98</v>
      </c>
      <c r="O99" s="63" t="s">
        <v>98</v>
      </c>
      <c r="P99" s="54"/>
      <c r="Q99" s="104"/>
      <c r="R99" s="55"/>
      <c r="S99" s="46" t="s">
        <v>345</v>
      </c>
      <c r="T99" s="46" t="s">
        <v>346</v>
      </c>
      <c r="U99" s="116"/>
    </row>
    <row r="100" spans="1:21" ht="55.5" customHeight="1" x14ac:dyDescent="0.15">
      <c r="A100" s="110"/>
      <c r="B100" s="44" t="s">
        <v>92</v>
      </c>
      <c r="C100" s="43">
        <v>95</v>
      </c>
      <c r="D100" s="45" t="s">
        <v>347</v>
      </c>
      <c r="E100" s="46" t="s">
        <v>164</v>
      </c>
      <c r="F100" s="47" t="s">
        <v>1817</v>
      </c>
      <c r="G100" s="57" t="s">
        <v>106</v>
      </c>
      <c r="H100" s="58">
        <v>2018</v>
      </c>
      <c r="I100" s="50">
        <v>2018</v>
      </c>
      <c r="J100" s="51">
        <v>41</v>
      </c>
      <c r="K100" s="52" t="s">
        <v>97</v>
      </c>
      <c r="L100" s="58">
        <v>2</v>
      </c>
      <c r="M100" s="91" t="s">
        <v>1103</v>
      </c>
      <c r="N100" s="91" t="s">
        <v>1103</v>
      </c>
      <c r="O100" s="63" t="s">
        <v>1103</v>
      </c>
      <c r="P100" s="54">
        <v>275551.58053610235</v>
      </c>
      <c r="Q100" s="104"/>
      <c r="R100" s="55"/>
      <c r="S100" s="46" t="s">
        <v>2011</v>
      </c>
      <c r="T100" s="46" t="s">
        <v>1825</v>
      </c>
      <c r="U100" s="116"/>
    </row>
    <row r="101" spans="1:21" s="56" customFormat="1" ht="30" customHeight="1" x14ac:dyDescent="0.15">
      <c r="A101" s="110"/>
      <c r="B101" s="44" t="s">
        <v>92</v>
      </c>
      <c r="C101" s="43">
        <v>96</v>
      </c>
      <c r="D101" s="45" t="s">
        <v>348</v>
      </c>
      <c r="E101" s="46" t="s">
        <v>164</v>
      </c>
      <c r="F101" s="47" t="s">
        <v>349</v>
      </c>
      <c r="G101" s="57" t="s">
        <v>124</v>
      </c>
      <c r="H101" s="58">
        <v>1996</v>
      </c>
      <c r="I101" s="59">
        <v>1996</v>
      </c>
      <c r="J101" s="51">
        <v>272.02</v>
      </c>
      <c r="K101" s="52" t="s">
        <v>97</v>
      </c>
      <c r="L101" s="58">
        <v>1</v>
      </c>
      <c r="M101" s="91"/>
      <c r="N101" s="53" t="s">
        <v>125</v>
      </c>
      <c r="O101" s="63"/>
      <c r="P101" s="54">
        <v>11782.567458275127</v>
      </c>
      <c r="Q101" s="104">
        <v>0.52066115702479343</v>
      </c>
      <c r="R101" s="55">
        <v>2115</v>
      </c>
      <c r="S101" s="46"/>
      <c r="T101" s="46" t="s">
        <v>99</v>
      </c>
      <c r="U101" s="116"/>
    </row>
    <row r="102" spans="1:21" s="56" customFormat="1" ht="30" customHeight="1" x14ac:dyDescent="0.15">
      <c r="A102" s="110"/>
      <c r="B102" s="44" t="s">
        <v>92</v>
      </c>
      <c r="C102" s="43">
        <v>97</v>
      </c>
      <c r="D102" s="45" t="s">
        <v>350</v>
      </c>
      <c r="E102" s="46" t="s">
        <v>164</v>
      </c>
      <c r="F102" s="47" t="s">
        <v>351</v>
      </c>
      <c r="G102" s="57" t="s">
        <v>124</v>
      </c>
      <c r="H102" s="58">
        <v>1998</v>
      </c>
      <c r="I102" s="59">
        <v>1998</v>
      </c>
      <c r="J102" s="51">
        <v>199.98</v>
      </c>
      <c r="K102" s="52" t="s">
        <v>97</v>
      </c>
      <c r="L102" s="58">
        <v>1</v>
      </c>
      <c r="M102" s="91"/>
      <c r="N102" s="53" t="s">
        <v>125</v>
      </c>
      <c r="O102" s="63"/>
      <c r="P102" s="54">
        <v>12756.260626062607</v>
      </c>
      <c r="Q102" s="104">
        <v>0.20718232044198895</v>
      </c>
      <c r="R102" s="55">
        <v>1612</v>
      </c>
      <c r="S102" s="46"/>
      <c r="T102" s="46" t="s">
        <v>99</v>
      </c>
      <c r="U102" s="116"/>
    </row>
    <row r="103" spans="1:21" s="56" customFormat="1" ht="30" customHeight="1" x14ac:dyDescent="0.15">
      <c r="A103" s="110"/>
      <c r="B103" s="44" t="s">
        <v>92</v>
      </c>
      <c r="C103" s="43">
        <v>98</v>
      </c>
      <c r="D103" s="45" t="s">
        <v>352</v>
      </c>
      <c r="E103" s="46" t="s">
        <v>164</v>
      </c>
      <c r="F103" s="47" t="s">
        <v>353</v>
      </c>
      <c r="G103" s="57" t="s">
        <v>124</v>
      </c>
      <c r="H103" s="58">
        <v>1995</v>
      </c>
      <c r="I103" s="59">
        <v>1995</v>
      </c>
      <c r="J103" s="51">
        <v>160.65</v>
      </c>
      <c r="K103" s="52" t="s">
        <v>97</v>
      </c>
      <c r="L103" s="58">
        <v>1</v>
      </c>
      <c r="M103" s="91"/>
      <c r="N103" s="53" t="s">
        <v>125</v>
      </c>
      <c r="O103" s="63"/>
      <c r="P103" s="54">
        <v>10544.102085278555</v>
      </c>
      <c r="Q103" s="104">
        <v>0.2983425414364641</v>
      </c>
      <c r="R103" s="55">
        <v>1577</v>
      </c>
      <c r="S103" s="46"/>
      <c r="T103" s="46" t="s">
        <v>99</v>
      </c>
      <c r="U103" s="116"/>
    </row>
    <row r="104" spans="1:21" s="56" customFormat="1" ht="30" customHeight="1" x14ac:dyDescent="0.15">
      <c r="A104" s="110"/>
      <c r="B104" s="44" t="s">
        <v>92</v>
      </c>
      <c r="C104" s="43">
        <v>99</v>
      </c>
      <c r="D104" s="45" t="s">
        <v>354</v>
      </c>
      <c r="E104" s="46" t="s">
        <v>164</v>
      </c>
      <c r="F104" s="47" t="s">
        <v>355</v>
      </c>
      <c r="G104" s="57" t="s">
        <v>124</v>
      </c>
      <c r="H104" s="58">
        <v>1994</v>
      </c>
      <c r="I104" s="59">
        <v>1994</v>
      </c>
      <c r="J104" s="51">
        <v>154.38999999999999</v>
      </c>
      <c r="K104" s="52" t="s">
        <v>97</v>
      </c>
      <c r="L104" s="58">
        <v>1</v>
      </c>
      <c r="M104" s="91"/>
      <c r="N104" s="53" t="s">
        <v>125</v>
      </c>
      <c r="O104" s="63"/>
      <c r="P104" s="54">
        <v>2617.591812941253</v>
      </c>
      <c r="Q104" s="104">
        <v>0.11049723756906077</v>
      </c>
      <c r="R104" s="55">
        <v>1602.38</v>
      </c>
      <c r="S104" s="46"/>
      <c r="T104" s="46" t="s">
        <v>99</v>
      </c>
      <c r="U104" s="116"/>
    </row>
    <row r="105" spans="1:21" s="56" customFormat="1" ht="45" customHeight="1" x14ac:dyDescent="0.15">
      <c r="A105" s="110"/>
      <c r="B105" s="44" t="s">
        <v>92</v>
      </c>
      <c r="C105" s="43">
        <v>100</v>
      </c>
      <c r="D105" s="45" t="s">
        <v>356</v>
      </c>
      <c r="E105" s="46" t="s">
        <v>164</v>
      </c>
      <c r="F105" s="47" t="s">
        <v>165</v>
      </c>
      <c r="G105" s="57" t="s">
        <v>124</v>
      </c>
      <c r="H105" s="58">
        <v>1997</v>
      </c>
      <c r="I105" s="50">
        <v>1997</v>
      </c>
      <c r="J105" s="51"/>
      <c r="K105" s="52" t="s">
        <v>97</v>
      </c>
      <c r="L105" s="58">
        <v>1</v>
      </c>
      <c r="M105" s="91"/>
      <c r="N105" s="53" t="s">
        <v>125</v>
      </c>
      <c r="O105" s="63" t="s">
        <v>98</v>
      </c>
      <c r="P105" s="54"/>
      <c r="Q105" s="104"/>
      <c r="R105" s="55"/>
      <c r="S105" s="46" t="s">
        <v>357</v>
      </c>
      <c r="T105" s="46" t="s">
        <v>1864</v>
      </c>
      <c r="U105" s="116"/>
    </row>
    <row r="106" spans="1:21" ht="30" customHeight="1" x14ac:dyDescent="0.15">
      <c r="A106" s="110"/>
      <c r="B106" s="44" t="s">
        <v>92</v>
      </c>
      <c r="C106" s="43">
        <v>101</v>
      </c>
      <c r="D106" s="45" t="s">
        <v>358</v>
      </c>
      <c r="E106" s="46" t="s">
        <v>200</v>
      </c>
      <c r="F106" s="47" t="s">
        <v>359</v>
      </c>
      <c r="G106" s="57" t="s">
        <v>96</v>
      </c>
      <c r="H106" s="58">
        <v>1995</v>
      </c>
      <c r="I106" s="59">
        <v>1995</v>
      </c>
      <c r="J106" s="51">
        <f>1630.51-135</f>
        <v>1495.51</v>
      </c>
      <c r="K106" s="52" t="s">
        <v>97</v>
      </c>
      <c r="L106" s="58">
        <v>2</v>
      </c>
      <c r="M106" s="91" t="s">
        <v>1103</v>
      </c>
      <c r="N106" s="53" t="s">
        <v>98</v>
      </c>
      <c r="O106" s="63" t="s">
        <v>98</v>
      </c>
      <c r="P106" s="54">
        <v>23653.487909121501</v>
      </c>
      <c r="Q106" s="104">
        <v>0.25168698894302227</v>
      </c>
      <c r="R106" s="55">
        <v>5501</v>
      </c>
      <c r="S106" s="46" t="s">
        <v>360</v>
      </c>
      <c r="T106" s="46" t="s">
        <v>99</v>
      </c>
      <c r="U106" s="116"/>
    </row>
    <row r="107" spans="1:21" ht="38.25" customHeight="1" x14ac:dyDescent="0.15">
      <c r="A107" s="110"/>
      <c r="B107" s="44" t="s">
        <v>92</v>
      </c>
      <c r="C107" s="43">
        <v>102</v>
      </c>
      <c r="D107" s="45" t="s">
        <v>361</v>
      </c>
      <c r="E107" s="46" t="s">
        <v>200</v>
      </c>
      <c r="F107" s="47" t="s">
        <v>362</v>
      </c>
      <c r="G107" s="57" t="s">
        <v>96</v>
      </c>
      <c r="H107" s="58">
        <v>1982</v>
      </c>
      <c r="I107" s="59">
        <v>1982</v>
      </c>
      <c r="J107" s="51">
        <f>527.62-41.4</f>
        <v>486.22</v>
      </c>
      <c r="K107" s="52" t="s">
        <v>97</v>
      </c>
      <c r="L107" s="58">
        <v>1</v>
      </c>
      <c r="M107" s="91"/>
      <c r="N107" s="53" t="s">
        <v>98</v>
      </c>
      <c r="O107" s="63" t="s">
        <v>98</v>
      </c>
      <c r="P107" s="54">
        <v>32834.646460409276</v>
      </c>
      <c r="Q107" s="104">
        <v>0.28293687707641191</v>
      </c>
      <c r="R107" s="55">
        <v>1856.3</v>
      </c>
      <c r="S107" s="46" t="s">
        <v>363</v>
      </c>
      <c r="T107" s="46" t="s">
        <v>99</v>
      </c>
      <c r="U107" s="116"/>
    </row>
    <row r="108" spans="1:21" ht="38.25" customHeight="1" x14ac:dyDescent="0.15">
      <c r="A108" s="110"/>
      <c r="B108" s="44" t="s">
        <v>92</v>
      </c>
      <c r="C108" s="43">
        <v>103</v>
      </c>
      <c r="D108" s="45" t="s">
        <v>364</v>
      </c>
      <c r="E108" s="46" t="s">
        <v>200</v>
      </c>
      <c r="F108" s="47" t="s">
        <v>365</v>
      </c>
      <c r="G108" s="57" t="s">
        <v>96</v>
      </c>
      <c r="H108" s="58">
        <v>1994</v>
      </c>
      <c r="I108" s="59">
        <v>1994</v>
      </c>
      <c r="J108" s="51">
        <f>525.17-52.8</f>
        <v>472.36999999999995</v>
      </c>
      <c r="K108" s="52" t="s">
        <v>97</v>
      </c>
      <c r="L108" s="58">
        <v>1</v>
      </c>
      <c r="M108" s="91"/>
      <c r="N108" s="53" t="s">
        <v>98</v>
      </c>
      <c r="O108" s="63" t="s">
        <v>98</v>
      </c>
      <c r="P108" s="54">
        <v>33252.532552829769</v>
      </c>
      <c r="Q108" s="104">
        <v>0.18405797101449275</v>
      </c>
      <c r="R108" s="55">
        <v>3449</v>
      </c>
      <c r="S108" s="46" t="s">
        <v>366</v>
      </c>
      <c r="T108" s="46" t="s">
        <v>99</v>
      </c>
      <c r="U108" s="116"/>
    </row>
    <row r="109" spans="1:21" ht="30" customHeight="1" x14ac:dyDescent="0.15">
      <c r="A109" s="110"/>
      <c r="B109" s="44" t="s">
        <v>92</v>
      </c>
      <c r="C109" s="43">
        <v>104</v>
      </c>
      <c r="D109" s="45" t="s">
        <v>367</v>
      </c>
      <c r="E109" s="46" t="s">
        <v>200</v>
      </c>
      <c r="F109" s="47" t="s">
        <v>368</v>
      </c>
      <c r="G109" s="57" t="s">
        <v>124</v>
      </c>
      <c r="H109" s="58">
        <v>2005</v>
      </c>
      <c r="I109" s="59">
        <v>2005</v>
      </c>
      <c r="J109" s="51">
        <v>250.08</v>
      </c>
      <c r="K109" s="52" t="s">
        <v>97</v>
      </c>
      <c r="L109" s="58">
        <v>1</v>
      </c>
      <c r="M109" s="91"/>
      <c r="N109" s="53" t="s">
        <v>125</v>
      </c>
      <c r="O109" s="63" t="s">
        <v>98</v>
      </c>
      <c r="P109" s="54">
        <v>11060.408669225848</v>
      </c>
      <c r="Q109" s="104">
        <v>0.29971988795518206</v>
      </c>
      <c r="R109" s="55">
        <v>875.58</v>
      </c>
      <c r="S109" s="46"/>
      <c r="T109" s="46" t="s">
        <v>99</v>
      </c>
      <c r="U109" s="116"/>
    </row>
    <row r="110" spans="1:21" ht="30" customHeight="1" x14ac:dyDescent="0.15">
      <c r="A110" s="110"/>
      <c r="B110" s="44" t="s">
        <v>92</v>
      </c>
      <c r="C110" s="43">
        <v>105</v>
      </c>
      <c r="D110" s="45" t="s">
        <v>369</v>
      </c>
      <c r="E110" s="46" t="s">
        <v>200</v>
      </c>
      <c r="F110" s="47" t="s">
        <v>370</v>
      </c>
      <c r="G110" s="57" t="s">
        <v>124</v>
      </c>
      <c r="H110" s="58">
        <v>1996</v>
      </c>
      <c r="I110" s="59">
        <v>1996</v>
      </c>
      <c r="J110" s="51">
        <v>249.26</v>
      </c>
      <c r="K110" s="52" t="s">
        <v>97</v>
      </c>
      <c r="L110" s="58">
        <v>1</v>
      </c>
      <c r="M110" s="91"/>
      <c r="N110" s="53" t="s">
        <v>125</v>
      </c>
      <c r="O110" s="63"/>
      <c r="P110" s="54">
        <v>13661.654497312044</v>
      </c>
      <c r="Q110" s="104">
        <v>0.34173669467787116</v>
      </c>
      <c r="R110" s="55">
        <v>623.61</v>
      </c>
      <c r="S110" s="46"/>
      <c r="T110" s="46" t="s">
        <v>99</v>
      </c>
      <c r="U110" s="116"/>
    </row>
    <row r="111" spans="1:21" ht="30" customHeight="1" x14ac:dyDescent="0.15">
      <c r="A111" s="110"/>
      <c r="B111" s="44" t="s">
        <v>92</v>
      </c>
      <c r="C111" s="43">
        <v>106</v>
      </c>
      <c r="D111" s="45" t="s">
        <v>371</v>
      </c>
      <c r="E111" s="46" t="s">
        <v>127</v>
      </c>
      <c r="F111" s="47" t="s">
        <v>372</v>
      </c>
      <c r="G111" s="57" t="s">
        <v>124</v>
      </c>
      <c r="H111" s="58">
        <v>1991</v>
      </c>
      <c r="I111" s="59">
        <v>1991</v>
      </c>
      <c r="J111" s="51">
        <v>205.36</v>
      </c>
      <c r="K111" s="52" t="s">
        <v>97</v>
      </c>
      <c r="L111" s="58">
        <v>1</v>
      </c>
      <c r="M111" s="91"/>
      <c r="N111" s="53" t="s">
        <v>125</v>
      </c>
      <c r="O111" s="63"/>
      <c r="P111" s="54">
        <v>4163.1232956758859</v>
      </c>
      <c r="Q111" s="104">
        <v>0.29344729344729342</v>
      </c>
      <c r="R111" s="55">
        <v>1118.3499999999999</v>
      </c>
      <c r="S111" s="46"/>
      <c r="T111" s="46" t="s">
        <v>99</v>
      </c>
      <c r="U111" s="116"/>
    </row>
    <row r="112" spans="1:21" s="56" customFormat="1" ht="30" customHeight="1" x14ac:dyDescent="0.15">
      <c r="A112" s="110"/>
      <c r="B112" s="44" t="s">
        <v>92</v>
      </c>
      <c r="C112" s="43">
        <v>107</v>
      </c>
      <c r="D112" s="45" t="s">
        <v>373</v>
      </c>
      <c r="E112" s="46" t="s">
        <v>127</v>
      </c>
      <c r="F112" s="47" t="s">
        <v>374</v>
      </c>
      <c r="G112" s="57" t="s">
        <v>124</v>
      </c>
      <c r="H112" s="58">
        <v>1988</v>
      </c>
      <c r="I112" s="59">
        <v>1988</v>
      </c>
      <c r="J112" s="51">
        <v>115.93</v>
      </c>
      <c r="K112" s="52" t="s">
        <v>97</v>
      </c>
      <c r="L112" s="58">
        <v>1</v>
      </c>
      <c r="M112" s="91"/>
      <c r="N112" s="53" t="s">
        <v>125</v>
      </c>
      <c r="O112" s="63"/>
      <c r="P112" s="54">
        <v>2985.8190287242301</v>
      </c>
      <c r="Q112" s="104">
        <v>0.24571428571428572</v>
      </c>
      <c r="R112" s="55">
        <v>448.9</v>
      </c>
      <c r="S112" s="46"/>
      <c r="T112" s="46" t="s">
        <v>99</v>
      </c>
      <c r="U112" s="116"/>
    </row>
    <row r="113" spans="1:21" ht="30" customHeight="1" x14ac:dyDescent="0.15">
      <c r="A113" s="110"/>
      <c r="B113" s="44" t="s">
        <v>92</v>
      </c>
      <c r="C113" s="43">
        <v>108</v>
      </c>
      <c r="D113" s="45" t="s">
        <v>375</v>
      </c>
      <c r="E113" s="46" t="s">
        <v>119</v>
      </c>
      <c r="F113" s="47" t="s">
        <v>376</v>
      </c>
      <c r="G113" s="57" t="s">
        <v>124</v>
      </c>
      <c r="H113" s="58">
        <v>1993</v>
      </c>
      <c r="I113" s="59">
        <v>1993</v>
      </c>
      <c r="J113" s="51">
        <v>202.88</v>
      </c>
      <c r="K113" s="52" t="s">
        <v>97</v>
      </c>
      <c r="L113" s="58">
        <v>1</v>
      </c>
      <c r="M113" s="91"/>
      <c r="N113" s="53" t="s">
        <v>125</v>
      </c>
      <c r="O113" s="63"/>
      <c r="P113" s="54">
        <v>2322.6784305993692</v>
      </c>
      <c r="Q113" s="104">
        <v>0.14613180515759314</v>
      </c>
      <c r="R113" s="55">
        <v>1201.69</v>
      </c>
      <c r="S113" s="46"/>
      <c r="T113" s="46" t="s">
        <v>99</v>
      </c>
      <c r="U113" s="116"/>
    </row>
    <row r="114" spans="1:21" s="56" customFormat="1" ht="30" customHeight="1" x14ac:dyDescent="0.15">
      <c r="A114" s="110"/>
      <c r="B114" s="44" t="s">
        <v>92</v>
      </c>
      <c r="C114" s="43">
        <v>109</v>
      </c>
      <c r="D114" s="45" t="s">
        <v>377</v>
      </c>
      <c r="E114" s="46" t="s">
        <v>119</v>
      </c>
      <c r="F114" s="47" t="s">
        <v>378</v>
      </c>
      <c r="G114" s="57" t="s">
        <v>124</v>
      </c>
      <c r="H114" s="58">
        <v>1997</v>
      </c>
      <c r="I114" s="59">
        <v>1997</v>
      </c>
      <c r="J114" s="51">
        <v>169.96</v>
      </c>
      <c r="K114" s="52" t="s">
        <v>97</v>
      </c>
      <c r="L114" s="58">
        <v>1</v>
      </c>
      <c r="M114" s="91"/>
      <c r="N114" s="53" t="s">
        <v>125</v>
      </c>
      <c r="O114" s="63" t="s">
        <v>98</v>
      </c>
      <c r="P114" s="54">
        <v>17007.119322193455</v>
      </c>
      <c r="Q114" s="104">
        <v>0.26361031518624639</v>
      </c>
      <c r="R114" s="55">
        <v>791.08999999999992</v>
      </c>
      <c r="S114" s="46"/>
      <c r="T114" s="46" t="s">
        <v>99</v>
      </c>
      <c r="U114" s="116"/>
    </row>
    <row r="115" spans="1:21" s="56" customFormat="1" ht="30" customHeight="1" x14ac:dyDescent="0.15">
      <c r="A115" s="110"/>
      <c r="B115" s="44" t="s">
        <v>92</v>
      </c>
      <c r="C115" s="43">
        <v>110</v>
      </c>
      <c r="D115" s="45" t="s">
        <v>379</v>
      </c>
      <c r="E115" s="46" t="s">
        <v>119</v>
      </c>
      <c r="F115" s="47" t="s">
        <v>214</v>
      </c>
      <c r="G115" s="57" t="s">
        <v>124</v>
      </c>
      <c r="H115" s="58">
        <v>1974</v>
      </c>
      <c r="I115" s="59">
        <v>1974</v>
      </c>
      <c r="J115" s="51"/>
      <c r="K115" s="52" t="s">
        <v>97</v>
      </c>
      <c r="L115" s="58">
        <v>1</v>
      </c>
      <c r="M115" s="91"/>
      <c r="N115" s="53" t="s">
        <v>125</v>
      </c>
      <c r="O115" s="63"/>
      <c r="P115" s="54"/>
      <c r="Q115" s="104"/>
      <c r="R115" s="55"/>
      <c r="S115" s="46" t="s">
        <v>380</v>
      </c>
      <c r="T115" s="46" t="s">
        <v>1865</v>
      </c>
      <c r="U115" s="116"/>
    </row>
    <row r="116" spans="1:21" ht="30" customHeight="1" x14ac:dyDescent="0.15">
      <c r="A116" s="110"/>
      <c r="B116" s="44" t="s">
        <v>92</v>
      </c>
      <c r="C116" s="43">
        <v>111</v>
      </c>
      <c r="D116" s="45" t="s">
        <v>381</v>
      </c>
      <c r="E116" s="46" t="s">
        <v>119</v>
      </c>
      <c r="F116" s="47" t="s">
        <v>382</v>
      </c>
      <c r="G116" s="57" t="s">
        <v>124</v>
      </c>
      <c r="H116" s="58">
        <v>1995</v>
      </c>
      <c r="I116" s="59">
        <v>1995</v>
      </c>
      <c r="J116" s="51">
        <v>197.09</v>
      </c>
      <c r="K116" s="52" t="s">
        <v>97</v>
      </c>
      <c r="L116" s="58">
        <v>1</v>
      </c>
      <c r="M116" s="91"/>
      <c r="N116" s="53" t="s">
        <v>125</v>
      </c>
      <c r="O116" s="63"/>
      <c r="P116" s="54">
        <v>13006.245877517886</v>
      </c>
      <c r="Q116" s="104">
        <v>0.16332378223495703</v>
      </c>
      <c r="R116" s="55">
        <v>509.47</v>
      </c>
      <c r="S116" s="46"/>
      <c r="T116" s="46" t="s">
        <v>99</v>
      </c>
      <c r="U116" s="116"/>
    </row>
    <row r="117" spans="1:21" ht="30" customHeight="1" x14ac:dyDescent="0.15">
      <c r="A117" s="110"/>
      <c r="B117" s="44" t="s">
        <v>92</v>
      </c>
      <c r="C117" s="43">
        <v>112</v>
      </c>
      <c r="D117" s="45" t="s">
        <v>383</v>
      </c>
      <c r="E117" s="46" t="s">
        <v>119</v>
      </c>
      <c r="F117" s="47" t="s">
        <v>384</v>
      </c>
      <c r="G117" s="57" t="s">
        <v>96</v>
      </c>
      <c r="H117" s="58">
        <v>1971</v>
      </c>
      <c r="I117" s="59">
        <v>1971</v>
      </c>
      <c r="J117" s="51">
        <v>803.42</v>
      </c>
      <c r="K117" s="52" t="s">
        <v>97</v>
      </c>
      <c r="L117" s="58">
        <v>2</v>
      </c>
      <c r="M117" s="91"/>
      <c r="N117" s="53" t="s">
        <v>125</v>
      </c>
      <c r="O117" s="63"/>
      <c r="P117" s="54">
        <v>4873.1497846705333</v>
      </c>
      <c r="Q117" s="104">
        <v>0.16045845272206305</v>
      </c>
      <c r="R117" s="55">
        <v>2984.6</v>
      </c>
      <c r="S117" s="46"/>
      <c r="T117" s="46" t="s">
        <v>99</v>
      </c>
      <c r="U117" s="116"/>
    </row>
    <row r="118" spans="1:21" ht="30" customHeight="1" x14ac:dyDescent="0.15">
      <c r="A118" s="110"/>
      <c r="B118" s="44" t="s">
        <v>92</v>
      </c>
      <c r="C118" s="43">
        <v>113</v>
      </c>
      <c r="D118" s="45" t="s">
        <v>385</v>
      </c>
      <c r="E118" s="46" t="s">
        <v>108</v>
      </c>
      <c r="F118" s="47" t="s">
        <v>223</v>
      </c>
      <c r="G118" s="57" t="s">
        <v>96</v>
      </c>
      <c r="H118" s="58">
        <v>2014</v>
      </c>
      <c r="I118" s="59">
        <v>1974</v>
      </c>
      <c r="J118" s="51">
        <v>2879.2</v>
      </c>
      <c r="K118" s="52" t="s">
        <v>97</v>
      </c>
      <c r="L118" s="58">
        <v>4</v>
      </c>
      <c r="M118" s="91" t="s">
        <v>1103</v>
      </c>
      <c r="N118" s="53" t="s">
        <v>98</v>
      </c>
      <c r="O118" s="63" t="s">
        <v>98</v>
      </c>
      <c r="P118" s="54">
        <v>35428.69581828286</v>
      </c>
      <c r="Q118" s="105">
        <v>0.6227887586597608</v>
      </c>
      <c r="R118" s="55"/>
      <c r="S118" s="46" t="s">
        <v>224</v>
      </c>
      <c r="T118" s="46" t="s">
        <v>225</v>
      </c>
      <c r="U118" s="116"/>
    </row>
    <row r="119" spans="1:21" ht="30" customHeight="1" x14ac:dyDescent="0.15">
      <c r="A119" s="110"/>
      <c r="B119" s="44" t="s">
        <v>92</v>
      </c>
      <c r="C119" s="43">
        <v>114</v>
      </c>
      <c r="D119" s="45" t="s">
        <v>386</v>
      </c>
      <c r="E119" s="46" t="s">
        <v>160</v>
      </c>
      <c r="F119" s="47" t="s">
        <v>277</v>
      </c>
      <c r="G119" s="57" t="s">
        <v>96</v>
      </c>
      <c r="H119" s="58">
        <v>1992</v>
      </c>
      <c r="I119" s="59">
        <v>1991</v>
      </c>
      <c r="J119" s="51">
        <v>4756</v>
      </c>
      <c r="K119" s="52" t="s">
        <v>97</v>
      </c>
      <c r="L119" s="58">
        <v>2</v>
      </c>
      <c r="M119" s="91"/>
      <c r="N119" s="53" t="s">
        <v>98</v>
      </c>
      <c r="O119" s="63" t="s">
        <v>98</v>
      </c>
      <c r="P119" s="54">
        <v>12058.826108709078</v>
      </c>
      <c r="Q119" s="104">
        <v>0.29912849437499223</v>
      </c>
      <c r="R119" s="55">
        <v>13375.12</v>
      </c>
      <c r="S119" s="46" t="s">
        <v>387</v>
      </c>
      <c r="T119" s="46" t="s">
        <v>99</v>
      </c>
      <c r="U119" s="116"/>
    </row>
    <row r="120" spans="1:21" ht="30" customHeight="1" x14ac:dyDescent="0.15">
      <c r="A120" s="110"/>
      <c r="B120" s="44" t="s">
        <v>92</v>
      </c>
      <c r="C120" s="43">
        <v>115</v>
      </c>
      <c r="D120" s="45" t="s">
        <v>388</v>
      </c>
      <c r="E120" s="46" t="s">
        <v>144</v>
      </c>
      <c r="F120" s="47" t="s">
        <v>326</v>
      </c>
      <c r="G120" s="57" t="s">
        <v>96</v>
      </c>
      <c r="H120" s="58">
        <v>1987</v>
      </c>
      <c r="I120" s="59">
        <v>1987</v>
      </c>
      <c r="J120" s="51">
        <v>2657.02</v>
      </c>
      <c r="K120" s="52" t="s">
        <v>97</v>
      </c>
      <c r="L120" s="58">
        <v>2</v>
      </c>
      <c r="M120" s="91"/>
      <c r="N120" s="53" t="s">
        <v>98</v>
      </c>
      <c r="O120" s="63" t="s">
        <v>98</v>
      </c>
      <c r="P120" s="54">
        <v>8229.4021222947631</v>
      </c>
      <c r="Q120" s="104">
        <v>0.26795254723787143</v>
      </c>
      <c r="R120" s="55">
        <v>6236.75</v>
      </c>
      <c r="S120" s="46" t="s">
        <v>389</v>
      </c>
      <c r="T120" s="46" t="s">
        <v>99</v>
      </c>
      <c r="U120" s="116"/>
    </row>
    <row r="121" spans="1:21" s="56" customFormat="1" ht="55.5" customHeight="1" x14ac:dyDescent="0.15">
      <c r="A121" s="110"/>
      <c r="B121" s="44" t="s">
        <v>92</v>
      </c>
      <c r="C121" s="43">
        <v>116</v>
      </c>
      <c r="D121" s="45" t="s">
        <v>390</v>
      </c>
      <c r="E121" s="46" t="s">
        <v>104</v>
      </c>
      <c r="F121" s="47" t="s">
        <v>105</v>
      </c>
      <c r="G121" s="57" t="s">
        <v>106</v>
      </c>
      <c r="H121" s="58">
        <v>1997</v>
      </c>
      <c r="I121" s="50">
        <v>1997</v>
      </c>
      <c r="J121" s="51">
        <v>158.80000000000001</v>
      </c>
      <c r="K121" s="52" t="s">
        <v>97</v>
      </c>
      <c r="L121" s="58">
        <v>1</v>
      </c>
      <c r="M121" s="91"/>
      <c r="N121" s="53" t="s">
        <v>98</v>
      </c>
      <c r="O121" s="63" t="s">
        <v>98</v>
      </c>
      <c r="P121" s="54">
        <v>46957.206236669226</v>
      </c>
      <c r="Q121" s="104"/>
      <c r="R121" s="55"/>
      <c r="S121" s="46" t="s">
        <v>1835</v>
      </c>
      <c r="T121" s="46" t="s">
        <v>391</v>
      </c>
      <c r="U121" s="116"/>
    </row>
    <row r="122" spans="1:21" ht="30" customHeight="1" x14ac:dyDescent="0.15">
      <c r="A122" s="110"/>
      <c r="B122" s="44" t="s">
        <v>92</v>
      </c>
      <c r="C122" s="43">
        <v>117</v>
      </c>
      <c r="D122" s="45" t="s">
        <v>392</v>
      </c>
      <c r="E122" s="46" t="s">
        <v>108</v>
      </c>
      <c r="F122" s="47" t="s">
        <v>1968</v>
      </c>
      <c r="G122" s="57" t="s">
        <v>96</v>
      </c>
      <c r="H122" s="58">
        <v>1980</v>
      </c>
      <c r="I122" s="59">
        <v>1980</v>
      </c>
      <c r="J122" s="51">
        <v>1785.9</v>
      </c>
      <c r="K122" s="52" t="s">
        <v>97</v>
      </c>
      <c r="L122" s="58">
        <v>3</v>
      </c>
      <c r="M122" s="91"/>
      <c r="N122" s="53" t="s">
        <v>98</v>
      </c>
      <c r="O122" s="63" t="s">
        <v>98</v>
      </c>
      <c r="P122" s="54">
        <v>16606.38210536995</v>
      </c>
      <c r="Q122" s="104">
        <v>0.22038458751848142</v>
      </c>
      <c r="R122" s="55">
        <v>0</v>
      </c>
      <c r="S122" s="46" t="s">
        <v>2030</v>
      </c>
      <c r="T122" s="46" t="s">
        <v>99</v>
      </c>
      <c r="U122" s="116"/>
    </row>
    <row r="123" spans="1:21" ht="55.5" customHeight="1" x14ac:dyDescent="0.15">
      <c r="A123" s="110"/>
      <c r="B123" s="44" t="s">
        <v>92</v>
      </c>
      <c r="C123" s="43">
        <v>118</v>
      </c>
      <c r="D123" s="45" t="s">
        <v>393</v>
      </c>
      <c r="E123" s="46" t="s">
        <v>108</v>
      </c>
      <c r="F123" s="47" t="s">
        <v>109</v>
      </c>
      <c r="G123" s="57" t="s">
        <v>96</v>
      </c>
      <c r="H123" s="58">
        <v>1997</v>
      </c>
      <c r="I123" s="50">
        <v>1997</v>
      </c>
      <c r="J123" s="51">
        <v>39.1</v>
      </c>
      <c r="K123" s="52" t="s">
        <v>97</v>
      </c>
      <c r="L123" s="58">
        <v>1</v>
      </c>
      <c r="M123" s="91"/>
      <c r="N123" s="53" t="s">
        <v>98</v>
      </c>
      <c r="O123" s="63" t="s">
        <v>98</v>
      </c>
      <c r="P123" s="54">
        <v>304418.99749309965</v>
      </c>
      <c r="Q123" s="104"/>
      <c r="R123" s="55"/>
      <c r="S123" s="46" t="s">
        <v>1833</v>
      </c>
      <c r="T123" s="46" t="s">
        <v>394</v>
      </c>
      <c r="U123" s="116"/>
    </row>
    <row r="124" spans="1:21" s="56" customFormat="1" ht="30" customHeight="1" x14ac:dyDescent="0.15">
      <c r="A124" s="110"/>
      <c r="B124" s="44" t="s">
        <v>92</v>
      </c>
      <c r="C124" s="43">
        <v>119</v>
      </c>
      <c r="D124" s="45" t="s">
        <v>395</v>
      </c>
      <c r="E124" s="46" t="s">
        <v>112</v>
      </c>
      <c r="F124" s="47" t="s">
        <v>113</v>
      </c>
      <c r="G124" s="57" t="s">
        <v>96</v>
      </c>
      <c r="H124" s="58">
        <v>1999</v>
      </c>
      <c r="I124" s="50">
        <v>1999</v>
      </c>
      <c r="J124" s="51"/>
      <c r="K124" s="52" t="s">
        <v>97</v>
      </c>
      <c r="L124" s="58">
        <v>1</v>
      </c>
      <c r="M124" s="91"/>
      <c r="N124" s="53" t="s">
        <v>98</v>
      </c>
      <c r="O124" s="63" t="s">
        <v>98</v>
      </c>
      <c r="P124" s="54"/>
      <c r="Q124" s="104"/>
      <c r="R124" s="55"/>
      <c r="S124" s="46" t="s">
        <v>396</v>
      </c>
      <c r="T124" s="46" t="s">
        <v>397</v>
      </c>
      <c r="U124" s="116"/>
    </row>
    <row r="125" spans="1:21" ht="45" customHeight="1" x14ac:dyDescent="0.15">
      <c r="A125" s="110"/>
      <c r="B125" s="44" t="s">
        <v>92</v>
      </c>
      <c r="C125" s="43">
        <v>120</v>
      </c>
      <c r="D125" s="45" t="s">
        <v>398</v>
      </c>
      <c r="E125" s="46" t="s">
        <v>131</v>
      </c>
      <c r="F125" s="47" t="s">
        <v>132</v>
      </c>
      <c r="G125" s="57" t="s">
        <v>96</v>
      </c>
      <c r="H125" s="58">
        <v>2009</v>
      </c>
      <c r="I125" s="50">
        <v>2009</v>
      </c>
      <c r="J125" s="51">
        <v>89.4</v>
      </c>
      <c r="K125" s="52" t="s">
        <v>97</v>
      </c>
      <c r="L125" s="58">
        <v>1</v>
      </c>
      <c r="M125" s="91"/>
      <c r="N125" s="53" t="s">
        <v>98</v>
      </c>
      <c r="O125" s="63" t="s">
        <v>98</v>
      </c>
      <c r="P125" s="54">
        <v>165369.31490464482</v>
      </c>
      <c r="Q125" s="104"/>
      <c r="R125" s="55"/>
      <c r="S125" s="46" t="s">
        <v>133</v>
      </c>
      <c r="T125" s="46" t="s">
        <v>399</v>
      </c>
      <c r="U125" s="116"/>
    </row>
    <row r="126" spans="1:21" ht="30" customHeight="1" x14ac:dyDescent="0.15">
      <c r="A126" s="110"/>
      <c r="B126" s="44" t="s">
        <v>92</v>
      </c>
      <c r="C126" s="43">
        <v>121</v>
      </c>
      <c r="D126" s="45" t="s">
        <v>400</v>
      </c>
      <c r="E126" s="46" t="s">
        <v>160</v>
      </c>
      <c r="F126" s="47" t="s">
        <v>401</v>
      </c>
      <c r="G126" s="57" t="s">
        <v>99</v>
      </c>
      <c r="H126" s="58" t="s">
        <v>99</v>
      </c>
      <c r="I126" s="59" t="s">
        <v>99</v>
      </c>
      <c r="J126" s="51"/>
      <c r="K126" s="52" t="s">
        <v>402</v>
      </c>
      <c r="L126" s="58" t="s">
        <v>99</v>
      </c>
      <c r="M126" s="100"/>
      <c r="N126" s="53" t="s">
        <v>125</v>
      </c>
      <c r="O126" s="101"/>
      <c r="P126" s="54"/>
      <c r="Q126" s="104"/>
      <c r="R126" s="55">
        <v>0</v>
      </c>
      <c r="S126" s="46" t="s">
        <v>99</v>
      </c>
      <c r="T126" s="46" t="s">
        <v>99</v>
      </c>
      <c r="U126" s="116"/>
    </row>
    <row r="127" spans="1:21" ht="30" customHeight="1" x14ac:dyDescent="0.15">
      <c r="A127" s="110"/>
      <c r="B127" s="44" t="s">
        <v>92</v>
      </c>
      <c r="C127" s="43">
        <v>122</v>
      </c>
      <c r="D127" s="45" t="s">
        <v>403</v>
      </c>
      <c r="E127" s="46" t="s">
        <v>160</v>
      </c>
      <c r="F127" s="47" t="s">
        <v>404</v>
      </c>
      <c r="G127" s="57" t="s">
        <v>99</v>
      </c>
      <c r="H127" s="58" t="s">
        <v>99</v>
      </c>
      <c r="I127" s="59" t="s">
        <v>99</v>
      </c>
      <c r="J127" s="51"/>
      <c r="K127" s="52" t="s">
        <v>402</v>
      </c>
      <c r="L127" s="58" t="s">
        <v>99</v>
      </c>
      <c r="M127" s="100"/>
      <c r="N127" s="53" t="s">
        <v>125</v>
      </c>
      <c r="O127" s="101"/>
      <c r="P127" s="54"/>
      <c r="Q127" s="104"/>
      <c r="R127" s="55">
        <v>0</v>
      </c>
      <c r="S127" s="46" t="s">
        <v>99</v>
      </c>
      <c r="T127" s="46" t="s">
        <v>99</v>
      </c>
      <c r="U127" s="116"/>
    </row>
    <row r="128" spans="1:21" ht="30" customHeight="1" x14ac:dyDescent="0.15">
      <c r="A128" s="110"/>
      <c r="B128" s="44" t="s">
        <v>92</v>
      </c>
      <c r="C128" s="43">
        <v>123</v>
      </c>
      <c r="D128" s="45" t="s">
        <v>405</v>
      </c>
      <c r="E128" s="46" t="s">
        <v>160</v>
      </c>
      <c r="F128" s="47" t="s">
        <v>406</v>
      </c>
      <c r="G128" s="57" t="s">
        <v>99</v>
      </c>
      <c r="H128" s="58" t="s">
        <v>99</v>
      </c>
      <c r="I128" s="59" t="s">
        <v>99</v>
      </c>
      <c r="J128" s="51"/>
      <c r="K128" s="52" t="s">
        <v>402</v>
      </c>
      <c r="L128" s="58" t="s">
        <v>99</v>
      </c>
      <c r="M128" s="100"/>
      <c r="N128" s="53" t="s">
        <v>125</v>
      </c>
      <c r="O128" s="101"/>
      <c r="P128" s="54"/>
      <c r="Q128" s="104"/>
      <c r="R128" s="55">
        <v>0</v>
      </c>
      <c r="S128" s="46" t="s">
        <v>99</v>
      </c>
      <c r="T128" s="46" t="s">
        <v>99</v>
      </c>
      <c r="U128" s="116"/>
    </row>
    <row r="129" spans="1:21" s="56" customFormat="1" ht="38.25" customHeight="1" x14ac:dyDescent="0.15">
      <c r="A129" s="110"/>
      <c r="B129" s="44" t="s">
        <v>92</v>
      </c>
      <c r="C129" s="43">
        <v>124</v>
      </c>
      <c r="D129" s="45" t="s">
        <v>407</v>
      </c>
      <c r="E129" s="46" t="s">
        <v>116</v>
      </c>
      <c r="F129" s="47" t="s">
        <v>117</v>
      </c>
      <c r="G129" s="57" t="s">
        <v>96</v>
      </c>
      <c r="H129" s="58">
        <v>2003</v>
      </c>
      <c r="I129" s="50">
        <v>2003</v>
      </c>
      <c r="J129" s="51"/>
      <c r="K129" s="52" t="s">
        <v>97</v>
      </c>
      <c r="L129" s="58">
        <v>1</v>
      </c>
      <c r="M129" s="91"/>
      <c r="N129" s="53" t="s">
        <v>98</v>
      </c>
      <c r="O129" s="63" t="s">
        <v>98</v>
      </c>
      <c r="P129" s="54"/>
      <c r="Q129" s="104"/>
      <c r="R129" s="55"/>
      <c r="S129" s="46" t="s">
        <v>1840</v>
      </c>
      <c r="T129" s="46" t="s">
        <v>408</v>
      </c>
      <c r="U129" s="116"/>
    </row>
    <row r="130" spans="1:21" ht="30" customHeight="1" x14ac:dyDescent="0.15">
      <c r="A130" s="110"/>
      <c r="B130" s="44" t="s">
        <v>92</v>
      </c>
      <c r="C130" s="43">
        <v>125</v>
      </c>
      <c r="D130" s="45" t="s">
        <v>409</v>
      </c>
      <c r="E130" s="46" t="s">
        <v>116</v>
      </c>
      <c r="F130" s="47" t="s">
        <v>410</v>
      </c>
      <c r="G130" s="57" t="s">
        <v>99</v>
      </c>
      <c r="H130" s="58" t="s">
        <v>99</v>
      </c>
      <c r="I130" s="59" t="s">
        <v>99</v>
      </c>
      <c r="J130" s="51"/>
      <c r="K130" s="52" t="s">
        <v>402</v>
      </c>
      <c r="L130" s="58" t="s">
        <v>99</v>
      </c>
      <c r="M130" s="100"/>
      <c r="N130" s="53" t="s">
        <v>125</v>
      </c>
      <c r="O130" s="101"/>
      <c r="P130" s="54"/>
      <c r="Q130" s="104"/>
      <c r="R130" s="55">
        <v>0</v>
      </c>
      <c r="S130" s="46" t="s">
        <v>99</v>
      </c>
      <c r="T130" s="46" t="s">
        <v>99</v>
      </c>
      <c r="U130" s="116"/>
    </row>
    <row r="131" spans="1:21" s="56" customFormat="1" ht="63" customHeight="1" x14ac:dyDescent="0.15">
      <c r="A131" s="110"/>
      <c r="B131" s="44" t="s">
        <v>92</v>
      </c>
      <c r="C131" s="43">
        <v>126</v>
      </c>
      <c r="D131" s="45" t="s">
        <v>411</v>
      </c>
      <c r="E131" s="46" t="s">
        <v>101</v>
      </c>
      <c r="F131" s="47" t="s">
        <v>102</v>
      </c>
      <c r="G131" s="57" t="s">
        <v>96</v>
      </c>
      <c r="H131" s="58">
        <v>1996</v>
      </c>
      <c r="I131" s="50">
        <v>1996</v>
      </c>
      <c r="J131" s="51"/>
      <c r="K131" s="52" t="s">
        <v>97</v>
      </c>
      <c r="L131" s="58">
        <v>1</v>
      </c>
      <c r="M131" s="91"/>
      <c r="N131" s="53" t="s">
        <v>98</v>
      </c>
      <c r="O131" s="63" t="s">
        <v>98</v>
      </c>
      <c r="P131" s="54"/>
      <c r="Q131" s="104"/>
      <c r="R131" s="55"/>
      <c r="S131" s="46" t="s">
        <v>2028</v>
      </c>
      <c r="T131" s="46" t="s">
        <v>412</v>
      </c>
      <c r="U131" s="116"/>
    </row>
    <row r="132" spans="1:21" ht="55.5" customHeight="1" x14ac:dyDescent="0.15">
      <c r="A132" s="110"/>
      <c r="B132" s="44" t="s">
        <v>92</v>
      </c>
      <c r="C132" s="43">
        <v>127</v>
      </c>
      <c r="D132" s="45" t="s">
        <v>413</v>
      </c>
      <c r="E132" s="46" t="s">
        <v>94</v>
      </c>
      <c r="F132" s="47" t="s">
        <v>95</v>
      </c>
      <c r="G132" s="48" t="s">
        <v>96</v>
      </c>
      <c r="H132" s="49">
        <v>1996</v>
      </c>
      <c r="I132" s="50">
        <v>1996</v>
      </c>
      <c r="J132" s="51">
        <v>66</v>
      </c>
      <c r="K132" s="52" t="s">
        <v>97</v>
      </c>
      <c r="L132" s="49">
        <v>2</v>
      </c>
      <c r="M132" s="91" t="s">
        <v>1103</v>
      </c>
      <c r="N132" s="53" t="s">
        <v>98</v>
      </c>
      <c r="O132" s="63" t="s">
        <v>98</v>
      </c>
      <c r="P132" s="54">
        <v>303459.64626462653</v>
      </c>
      <c r="Q132" s="104"/>
      <c r="R132" s="55"/>
      <c r="S132" s="46" t="s">
        <v>1834</v>
      </c>
      <c r="T132" s="46" t="s">
        <v>212</v>
      </c>
      <c r="U132" s="116"/>
    </row>
    <row r="133" spans="1:21" s="56" customFormat="1" ht="55.5" customHeight="1" x14ac:dyDescent="0.15">
      <c r="A133" s="110"/>
      <c r="B133" s="44" t="s">
        <v>92</v>
      </c>
      <c r="C133" s="43">
        <v>128</v>
      </c>
      <c r="D133" s="45" t="s">
        <v>414</v>
      </c>
      <c r="E133" s="46" t="s">
        <v>104</v>
      </c>
      <c r="F133" s="47" t="s">
        <v>105</v>
      </c>
      <c r="G133" s="57" t="s">
        <v>106</v>
      </c>
      <c r="H133" s="58">
        <v>1997</v>
      </c>
      <c r="I133" s="50">
        <v>1997</v>
      </c>
      <c r="J133" s="51">
        <v>54</v>
      </c>
      <c r="K133" s="52" t="s">
        <v>97</v>
      </c>
      <c r="L133" s="58">
        <v>1</v>
      </c>
      <c r="M133" s="91"/>
      <c r="N133" s="53" t="s">
        <v>98</v>
      </c>
      <c r="O133" s="63" t="s">
        <v>98</v>
      </c>
      <c r="P133" s="54">
        <v>233279.16299963329</v>
      </c>
      <c r="Q133" s="104"/>
      <c r="R133" s="55"/>
      <c r="S133" s="46" t="s">
        <v>1835</v>
      </c>
      <c r="T133" s="46" t="s">
        <v>391</v>
      </c>
      <c r="U133" s="116"/>
    </row>
    <row r="134" spans="1:21" ht="30" customHeight="1" x14ac:dyDescent="0.15">
      <c r="A134" s="110"/>
      <c r="B134" s="44" t="s">
        <v>92</v>
      </c>
      <c r="C134" s="43">
        <v>129</v>
      </c>
      <c r="D134" s="45" t="s">
        <v>415</v>
      </c>
      <c r="E134" s="46" t="s">
        <v>104</v>
      </c>
      <c r="F134" s="47" t="s">
        <v>416</v>
      </c>
      <c r="G134" s="57" t="s">
        <v>99</v>
      </c>
      <c r="H134" s="58" t="s">
        <v>99</v>
      </c>
      <c r="I134" s="59" t="s">
        <v>99</v>
      </c>
      <c r="J134" s="51"/>
      <c r="K134" s="52" t="s">
        <v>402</v>
      </c>
      <c r="L134" s="58" t="s">
        <v>99</v>
      </c>
      <c r="M134" s="100"/>
      <c r="N134" s="53" t="s">
        <v>125</v>
      </c>
      <c r="O134" s="101"/>
      <c r="P134" s="54"/>
      <c r="Q134" s="104"/>
      <c r="R134" s="55">
        <v>0</v>
      </c>
      <c r="S134" s="46" t="s">
        <v>99</v>
      </c>
      <c r="T134" s="46" t="s">
        <v>99</v>
      </c>
      <c r="U134" s="116"/>
    </row>
    <row r="135" spans="1:21" s="56" customFormat="1" ht="30" customHeight="1" x14ac:dyDescent="0.15">
      <c r="A135" s="110"/>
      <c r="B135" s="44" t="s">
        <v>92</v>
      </c>
      <c r="C135" s="43">
        <v>130</v>
      </c>
      <c r="D135" s="45" t="s">
        <v>417</v>
      </c>
      <c r="E135" s="46" t="s">
        <v>104</v>
      </c>
      <c r="F135" s="47" t="s">
        <v>418</v>
      </c>
      <c r="G135" s="57" t="s">
        <v>99</v>
      </c>
      <c r="H135" s="58" t="s">
        <v>99</v>
      </c>
      <c r="I135" s="59" t="s">
        <v>99</v>
      </c>
      <c r="J135" s="51"/>
      <c r="K135" s="52" t="s">
        <v>402</v>
      </c>
      <c r="L135" s="58" t="s">
        <v>99</v>
      </c>
      <c r="M135" s="100"/>
      <c r="N135" s="53" t="s">
        <v>125</v>
      </c>
      <c r="O135" s="101"/>
      <c r="P135" s="54"/>
      <c r="Q135" s="104"/>
      <c r="R135" s="55">
        <v>0</v>
      </c>
      <c r="S135" s="46" t="s">
        <v>99</v>
      </c>
      <c r="T135" s="46" t="s">
        <v>99</v>
      </c>
      <c r="U135" s="116"/>
    </row>
    <row r="136" spans="1:21" ht="30" customHeight="1" x14ac:dyDescent="0.15">
      <c r="A136" s="110"/>
      <c r="B136" s="44" t="s">
        <v>92</v>
      </c>
      <c r="C136" s="43">
        <v>131</v>
      </c>
      <c r="D136" s="45" t="s">
        <v>419</v>
      </c>
      <c r="E136" s="46" t="s">
        <v>104</v>
      </c>
      <c r="F136" s="47" t="s">
        <v>420</v>
      </c>
      <c r="G136" s="57" t="s">
        <v>99</v>
      </c>
      <c r="H136" s="58" t="s">
        <v>99</v>
      </c>
      <c r="I136" s="59" t="s">
        <v>99</v>
      </c>
      <c r="J136" s="51"/>
      <c r="K136" s="52" t="s">
        <v>402</v>
      </c>
      <c r="L136" s="58" t="s">
        <v>99</v>
      </c>
      <c r="M136" s="100"/>
      <c r="N136" s="53" t="s">
        <v>125</v>
      </c>
      <c r="O136" s="101"/>
      <c r="P136" s="54"/>
      <c r="Q136" s="104"/>
      <c r="R136" s="55">
        <v>0</v>
      </c>
      <c r="S136" s="46" t="s">
        <v>99</v>
      </c>
      <c r="T136" s="46" t="s">
        <v>99</v>
      </c>
      <c r="U136" s="116"/>
    </row>
    <row r="137" spans="1:21" s="56" customFormat="1" ht="30" customHeight="1" x14ac:dyDescent="0.15">
      <c r="A137" s="110"/>
      <c r="B137" s="44" t="s">
        <v>92</v>
      </c>
      <c r="C137" s="43">
        <v>132</v>
      </c>
      <c r="D137" s="45" t="s">
        <v>421</v>
      </c>
      <c r="E137" s="46" t="s">
        <v>104</v>
      </c>
      <c r="F137" s="47" t="s">
        <v>422</v>
      </c>
      <c r="G137" s="57" t="s">
        <v>99</v>
      </c>
      <c r="H137" s="58" t="s">
        <v>99</v>
      </c>
      <c r="I137" s="59" t="s">
        <v>99</v>
      </c>
      <c r="J137" s="51"/>
      <c r="K137" s="52" t="s">
        <v>402</v>
      </c>
      <c r="L137" s="58" t="s">
        <v>99</v>
      </c>
      <c r="M137" s="100"/>
      <c r="N137" s="53" t="s">
        <v>125</v>
      </c>
      <c r="O137" s="101"/>
      <c r="P137" s="54"/>
      <c r="Q137" s="104"/>
      <c r="R137" s="55">
        <v>0</v>
      </c>
      <c r="S137" s="46" t="s">
        <v>99</v>
      </c>
      <c r="T137" s="46" t="s">
        <v>99</v>
      </c>
      <c r="U137" s="116"/>
    </row>
    <row r="138" spans="1:21" ht="30" customHeight="1" x14ac:dyDescent="0.15">
      <c r="A138" s="110"/>
      <c r="B138" s="44" t="s">
        <v>92</v>
      </c>
      <c r="C138" s="43">
        <v>133</v>
      </c>
      <c r="D138" s="45" t="s">
        <v>423</v>
      </c>
      <c r="E138" s="46" t="s">
        <v>140</v>
      </c>
      <c r="F138" s="47" t="s">
        <v>424</v>
      </c>
      <c r="G138" s="57" t="s">
        <v>99</v>
      </c>
      <c r="H138" s="58" t="s">
        <v>99</v>
      </c>
      <c r="I138" s="59" t="s">
        <v>99</v>
      </c>
      <c r="J138" s="51"/>
      <c r="K138" s="52" t="s">
        <v>402</v>
      </c>
      <c r="L138" s="58" t="s">
        <v>99</v>
      </c>
      <c r="M138" s="100"/>
      <c r="N138" s="53" t="s">
        <v>125</v>
      </c>
      <c r="O138" s="101"/>
      <c r="P138" s="54"/>
      <c r="Q138" s="104"/>
      <c r="R138" s="55">
        <v>0</v>
      </c>
      <c r="S138" s="46" t="s">
        <v>99</v>
      </c>
      <c r="T138" s="46" t="s">
        <v>99</v>
      </c>
      <c r="U138" s="116"/>
    </row>
    <row r="139" spans="1:21" ht="30" customHeight="1" x14ac:dyDescent="0.15">
      <c r="A139" s="110"/>
      <c r="B139" s="44" t="s">
        <v>92</v>
      </c>
      <c r="C139" s="43">
        <v>134</v>
      </c>
      <c r="D139" s="45" t="s">
        <v>425</v>
      </c>
      <c r="E139" s="46" t="s">
        <v>140</v>
      </c>
      <c r="F139" s="47" t="s">
        <v>426</v>
      </c>
      <c r="G139" s="57" t="s">
        <v>99</v>
      </c>
      <c r="H139" s="58" t="s">
        <v>99</v>
      </c>
      <c r="I139" s="59" t="s">
        <v>99</v>
      </c>
      <c r="J139" s="51"/>
      <c r="K139" s="52" t="s">
        <v>402</v>
      </c>
      <c r="L139" s="58" t="s">
        <v>99</v>
      </c>
      <c r="M139" s="100"/>
      <c r="N139" s="53" t="s">
        <v>125</v>
      </c>
      <c r="O139" s="101"/>
      <c r="P139" s="54"/>
      <c r="Q139" s="104"/>
      <c r="R139" s="55">
        <v>0</v>
      </c>
      <c r="S139" s="46" t="s">
        <v>99</v>
      </c>
      <c r="T139" s="46" t="s">
        <v>99</v>
      </c>
      <c r="U139" s="116"/>
    </row>
    <row r="140" spans="1:21" ht="30" customHeight="1" x14ac:dyDescent="0.15">
      <c r="A140" s="110"/>
      <c r="B140" s="44" t="s">
        <v>92</v>
      </c>
      <c r="C140" s="43">
        <v>135</v>
      </c>
      <c r="D140" s="45" t="s">
        <v>427</v>
      </c>
      <c r="E140" s="46" t="s">
        <v>140</v>
      </c>
      <c r="F140" s="47" t="s">
        <v>428</v>
      </c>
      <c r="G140" s="57" t="s">
        <v>99</v>
      </c>
      <c r="H140" s="58" t="s">
        <v>99</v>
      </c>
      <c r="I140" s="59" t="s">
        <v>99</v>
      </c>
      <c r="J140" s="51"/>
      <c r="K140" s="52" t="s">
        <v>402</v>
      </c>
      <c r="L140" s="58" t="s">
        <v>99</v>
      </c>
      <c r="M140" s="100"/>
      <c r="N140" s="53" t="s">
        <v>125</v>
      </c>
      <c r="O140" s="101"/>
      <c r="P140" s="54"/>
      <c r="Q140" s="104"/>
      <c r="R140" s="55">
        <v>0</v>
      </c>
      <c r="S140" s="46" t="s">
        <v>99</v>
      </c>
      <c r="T140" s="46" t="s">
        <v>99</v>
      </c>
      <c r="U140" s="116"/>
    </row>
    <row r="141" spans="1:21" s="56" customFormat="1" ht="38.25" customHeight="1" x14ac:dyDescent="0.15">
      <c r="A141" s="110"/>
      <c r="B141" s="44" t="s">
        <v>92</v>
      </c>
      <c r="C141" s="43">
        <v>136</v>
      </c>
      <c r="D141" s="45" t="s">
        <v>429</v>
      </c>
      <c r="E141" s="46" t="s">
        <v>140</v>
      </c>
      <c r="F141" s="47" t="s">
        <v>141</v>
      </c>
      <c r="G141" s="57" t="s">
        <v>96</v>
      </c>
      <c r="H141" s="58">
        <v>1986</v>
      </c>
      <c r="I141" s="50">
        <v>1986</v>
      </c>
      <c r="J141" s="51"/>
      <c r="K141" s="52" t="s">
        <v>97</v>
      </c>
      <c r="L141" s="58">
        <v>2</v>
      </c>
      <c r="M141" s="91"/>
      <c r="N141" s="53" t="s">
        <v>98</v>
      </c>
      <c r="O141" s="63" t="s">
        <v>98</v>
      </c>
      <c r="P141" s="54"/>
      <c r="Q141" s="104"/>
      <c r="R141" s="55"/>
      <c r="S141" s="46" t="s">
        <v>430</v>
      </c>
      <c r="T141" s="46" t="s">
        <v>431</v>
      </c>
      <c r="U141" s="116"/>
    </row>
    <row r="142" spans="1:21" ht="30" customHeight="1" x14ac:dyDescent="0.15">
      <c r="A142" s="110"/>
      <c r="B142" s="44" t="s">
        <v>92</v>
      </c>
      <c r="C142" s="43">
        <v>137</v>
      </c>
      <c r="D142" s="45" t="s">
        <v>432</v>
      </c>
      <c r="E142" s="46" t="s">
        <v>164</v>
      </c>
      <c r="F142" s="47" t="s">
        <v>433</v>
      </c>
      <c r="G142" s="57" t="s">
        <v>99</v>
      </c>
      <c r="H142" s="58" t="s">
        <v>99</v>
      </c>
      <c r="I142" s="59" t="s">
        <v>99</v>
      </c>
      <c r="J142" s="51"/>
      <c r="K142" s="52" t="s">
        <v>402</v>
      </c>
      <c r="L142" s="58" t="s">
        <v>99</v>
      </c>
      <c r="M142" s="100"/>
      <c r="N142" s="53" t="s">
        <v>125</v>
      </c>
      <c r="O142" s="101"/>
      <c r="P142" s="54"/>
      <c r="Q142" s="104"/>
      <c r="R142" s="55">
        <v>0</v>
      </c>
      <c r="S142" s="46" t="s">
        <v>99</v>
      </c>
      <c r="T142" s="46" t="s">
        <v>99</v>
      </c>
      <c r="U142" s="116"/>
    </row>
    <row r="143" spans="1:21" ht="30" customHeight="1" x14ac:dyDescent="0.15">
      <c r="A143" s="110"/>
      <c r="B143" s="44" t="s">
        <v>92</v>
      </c>
      <c r="C143" s="43">
        <v>138</v>
      </c>
      <c r="D143" s="45" t="s">
        <v>434</v>
      </c>
      <c r="E143" s="46" t="s">
        <v>164</v>
      </c>
      <c r="F143" s="47" t="s">
        <v>435</v>
      </c>
      <c r="G143" s="57" t="s">
        <v>99</v>
      </c>
      <c r="H143" s="58" t="s">
        <v>99</v>
      </c>
      <c r="I143" s="59" t="s">
        <v>99</v>
      </c>
      <c r="J143" s="51"/>
      <c r="K143" s="52" t="s">
        <v>402</v>
      </c>
      <c r="L143" s="58" t="s">
        <v>99</v>
      </c>
      <c r="M143" s="100"/>
      <c r="N143" s="53" t="s">
        <v>125</v>
      </c>
      <c r="O143" s="101"/>
      <c r="P143" s="54"/>
      <c r="Q143" s="104"/>
      <c r="R143" s="55">
        <v>0</v>
      </c>
      <c r="S143" s="46" t="s">
        <v>99</v>
      </c>
      <c r="T143" s="46" t="s">
        <v>99</v>
      </c>
      <c r="U143" s="116"/>
    </row>
    <row r="144" spans="1:21" s="56" customFormat="1" ht="30" customHeight="1" x14ac:dyDescent="0.15">
      <c r="A144" s="110"/>
      <c r="B144" s="44" t="s">
        <v>92</v>
      </c>
      <c r="C144" s="43">
        <v>139</v>
      </c>
      <c r="D144" s="45" t="s">
        <v>436</v>
      </c>
      <c r="E144" s="46" t="s">
        <v>200</v>
      </c>
      <c r="F144" s="47" t="s">
        <v>437</v>
      </c>
      <c r="G144" s="57" t="s">
        <v>99</v>
      </c>
      <c r="H144" s="58" t="s">
        <v>99</v>
      </c>
      <c r="I144" s="59" t="s">
        <v>99</v>
      </c>
      <c r="J144" s="51"/>
      <c r="K144" s="52" t="s">
        <v>402</v>
      </c>
      <c r="L144" s="58" t="s">
        <v>99</v>
      </c>
      <c r="M144" s="100"/>
      <c r="N144" s="53" t="s">
        <v>125</v>
      </c>
      <c r="O144" s="101"/>
      <c r="P144" s="54"/>
      <c r="Q144" s="104"/>
      <c r="R144" s="55">
        <v>0</v>
      </c>
      <c r="S144" s="46" t="s">
        <v>99</v>
      </c>
      <c r="T144" s="46" t="s">
        <v>99</v>
      </c>
      <c r="U144" s="116"/>
    </row>
    <row r="145" spans="1:21" ht="45" customHeight="1" x14ac:dyDescent="0.15">
      <c r="A145" s="110"/>
      <c r="B145" s="44" t="s">
        <v>92</v>
      </c>
      <c r="C145" s="43">
        <v>140</v>
      </c>
      <c r="D145" s="45" t="s">
        <v>438</v>
      </c>
      <c r="E145" s="46" t="s">
        <v>127</v>
      </c>
      <c r="F145" s="47" t="s">
        <v>128</v>
      </c>
      <c r="G145" s="57" t="s">
        <v>96</v>
      </c>
      <c r="H145" s="58">
        <v>2006</v>
      </c>
      <c r="I145" s="50">
        <v>1974</v>
      </c>
      <c r="J145" s="51">
        <v>77.599999999999994</v>
      </c>
      <c r="K145" s="52" t="s">
        <v>97</v>
      </c>
      <c r="L145" s="58">
        <v>3</v>
      </c>
      <c r="M145" s="91" t="s">
        <v>1103</v>
      </c>
      <c r="N145" s="53" t="s">
        <v>98</v>
      </c>
      <c r="O145" s="63" t="s">
        <v>98</v>
      </c>
      <c r="P145" s="54">
        <v>179895.22876901095</v>
      </c>
      <c r="Q145" s="104"/>
      <c r="R145" s="55"/>
      <c r="S145" s="46" t="s">
        <v>439</v>
      </c>
      <c r="T145" s="46" t="s">
        <v>440</v>
      </c>
      <c r="U145" s="116"/>
    </row>
    <row r="146" spans="1:21" s="56" customFormat="1" ht="30" customHeight="1" x14ac:dyDescent="0.15">
      <c r="A146" s="110"/>
      <c r="B146" s="44" t="s">
        <v>92</v>
      </c>
      <c r="C146" s="43">
        <v>141</v>
      </c>
      <c r="D146" s="45" t="s">
        <v>441</v>
      </c>
      <c r="E146" s="46" t="s">
        <v>127</v>
      </c>
      <c r="F146" s="47" t="s">
        <v>442</v>
      </c>
      <c r="G146" s="57" t="s">
        <v>99</v>
      </c>
      <c r="H146" s="58" t="s">
        <v>99</v>
      </c>
      <c r="I146" s="59" t="s">
        <v>99</v>
      </c>
      <c r="J146" s="51"/>
      <c r="K146" s="52" t="s">
        <v>402</v>
      </c>
      <c r="L146" s="58" t="s">
        <v>99</v>
      </c>
      <c r="M146" s="100"/>
      <c r="N146" s="53" t="s">
        <v>125</v>
      </c>
      <c r="O146" s="101"/>
      <c r="P146" s="54"/>
      <c r="Q146" s="104"/>
      <c r="R146" s="55">
        <v>0</v>
      </c>
      <c r="S146" s="46" t="s">
        <v>99</v>
      </c>
      <c r="T146" s="46" t="s">
        <v>99</v>
      </c>
      <c r="U146" s="116"/>
    </row>
    <row r="147" spans="1:21" s="56" customFormat="1" ht="30" customHeight="1" x14ac:dyDescent="0.15">
      <c r="A147" s="110"/>
      <c r="B147" s="44" t="s">
        <v>92</v>
      </c>
      <c r="C147" s="43">
        <v>142</v>
      </c>
      <c r="D147" s="45" t="s">
        <v>443</v>
      </c>
      <c r="E147" s="46" t="s">
        <v>127</v>
      </c>
      <c r="F147" s="47" t="s">
        <v>444</v>
      </c>
      <c r="G147" s="57" t="s">
        <v>99</v>
      </c>
      <c r="H147" s="58" t="s">
        <v>99</v>
      </c>
      <c r="I147" s="59" t="s">
        <v>99</v>
      </c>
      <c r="J147" s="51"/>
      <c r="K147" s="52" t="s">
        <v>402</v>
      </c>
      <c r="L147" s="58" t="s">
        <v>99</v>
      </c>
      <c r="M147" s="100"/>
      <c r="N147" s="53" t="s">
        <v>125</v>
      </c>
      <c r="O147" s="101"/>
      <c r="P147" s="54"/>
      <c r="Q147" s="104"/>
      <c r="R147" s="55">
        <v>0</v>
      </c>
      <c r="S147" s="46" t="s">
        <v>99</v>
      </c>
      <c r="T147" s="46" t="s">
        <v>99</v>
      </c>
      <c r="U147" s="116"/>
    </row>
    <row r="148" spans="1:21" ht="45" customHeight="1" x14ac:dyDescent="0.15">
      <c r="A148" s="110"/>
      <c r="B148" s="44" t="s">
        <v>92</v>
      </c>
      <c r="C148" s="43">
        <v>143</v>
      </c>
      <c r="D148" s="45" t="s">
        <v>445</v>
      </c>
      <c r="E148" s="46" t="s">
        <v>119</v>
      </c>
      <c r="F148" s="47" t="s">
        <v>120</v>
      </c>
      <c r="G148" s="57" t="s">
        <v>96</v>
      </c>
      <c r="H148" s="58">
        <v>2005</v>
      </c>
      <c r="I148" s="50">
        <v>2005</v>
      </c>
      <c r="J148" s="51">
        <v>44</v>
      </c>
      <c r="K148" s="52" t="s">
        <v>97</v>
      </c>
      <c r="L148" s="58">
        <v>1</v>
      </c>
      <c r="M148" s="91"/>
      <c r="N148" s="53" t="s">
        <v>98</v>
      </c>
      <c r="O148" s="63" t="s">
        <v>98</v>
      </c>
      <c r="P148" s="54">
        <v>336535.0398289829</v>
      </c>
      <c r="Q148" s="104"/>
      <c r="R148" s="55"/>
      <c r="S148" s="46" t="s">
        <v>446</v>
      </c>
      <c r="T148" s="46" t="s">
        <v>447</v>
      </c>
      <c r="U148" s="116"/>
    </row>
    <row r="149" spans="1:21" ht="30" customHeight="1" x14ac:dyDescent="0.15">
      <c r="A149" s="110"/>
      <c r="B149" s="44" t="s">
        <v>92</v>
      </c>
      <c r="C149" s="43">
        <v>144</v>
      </c>
      <c r="D149" s="45" t="s">
        <v>448</v>
      </c>
      <c r="E149" s="46" t="s">
        <v>119</v>
      </c>
      <c r="F149" s="47" t="s">
        <v>449</v>
      </c>
      <c r="G149" s="57" t="s">
        <v>99</v>
      </c>
      <c r="H149" s="58" t="s">
        <v>99</v>
      </c>
      <c r="I149" s="59" t="s">
        <v>99</v>
      </c>
      <c r="J149" s="51"/>
      <c r="K149" s="52" t="s">
        <v>402</v>
      </c>
      <c r="L149" s="58" t="s">
        <v>99</v>
      </c>
      <c r="M149" s="100"/>
      <c r="N149" s="53" t="s">
        <v>125</v>
      </c>
      <c r="O149" s="101"/>
      <c r="P149" s="54"/>
      <c r="Q149" s="104"/>
      <c r="R149" s="55">
        <v>0</v>
      </c>
      <c r="S149" s="46" t="s">
        <v>99</v>
      </c>
      <c r="T149" s="46" t="s">
        <v>99</v>
      </c>
      <c r="U149" s="116"/>
    </row>
    <row r="150" spans="1:21" ht="30" customHeight="1" x14ac:dyDescent="0.15">
      <c r="A150" s="110"/>
      <c r="B150" s="44" t="s">
        <v>92</v>
      </c>
      <c r="C150" s="43">
        <v>145</v>
      </c>
      <c r="D150" s="45" t="s">
        <v>450</v>
      </c>
      <c r="E150" s="46" t="s">
        <v>119</v>
      </c>
      <c r="F150" s="47" t="s">
        <v>451</v>
      </c>
      <c r="G150" s="57" t="s">
        <v>99</v>
      </c>
      <c r="H150" s="58" t="s">
        <v>99</v>
      </c>
      <c r="I150" s="59" t="s">
        <v>99</v>
      </c>
      <c r="J150" s="51"/>
      <c r="K150" s="52" t="s">
        <v>402</v>
      </c>
      <c r="L150" s="58" t="s">
        <v>99</v>
      </c>
      <c r="M150" s="100"/>
      <c r="N150" s="53" t="s">
        <v>125</v>
      </c>
      <c r="O150" s="101"/>
      <c r="P150" s="54"/>
      <c r="Q150" s="104"/>
      <c r="R150" s="55">
        <v>0</v>
      </c>
      <c r="S150" s="46" t="s">
        <v>99</v>
      </c>
      <c r="T150" s="46" t="s">
        <v>99</v>
      </c>
      <c r="U150" s="116"/>
    </row>
    <row r="151" spans="1:21" ht="30" customHeight="1" x14ac:dyDescent="0.15">
      <c r="A151" s="110"/>
      <c r="B151" s="44" t="s">
        <v>92</v>
      </c>
      <c r="C151" s="43">
        <v>146</v>
      </c>
      <c r="D151" s="45" t="s">
        <v>452</v>
      </c>
      <c r="E151" s="46" t="s">
        <v>116</v>
      </c>
      <c r="F151" s="47" t="s">
        <v>453</v>
      </c>
      <c r="G151" s="57" t="s">
        <v>99</v>
      </c>
      <c r="H151" s="58" t="s">
        <v>99</v>
      </c>
      <c r="I151" s="59" t="s">
        <v>99</v>
      </c>
      <c r="J151" s="51"/>
      <c r="K151" s="52" t="s">
        <v>402</v>
      </c>
      <c r="L151" s="58" t="s">
        <v>99</v>
      </c>
      <c r="M151" s="100"/>
      <c r="N151" s="53" t="s">
        <v>125</v>
      </c>
      <c r="O151" s="101"/>
      <c r="P151" s="54"/>
      <c r="Q151" s="104"/>
      <c r="R151" s="55">
        <v>0</v>
      </c>
      <c r="S151" s="46" t="s">
        <v>99</v>
      </c>
      <c r="T151" s="46" t="s">
        <v>99</v>
      </c>
      <c r="U151" s="116"/>
    </row>
    <row r="152" spans="1:21" ht="45" customHeight="1" x14ac:dyDescent="0.15">
      <c r="A152" s="110"/>
      <c r="B152" s="64" t="s">
        <v>454</v>
      </c>
      <c r="C152" s="43">
        <v>147</v>
      </c>
      <c r="D152" s="45" t="s">
        <v>455</v>
      </c>
      <c r="E152" s="46" t="s">
        <v>108</v>
      </c>
      <c r="F152" s="47" t="s">
        <v>223</v>
      </c>
      <c r="G152" s="57" t="s">
        <v>96</v>
      </c>
      <c r="H152" s="58">
        <v>1971</v>
      </c>
      <c r="I152" s="59">
        <v>1924</v>
      </c>
      <c r="J152" s="51">
        <v>1102.1200000000001</v>
      </c>
      <c r="K152" s="52" t="s">
        <v>97</v>
      </c>
      <c r="L152" s="58">
        <v>2</v>
      </c>
      <c r="M152" s="91"/>
      <c r="N152" s="53" t="s">
        <v>125</v>
      </c>
      <c r="O152" s="63"/>
      <c r="P152" s="54">
        <v>8501.7284869161249</v>
      </c>
      <c r="Q152" s="104">
        <v>0.75873362445414849</v>
      </c>
      <c r="R152" s="55">
        <v>11817.68</v>
      </c>
      <c r="S152" s="46"/>
      <c r="T152" s="46" t="s">
        <v>456</v>
      </c>
      <c r="U152" s="116"/>
    </row>
    <row r="153" spans="1:21" ht="45" customHeight="1" x14ac:dyDescent="0.15">
      <c r="A153" s="110"/>
      <c r="B153" s="64" t="s">
        <v>454</v>
      </c>
      <c r="C153" s="43">
        <v>148</v>
      </c>
      <c r="D153" s="45" t="s">
        <v>457</v>
      </c>
      <c r="E153" s="46" t="s">
        <v>108</v>
      </c>
      <c r="F153" s="47" t="s">
        <v>458</v>
      </c>
      <c r="G153" s="57" t="s">
        <v>124</v>
      </c>
      <c r="H153" s="58">
        <v>1874</v>
      </c>
      <c r="I153" s="59">
        <v>1874</v>
      </c>
      <c r="J153" s="51">
        <v>1360.09</v>
      </c>
      <c r="K153" s="52" t="s">
        <v>97</v>
      </c>
      <c r="L153" s="58">
        <v>3</v>
      </c>
      <c r="M153" s="91"/>
      <c r="N153" s="53" t="s">
        <v>125</v>
      </c>
      <c r="O153" s="63"/>
      <c r="P153" s="54">
        <v>20020.138373195892</v>
      </c>
      <c r="Q153" s="104"/>
      <c r="R153" s="55">
        <v>2157.19</v>
      </c>
      <c r="S153" s="46"/>
      <c r="T153" s="46" t="s">
        <v>99</v>
      </c>
      <c r="U153" s="116"/>
    </row>
    <row r="154" spans="1:21" ht="45" customHeight="1" x14ac:dyDescent="0.15">
      <c r="A154" s="110"/>
      <c r="B154" s="64" t="s">
        <v>454</v>
      </c>
      <c r="C154" s="43">
        <v>149</v>
      </c>
      <c r="D154" s="45" t="s">
        <v>459</v>
      </c>
      <c r="E154" s="46" t="s">
        <v>108</v>
      </c>
      <c r="F154" s="47" t="s">
        <v>460</v>
      </c>
      <c r="G154" s="57" t="s">
        <v>124</v>
      </c>
      <c r="H154" s="58">
        <v>1997</v>
      </c>
      <c r="I154" s="59">
        <v>1997</v>
      </c>
      <c r="J154" s="51">
        <v>34.14</v>
      </c>
      <c r="K154" s="52" t="s">
        <v>97</v>
      </c>
      <c r="L154" s="58">
        <v>1</v>
      </c>
      <c r="M154" s="91"/>
      <c r="N154" s="53" t="s">
        <v>125</v>
      </c>
      <c r="O154" s="63"/>
      <c r="P154" s="54">
        <v>20977.387229056825</v>
      </c>
      <c r="Q154" s="104"/>
      <c r="R154" s="55"/>
      <c r="S154" s="46"/>
      <c r="T154" s="46" t="s">
        <v>2031</v>
      </c>
      <c r="U154" s="116"/>
    </row>
    <row r="155" spans="1:21" ht="45" customHeight="1" x14ac:dyDescent="0.15">
      <c r="A155" s="110"/>
      <c r="B155" s="64" t="s">
        <v>454</v>
      </c>
      <c r="C155" s="43">
        <v>150</v>
      </c>
      <c r="D155" s="45" t="s">
        <v>461</v>
      </c>
      <c r="E155" s="46" t="s">
        <v>108</v>
      </c>
      <c r="F155" s="47" t="s">
        <v>462</v>
      </c>
      <c r="G155" s="57" t="s">
        <v>124</v>
      </c>
      <c r="H155" s="58">
        <v>2004</v>
      </c>
      <c r="I155" s="59">
        <v>2004</v>
      </c>
      <c r="J155" s="51">
        <v>74.790000000000006</v>
      </c>
      <c r="K155" s="52" t="s">
        <v>97</v>
      </c>
      <c r="L155" s="58">
        <v>1</v>
      </c>
      <c r="M155" s="91"/>
      <c r="N155" s="53" t="s">
        <v>125</v>
      </c>
      <c r="O155" s="63"/>
      <c r="P155" s="54">
        <v>9485.9473191603156</v>
      </c>
      <c r="Q155" s="104"/>
      <c r="R155" s="55"/>
      <c r="S155" s="46"/>
      <c r="T155" s="46" t="s">
        <v>2031</v>
      </c>
      <c r="U155" s="116"/>
    </row>
    <row r="156" spans="1:21" s="56" customFormat="1" ht="45" customHeight="1" x14ac:dyDescent="0.15">
      <c r="A156" s="110"/>
      <c r="B156" s="64" t="s">
        <v>454</v>
      </c>
      <c r="C156" s="43">
        <v>151</v>
      </c>
      <c r="D156" s="45" t="s">
        <v>2056</v>
      </c>
      <c r="E156" s="46" t="s">
        <v>108</v>
      </c>
      <c r="F156" s="47" t="s">
        <v>463</v>
      </c>
      <c r="G156" s="57" t="s">
        <v>124</v>
      </c>
      <c r="H156" s="58">
        <v>1993</v>
      </c>
      <c r="I156" s="59">
        <v>1993</v>
      </c>
      <c r="J156" s="51">
        <v>357.1</v>
      </c>
      <c r="K156" s="52" t="s">
        <v>97</v>
      </c>
      <c r="L156" s="58">
        <v>2</v>
      </c>
      <c r="M156" s="91"/>
      <c r="N156" s="53" t="s">
        <v>125</v>
      </c>
      <c r="O156" s="63"/>
      <c r="P156" s="54">
        <v>1463.2287874544945</v>
      </c>
      <c r="Q156" s="104"/>
      <c r="R156" s="55">
        <v>3266.07</v>
      </c>
      <c r="S156" s="46"/>
      <c r="T156" s="46" t="s">
        <v>464</v>
      </c>
      <c r="U156" s="116"/>
    </row>
    <row r="157" spans="1:21" ht="45" customHeight="1" x14ac:dyDescent="0.15">
      <c r="A157" s="110"/>
      <c r="B157" s="64" t="s">
        <v>454</v>
      </c>
      <c r="C157" s="43">
        <v>152</v>
      </c>
      <c r="D157" s="45" t="s">
        <v>465</v>
      </c>
      <c r="E157" s="46" t="s">
        <v>108</v>
      </c>
      <c r="F157" s="47" t="s">
        <v>466</v>
      </c>
      <c r="G157" s="57" t="s">
        <v>124</v>
      </c>
      <c r="H157" s="58">
        <v>1999</v>
      </c>
      <c r="I157" s="59">
        <v>1999</v>
      </c>
      <c r="J157" s="51">
        <v>237.92</v>
      </c>
      <c r="K157" s="52" t="s">
        <v>97</v>
      </c>
      <c r="L157" s="58">
        <v>2</v>
      </c>
      <c r="M157" s="91"/>
      <c r="N157" s="53" t="s">
        <v>125</v>
      </c>
      <c r="O157" s="63"/>
      <c r="P157" s="54">
        <v>91178.259498991261</v>
      </c>
      <c r="Q157" s="104"/>
      <c r="R157" s="55">
        <v>2180.84</v>
      </c>
      <c r="S157" s="46"/>
      <c r="T157" s="46" t="s">
        <v>99</v>
      </c>
      <c r="U157" s="116"/>
    </row>
    <row r="158" spans="1:21" s="56" customFormat="1" ht="45" customHeight="1" x14ac:dyDescent="0.15">
      <c r="A158" s="110"/>
      <c r="B158" s="64" t="s">
        <v>454</v>
      </c>
      <c r="C158" s="43">
        <v>153</v>
      </c>
      <c r="D158" s="45" t="s">
        <v>467</v>
      </c>
      <c r="E158" s="46" t="s">
        <v>108</v>
      </c>
      <c r="F158" s="47" t="s">
        <v>468</v>
      </c>
      <c r="G158" s="57" t="s">
        <v>124</v>
      </c>
      <c r="H158" s="58">
        <v>1976</v>
      </c>
      <c r="I158" s="59">
        <v>1976</v>
      </c>
      <c r="J158" s="51">
        <v>574.95000000000005</v>
      </c>
      <c r="K158" s="52" t="s">
        <v>97</v>
      </c>
      <c r="L158" s="58">
        <v>1</v>
      </c>
      <c r="M158" s="91"/>
      <c r="N158" s="53" t="s">
        <v>125</v>
      </c>
      <c r="O158" s="63"/>
      <c r="P158" s="54">
        <v>84201.590573093301</v>
      </c>
      <c r="Q158" s="104"/>
      <c r="R158" s="55">
        <v>1005.32</v>
      </c>
      <c r="S158" s="46"/>
      <c r="T158" s="46" t="s">
        <v>99</v>
      </c>
      <c r="U158" s="116"/>
    </row>
    <row r="159" spans="1:21" ht="45" customHeight="1" x14ac:dyDescent="0.15">
      <c r="A159" s="110"/>
      <c r="B159" s="64" t="s">
        <v>454</v>
      </c>
      <c r="C159" s="43">
        <v>154</v>
      </c>
      <c r="D159" s="45" t="s">
        <v>469</v>
      </c>
      <c r="E159" s="46" t="s">
        <v>108</v>
      </c>
      <c r="F159" s="47" t="s">
        <v>223</v>
      </c>
      <c r="G159" s="57" t="s">
        <v>96</v>
      </c>
      <c r="H159" s="58">
        <v>1957</v>
      </c>
      <c r="I159" s="59">
        <v>1957</v>
      </c>
      <c r="J159" s="51">
        <v>882.35</v>
      </c>
      <c r="K159" s="52" t="s">
        <v>97</v>
      </c>
      <c r="L159" s="58">
        <v>3</v>
      </c>
      <c r="M159" s="91"/>
      <c r="N159" s="53" t="s">
        <v>125</v>
      </c>
      <c r="O159" s="63"/>
      <c r="P159" s="54">
        <v>18664.30668102227</v>
      </c>
      <c r="Q159" s="104"/>
      <c r="R159" s="55"/>
      <c r="S159" s="46"/>
      <c r="T159" s="46" t="s">
        <v>470</v>
      </c>
      <c r="U159" s="116"/>
    </row>
    <row r="160" spans="1:21" ht="45" customHeight="1" x14ac:dyDescent="0.15">
      <c r="A160" s="110"/>
      <c r="B160" s="64" t="s">
        <v>454</v>
      </c>
      <c r="C160" s="43">
        <v>155</v>
      </c>
      <c r="D160" s="45" t="s">
        <v>471</v>
      </c>
      <c r="E160" s="46" t="s">
        <v>108</v>
      </c>
      <c r="F160" s="47" t="s">
        <v>227</v>
      </c>
      <c r="G160" s="57" t="s">
        <v>96</v>
      </c>
      <c r="H160" s="58">
        <v>1980</v>
      </c>
      <c r="I160" s="59">
        <v>1978</v>
      </c>
      <c r="J160" s="51">
        <v>312.2</v>
      </c>
      <c r="K160" s="52" t="s">
        <v>97</v>
      </c>
      <c r="L160" s="58">
        <v>2</v>
      </c>
      <c r="M160" s="91"/>
      <c r="N160" s="53" t="s">
        <v>125</v>
      </c>
      <c r="O160" s="63"/>
      <c r="P160" s="54">
        <v>23963.007687379886</v>
      </c>
      <c r="Q160" s="104"/>
      <c r="R160" s="55"/>
      <c r="S160" s="46" t="s">
        <v>1868</v>
      </c>
      <c r="T160" s="46" t="s">
        <v>472</v>
      </c>
      <c r="U160" s="116"/>
    </row>
    <row r="161" spans="1:21" ht="45" customHeight="1" x14ac:dyDescent="0.15">
      <c r="A161" s="110"/>
      <c r="B161" s="64" t="s">
        <v>454</v>
      </c>
      <c r="C161" s="43">
        <v>156</v>
      </c>
      <c r="D161" s="45" t="s">
        <v>473</v>
      </c>
      <c r="E161" s="46" t="s">
        <v>108</v>
      </c>
      <c r="F161" s="47" t="s">
        <v>474</v>
      </c>
      <c r="G161" s="57" t="s">
        <v>124</v>
      </c>
      <c r="H161" s="58">
        <v>1992</v>
      </c>
      <c r="I161" s="59">
        <v>1992</v>
      </c>
      <c r="J161" s="51">
        <v>121.33</v>
      </c>
      <c r="K161" s="52" t="s">
        <v>97</v>
      </c>
      <c r="L161" s="58">
        <v>1</v>
      </c>
      <c r="M161" s="91"/>
      <c r="N161" s="53" t="s">
        <v>125</v>
      </c>
      <c r="O161" s="63"/>
      <c r="P161" s="54">
        <v>2502.2995137229045</v>
      </c>
      <c r="Q161" s="104"/>
      <c r="R161" s="129"/>
      <c r="S161" s="46"/>
      <c r="T161" s="46" t="s">
        <v>2012</v>
      </c>
      <c r="U161" s="116"/>
    </row>
    <row r="162" spans="1:21" ht="45" customHeight="1" x14ac:dyDescent="0.15">
      <c r="A162" s="110"/>
      <c r="B162" s="64" t="s">
        <v>454</v>
      </c>
      <c r="C162" s="43">
        <v>157</v>
      </c>
      <c r="D162" s="45" t="s">
        <v>475</v>
      </c>
      <c r="E162" s="46" t="s">
        <v>119</v>
      </c>
      <c r="F162" s="47" t="s">
        <v>214</v>
      </c>
      <c r="G162" s="57" t="s">
        <v>124</v>
      </c>
      <c r="H162" s="58">
        <v>1995</v>
      </c>
      <c r="I162" s="59">
        <v>1995</v>
      </c>
      <c r="J162" s="51">
        <v>159.13</v>
      </c>
      <c r="K162" s="52" t="s">
        <v>97</v>
      </c>
      <c r="L162" s="58">
        <v>1</v>
      </c>
      <c r="M162" s="91"/>
      <c r="N162" s="53" t="s">
        <v>125</v>
      </c>
      <c r="O162" s="63"/>
      <c r="P162" s="54">
        <v>36.686985483566893</v>
      </c>
      <c r="Q162" s="104"/>
      <c r="R162" s="55"/>
      <c r="S162" s="46"/>
      <c r="T162" s="46" t="s">
        <v>476</v>
      </c>
      <c r="U162" s="116"/>
    </row>
    <row r="163" spans="1:21" s="56" customFormat="1" ht="45" customHeight="1" x14ac:dyDescent="0.15">
      <c r="A163" s="110"/>
      <c r="B163" s="64" t="s">
        <v>454</v>
      </c>
      <c r="C163" s="43">
        <v>158</v>
      </c>
      <c r="D163" s="45" t="s">
        <v>477</v>
      </c>
      <c r="E163" s="46" t="s">
        <v>140</v>
      </c>
      <c r="F163" s="47" t="s">
        <v>478</v>
      </c>
      <c r="G163" s="57" t="s">
        <v>96</v>
      </c>
      <c r="H163" s="58">
        <v>1976</v>
      </c>
      <c r="I163" s="59">
        <v>1976</v>
      </c>
      <c r="J163" s="51">
        <v>1735.1699999999998</v>
      </c>
      <c r="K163" s="52" t="s">
        <v>97</v>
      </c>
      <c r="L163" s="58">
        <v>2</v>
      </c>
      <c r="M163" s="91"/>
      <c r="N163" s="53" t="s">
        <v>125</v>
      </c>
      <c r="O163" s="63" t="s">
        <v>1855</v>
      </c>
      <c r="P163" s="54">
        <v>2643.4516502705787</v>
      </c>
      <c r="Q163" s="104"/>
      <c r="R163" s="55"/>
      <c r="S163" s="46"/>
      <c r="T163" s="46" t="s">
        <v>479</v>
      </c>
      <c r="U163" s="116"/>
    </row>
    <row r="164" spans="1:21" ht="30" customHeight="1" x14ac:dyDescent="0.15">
      <c r="A164" s="110"/>
      <c r="B164" s="65" t="s">
        <v>480</v>
      </c>
      <c r="C164" s="43">
        <v>159</v>
      </c>
      <c r="D164" s="45" t="s">
        <v>481</v>
      </c>
      <c r="E164" s="46" t="s">
        <v>108</v>
      </c>
      <c r="F164" s="47" t="s">
        <v>2057</v>
      </c>
      <c r="G164" s="57" t="s">
        <v>96</v>
      </c>
      <c r="H164" s="58">
        <v>1980</v>
      </c>
      <c r="I164" s="59">
        <v>1980</v>
      </c>
      <c r="J164" s="51">
        <v>5888</v>
      </c>
      <c r="K164" s="52" t="s">
        <v>97</v>
      </c>
      <c r="L164" s="58">
        <v>4</v>
      </c>
      <c r="M164" s="91" t="s">
        <v>1103</v>
      </c>
      <c r="N164" s="53" t="s">
        <v>233</v>
      </c>
      <c r="O164" s="63"/>
      <c r="P164" s="54">
        <v>45868.490658967392</v>
      </c>
      <c r="Q164" s="104">
        <v>0.20050446864962992</v>
      </c>
      <c r="R164" s="55">
        <v>17991.169999999998</v>
      </c>
      <c r="S164" s="60"/>
      <c r="T164" s="46" t="s">
        <v>99</v>
      </c>
      <c r="U164" s="116"/>
    </row>
    <row r="165" spans="1:21" s="56" customFormat="1" ht="30" customHeight="1" x14ac:dyDescent="0.15">
      <c r="A165" s="110"/>
      <c r="B165" s="65" t="s">
        <v>480</v>
      </c>
      <c r="C165" s="43">
        <v>160</v>
      </c>
      <c r="D165" s="45" t="s">
        <v>482</v>
      </c>
      <c r="E165" s="46" t="s">
        <v>108</v>
      </c>
      <c r="F165" s="47" t="s">
        <v>483</v>
      </c>
      <c r="G165" s="57" t="s">
        <v>96</v>
      </c>
      <c r="H165" s="58">
        <v>1990</v>
      </c>
      <c r="I165" s="59">
        <v>1990</v>
      </c>
      <c r="J165" s="51">
        <v>622.07000000000005</v>
      </c>
      <c r="K165" s="52" t="s">
        <v>97</v>
      </c>
      <c r="L165" s="58">
        <v>2</v>
      </c>
      <c r="M165" s="91"/>
      <c r="N165" s="53" t="s">
        <v>125</v>
      </c>
      <c r="O165" s="63"/>
      <c r="P165" s="54">
        <v>58967.24782925209</v>
      </c>
      <c r="Q165" s="104"/>
      <c r="R165" s="55">
        <v>2118.15</v>
      </c>
      <c r="S165" s="46"/>
      <c r="T165" s="46" t="s">
        <v>99</v>
      </c>
      <c r="U165" s="116"/>
    </row>
    <row r="166" spans="1:21" ht="30" customHeight="1" x14ac:dyDescent="0.15">
      <c r="A166" s="110"/>
      <c r="B166" s="65" t="s">
        <v>480</v>
      </c>
      <c r="C166" s="43">
        <v>161</v>
      </c>
      <c r="D166" s="45" t="s">
        <v>484</v>
      </c>
      <c r="E166" s="46" t="s">
        <v>160</v>
      </c>
      <c r="F166" s="47" t="s">
        <v>485</v>
      </c>
      <c r="G166" s="57" t="s">
        <v>96</v>
      </c>
      <c r="H166" s="58">
        <v>1991</v>
      </c>
      <c r="I166" s="59">
        <v>1991</v>
      </c>
      <c r="J166" s="51">
        <f>2418.52-324</f>
        <v>2094.52</v>
      </c>
      <c r="K166" s="52" t="s">
        <v>97</v>
      </c>
      <c r="L166" s="58">
        <v>4</v>
      </c>
      <c r="M166" s="91" t="s">
        <v>1103</v>
      </c>
      <c r="N166" s="53" t="s">
        <v>98</v>
      </c>
      <c r="O166" s="63"/>
      <c r="P166" s="54">
        <v>30593.955314685125</v>
      </c>
      <c r="Q166" s="104"/>
      <c r="R166" s="55">
        <v>3489.4</v>
      </c>
      <c r="S166" s="46" t="s">
        <v>486</v>
      </c>
      <c r="T166" s="46" t="s">
        <v>99</v>
      </c>
      <c r="U166" s="116"/>
    </row>
    <row r="167" spans="1:21" ht="30" customHeight="1" x14ac:dyDescent="0.15">
      <c r="A167" s="110"/>
      <c r="B167" s="65" t="s">
        <v>480</v>
      </c>
      <c r="C167" s="43">
        <v>162</v>
      </c>
      <c r="D167" s="45" t="s">
        <v>487</v>
      </c>
      <c r="E167" s="46" t="s">
        <v>144</v>
      </c>
      <c r="F167" s="47" t="s">
        <v>326</v>
      </c>
      <c r="G167" s="57" t="s">
        <v>96</v>
      </c>
      <c r="H167" s="58">
        <v>1993</v>
      </c>
      <c r="I167" s="59">
        <v>1992</v>
      </c>
      <c r="J167" s="51">
        <f>2466.78-388.1</f>
        <v>2078.6800000000003</v>
      </c>
      <c r="K167" s="52" t="s">
        <v>97</v>
      </c>
      <c r="L167" s="58">
        <v>3</v>
      </c>
      <c r="M167" s="91" t="s">
        <v>1103</v>
      </c>
      <c r="N167" s="53" t="s">
        <v>98</v>
      </c>
      <c r="O167" s="63"/>
      <c r="P167" s="54">
        <v>25991.640299200859</v>
      </c>
      <c r="Q167" s="104"/>
      <c r="R167" s="55">
        <v>2648.6</v>
      </c>
      <c r="S167" s="46" t="s">
        <v>488</v>
      </c>
      <c r="T167" s="46" t="s">
        <v>489</v>
      </c>
      <c r="U167" s="116"/>
    </row>
    <row r="168" spans="1:21" s="56" customFormat="1" ht="55.5" customHeight="1" x14ac:dyDescent="0.15">
      <c r="A168" s="110"/>
      <c r="B168" s="65" t="s">
        <v>480</v>
      </c>
      <c r="C168" s="43">
        <v>163</v>
      </c>
      <c r="D168" s="45" t="s">
        <v>490</v>
      </c>
      <c r="E168" s="46" t="s">
        <v>108</v>
      </c>
      <c r="F168" s="47" t="s">
        <v>109</v>
      </c>
      <c r="G168" s="57" t="s">
        <v>96</v>
      </c>
      <c r="H168" s="58">
        <v>1997</v>
      </c>
      <c r="I168" s="50">
        <v>1997</v>
      </c>
      <c r="J168" s="51">
        <v>108.3</v>
      </c>
      <c r="K168" s="52" t="s">
        <v>97</v>
      </c>
      <c r="L168" s="58">
        <v>1</v>
      </c>
      <c r="M168" s="91"/>
      <c r="N168" s="53" t="s">
        <v>98</v>
      </c>
      <c r="O168" s="63" t="s">
        <v>98</v>
      </c>
      <c r="P168" s="54">
        <v>20107.017543859649</v>
      </c>
      <c r="Q168" s="104"/>
      <c r="R168" s="55"/>
      <c r="S168" s="46" t="s">
        <v>1869</v>
      </c>
      <c r="T168" s="46" t="s">
        <v>394</v>
      </c>
      <c r="U168" s="116"/>
    </row>
    <row r="169" spans="1:21" s="56" customFormat="1" ht="38.25" customHeight="1" x14ac:dyDescent="0.15">
      <c r="A169" s="110"/>
      <c r="B169" s="65" t="s">
        <v>480</v>
      </c>
      <c r="C169" s="43">
        <v>164</v>
      </c>
      <c r="D169" s="45" t="s">
        <v>491</v>
      </c>
      <c r="E169" s="46" t="s">
        <v>112</v>
      </c>
      <c r="F169" s="47" t="s">
        <v>2032</v>
      </c>
      <c r="G169" s="57" t="s">
        <v>96</v>
      </c>
      <c r="H169" s="58">
        <v>1983</v>
      </c>
      <c r="I169" s="59">
        <v>1983</v>
      </c>
      <c r="J169" s="51">
        <v>26</v>
      </c>
      <c r="K169" s="52" t="s">
        <v>97</v>
      </c>
      <c r="L169" s="58">
        <v>1</v>
      </c>
      <c r="M169" s="91"/>
      <c r="N169" s="53" t="s">
        <v>98</v>
      </c>
      <c r="O169" s="63" t="s">
        <v>98</v>
      </c>
      <c r="P169" s="54">
        <v>8977.961538461539</v>
      </c>
      <c r="Q169" s="104"/>
      <c r="R169" s="55"/>
      <c r="S169" s="46" t="s">
        <v>1870</v>
      </c>
      <c r="T169" s="46" t="s">
        <v>492</v>
      </c>
      <c r="U169" s="116"/>
    </row>
    <row r="170" spans="1:21" s="56" customFormat="1" ht="45" customHeight="1" x14ac:dyDescent="0.15">
      <c r="A170" s="110"/>
      <c r="B170" s="65" t="s">
        <v>480</v>
      </c>
      <c r="C170" s="43">
        <v>165</v>
      </c>
      <c r="D170" s="45" t="s">
        <v>493</v>
      </c>
      <c r="E170" s="46" t="s">
        <v>131</v>
      </c>
      <c r="F170" s="47" t="s">
        <v>132</v>
      </c>
      <c r="G170" s="57" t="s">
        <v>96</v>
      </c>
      <c r="H170" s="58">
        <v>2009</v>
      </c>
      <c r="I170" s="50">
        <v>2009</v>
      </c>
      <c r="J170" s="51">
        <v>80</v>
      </c>
      <c r="K170" s="52" t="s">
        <v>97</v>
      </c>
      <c r="L170" s="58">
        <v>1</v>
      </c>
      <c r="M170" s="91"/>
      <c r="N170" s="53" t="s">
        <v>98</v>
      </c>
      <c r="O170" s="63" t="s">
        <v>98</v>
      </c>
      <c r="P170" s="54">
        <v>20805.637500000001</v>
      </c>
      <c r="Q170" s="104"/>
      <c r="R170" s="55"/>
      <c r="S170" s="46" t="s">
        <v>1871</v>
      </c>
      <c r="T170" s="46" t="s">
        <v>399</v>
      </c>
      <c r="U170" s="116"/>
    </row>
    <row r="171" spans="1:21" ht="30" customHeight="1" x14ac:dyDescent="0.15">
      <c r="A171" s="110"/>
      <c r="B171" s="65" t="s">
        <v>480</v>
      </c>
      <c r="C171" s="43">
        <v>166</v>
      </c>
      <c r="D171" s="45" t="s">
        <v>494</v>
      </c>
      <c r="E171" s="46" t="s">
        <v>116</v>
      </c>
      <c r="F171" s="47" t="s">
        <v>294</v>
      </c>
      <c r="G171" s="57" t="s">
        <v>96</v>
      </c>
      <c r="H171" s="58">
        <v>1987</v>
      </c>
      <c r="I171" s="59">
        <v>1965</v>
      </c>
      <c r="J171" s="51">
        <v>95</v>
      </c>
      <c r="K171" s="52" t="s">
        <v>97</v>
      </c>
      <c r="L171" s="58">
        <v>1</v>
      </c>
      <c r="M171" s="91"/>
      <c r="N171" s="53" t="s">
        <v>98</v>
      </c>
      <c r="O171" s="63" t="s">
        <v>98</v>
      </c>
      <c r="P171" s="54">
        <v>13287.052631578947</v>
      </c>
      <c r="Q171" s="104"/>
      <c r="R171" s="55"/>
      <c r="S171" s="46" t="s">
        <v>1872</v>
      </c>
      <c r="T171" s="46" t="s">
        <v>495</v>
      </c>
      <c r="U171" s="116"/>
    </row>
    <row r="172" spans="1:21" ht="45" customHeight="1" x14ac:dyDescent="0.15">
      <c r="A172" s="110"/>
      <c r="B172" s="65" t="s">
        <v>480</v>
      </c>
      <c r="C172" s="43">
        <v>167</v>
      </c>
      <c r="D172" s="45" t="s">
        <v>496</v>
      </c>
      <c r="E172" s="46" t="s">
        <v>101</v>
      </c>
      <c r="F172" s="47" t="s">
        <v>136</v>
      </c>
      <c r="G172" s="57" t="s">
        <v>96</v>
      </c>
      <c r="H172" s="58">
        <v>1989</v>
      </c>
      <c r="I172" s="50">
        <v>1975</v>
      </c>
      <c r="J172" s="51">
        <v>56</v>
      </c>
      <c r="K172" s="52" t="s">
        <v>97</v>
      </c>
      <c r="L172" s="58">
        <v>2</v>
      </c>
      <c r="M172" s="91"/>
      <c r="N172" s="53" t="s">
        <v>98</v>
      </c>
      <c r="O172" s="63" t="s">
        <v>98</v>
      </c>
      <c r="P172" s="54">
        <v>10189.928571428571</v>
      </c>
      <c r="Q172" s="104"/>
      <c r="R172" s="55"/>
      <c r="S172" s="46" t="s">
        <v>1873</v>
      </c>
      <c r="T172" s="46" t="s">
        <v>305</v>
      </c>
      <c r="U172" s="116"/>
    </row>
    <row r="173" spans="1:21" ht="55.5" customHeight="1" x14ac:dyDescent="0.15">
      <c r="A173" s="110"/>
      <c r="B173" s="65" t="s">
        <v>480</v>
      </c>
      <c r="C173" s="43">
        <v>168</v>
      </c>
      <c r="D173" s="45" t="s">
        <v>497</v>
      </c>
      <c r="E173" s="46" t="s">
        <v>94</v>
      </c>
      <c r="F173" s="47" t="s">
        <v>95</v>
      </c>
      <c r="G173" s="48" t="s">
        <v>96</v>
      </c>
      <c r="H173" s="49">
        <v>1996</v>
      </c>
      <c r="I173" s="50">
        <v>1996</v>
      </c>
      <c r="J173" s="51">
        <v>36</v>
      </c>
      <c r="K173" s="52" t="s">
        <v>97</v>
      </c>
      <c r="L173" s="49">
        <v>2</v>
      </c>
      <c r="M173" s="91" t="s">
        <v>1103</v>
      </c>
      <c r="N173" s="53" t="s">
        <v>98</v>
      </c>
      <c r="O173" s="63" t="s">
        <v>98</v>
      </c>
      <c r="P173" s="54">
        <v>12145.055555555555</v>
      </c>
      <c r="Q173" s="104"/>
      <c r="R173" s="55"/>
      <c r="S173" s="46" t="s">
        <v>1874</v>
      </c>
      <c r="T173" s="46" t="s">
        <v>212</v>
      </c>
      <c r="U173" s="116"/>
    </row>
    <row r="174" spans="1:21" ht="63" customHeight="1" x14ac:dyDescent="0.15">
      <c r="A174" s="110"/>
      <c r="B174" s="65" t="s">
        <v>480</v>
      </c>
      <c r="C174" s="43">
        <v>169</v>
      </c>
      <c r="D174" s="45" t="s">
        <v>498</v>
      </c>
      <c r="E174" s="46" t="s">
        <v>104</v>
      </c>
      <c r="F174" s="47" t="s">
        <v>105</v>
      </c>
      <c r="G174" s="57" t="s">
        <v>106</v>
      </c>
      <c r="H174" s="58">
        <v>1997</v>
      </c>
      <c r="I174" s="50">
        <v>1997</v>
      </c>
      <c r="J174" s="51">
        <v>71</v>
      </c>
      <c r="K174" s="52" t="s">
        <v>97</v>
      </c>
      <c r="L174" s="58">
        <v>1</v>
      </c>
      <c r="M174" s="91"/>
      <c r="N174" s="53" t="s">
        <v>98</v>
      </c>
      <c r="O174" s="63" t="s">
        <v>98</v>
      </c>
      <c r="P174" s="54">
        <v>23749.774647887323</v>
      </c>
      <c r="Q174" s="104"/>
      <c r="R174" s="55"/>
      <c r="S174" s="46" t="s">
        <v>1875</v>
      </c>
      <c r="T174" s="46" t="s">
        <v>391</v>
      </c>
      <c r="U174" s="116"/>
    </row>
    <row r="175" spans="1:21" ht="30" customHeight="1" x14ac:dyDescent="0.15">
      <c r="A175" s="110"/>
      <c r="B175" s="65" t="s">
        <v>480</v>
      </c>
      <c r="C175" s="43">
        <v>170</v>
      </c>
      <c r="D175" s="45" t="s">
        <v>499</v>
      </c>
      <c r="E175" s="46" t="s">
        <v>205</v>
      </c>
      <c r="F175" s="47" t="s">
        <v>311</v>
      </c>
      <c r="G175" s="57" t="s">
        <v>96</v>
      </c>
      <c r="H175" s="58">
        <v>1989</v>
      </c>
      <c r="I175" s="59">
        <v>1989</v>
      </c>
      <c r="J175" s="51">
        <v>67</v>
      </c>
      <c r="K175" s="52" t="s">
        <v>97</v>
      </c>
      <c r="L175" s="58">
        <v>3</v>
      </c>
      <c r="M175" s="91" t="s">
        <v>1103</v>
      </c>
      <c r="N175" s="53" t="s">
        <v>98</v>
      </c>
      <c r="O175" s="63" t="s">
        <v>98</v>
      </c>
      <c r="P175" s="54">
        <v>19602.507462686568</v>
      </c>
      <c r="Q175" s="104"/>
      <c r="R175" s="55"/>
      <c r="S175" s="46" t="s">
        <v>1876</v>
      </c>
      <c r="T175" s="46" t="s">
        <v>500</v>
      </c>
      <c r="U175" s="116"/>
    </row>
    <row r="176" spans="1:21" ht="30" customHeight="1" x14ac:dyDescent="0.15">
      <c r="A176" s="110"/>
      <c r="B176" s="65" t="s">
        <v>480</v>
      </c>
      <c r="C176" s="43">
        <v>171</v>
      </c>
      <c r="D176" s="45" t="s">
        <v>501</v>
      </c>
      <c r="E176" s="46" t="s">
        <v>140</v>
      </c>
      <c r="F176" s="47" t="s">
        <v>342</v>
      </c>
      <c r="G176" s="57" t="s">
        <v>106</v>
      </c>
      <c r="H176" s="58">
        <v>1969</v>
      </c>
      <c r="I176" s="59">
        <v>1969</v>
      </c>
      <c r="J176" s="51">
        <v>39</v>
      </c>
      <c r="K176" s="52" t="s">
        <v>97</v>
      </c>
      <c r="L176" s="58">
        <v>2</v>
      </c>
      <c r="M176" s="91"/>
      <c r="N176" s="53" t="s">
        <v>192</v>
      </c>
      <c r="O176" s="63" t="s">
        <v>98</v>
      </c>
      <c r="P176" s="54">
        <v>3873.1282051282051</v>
      </c>
      <c r="Q176" s="104"/>
      <c r="R176" s="55"/>
      <c r="S176" s="46" t="s">
        <v>1932</v>
      </c>
      <c r="T176" s="46" t="s">
        <v>502</v>
      </c>
      <c r="U176" s="116"/>
    </row>
    <row r="177" spans="1:21" s="56" customFormat="1" ht="55.5" customHeight="1" x14ac:dyDescent="0.15">
      <c r="A177" s="110"/>
      <c r="B177" s="65" t="s">
        <v>480</v>
      </c>
      <c r="C177" s="43">
        <v>172</v>
      </c>
      <c r="D177" s="45" t="s">
        <v>503</v>
      </c>
      <c r="E177" s="46" t="s">
        <v>164</v>
      </c>
      <c r="F177" s="47" t="s">
        <v>1817</v>
      </c>
      <c r="G177" s="57" t="s">
        <v>106</v>
      </c>
      <c r="H177" s="58">
        <v>2018</v>
      </c>
      <c r="I177" s="50">
        <v>2018</v>
      </c>
      <c r="J177" s="51">
        <v>102</v>
      </c>
      <c r="K177" s="52" t="s">
        <v>97</v>
      </c>
      <c r="L177" s="58">
        <v>2</v>
      </c>
      <c r="M177" s="91" t="s">
        <v>1103</v>
      </c>
      <c r="N177" s="91" t="s">
        <v>1103</v>
      </c>
      <c r="O177" s="63" t="s">
        <v>1103</v>
      </c>
      <c r="P177" s="54">
        <v>27729.176470588234</v>
      </c>
      <c r="Q177" s="104"/>
      <c r="R177" s="55"/>
      <c r="S177" s="46" t="s">
        <v>1843</v>
      </c>
      <c r="T177" s="46" t="s">
        <v>1877</v>
      </c>
      <c r="U177" s="116"/>
    </row>
    <row r="178" spans="1:21" s="56" customFormat="1" ht="30" customHeight="1" x14ac:dyDescent="0.15">
      <c r="A178" s="110"/>
      <c r="B178" s="65" t="s">
        <v>480</v>
      </c>
      <c r="C178" s="43">
        <v>173</v>
      </c>
      <c r="D178" s="45" t="s">
        <v>504</v>
      </c>
      <c r="E178" s="46" t="s">
        <v>200</v>
      </c>
      <c r="F178" s="47" t="s">
        <v>359</v>
      </c>
      <c r="G178" s="57" t="s">
        <v>96</v>
      </c>
      <c r="H178" s="58">
        <v>1995</v>
      </c>
      <c r="I178" s="59">
        <v>1995</v>
      </c>
      <c r="J178" s="51">
        <v>135</v>
      </c>
      <c r="K178" s="52" t="s">
        <v>97</v>
      </c>
      <c r="L178" s="58">
        <v>2</v>
      </c>
      <c r="M178" s="91" t="s">
        <v>1103</v>
      </c>
      <c r="N178" s="53" t="s">
        <v>98</v>
      </c>
      <c r="O178" s="63" t="s">
        <v>98</v>
      </c>
      <c r="P178" s="54">
        <v>15352.437037037036</v>
      </c>
      <c r="Q178" s="104"/>
      <c r="R178" s="55"/>
      <c r="S178" s="46" t="s">
        <v>1878</v>
      </c>
      <c r="T178" s="46" t="s">
        <v>505</v>
      </c>
      <c r="U178" s="116"/>
    </row>
    <row r="179" spans="1:21" s="56" customFormat="1" ht="45" customHeight="1" x14ac:dyDescent="0.15">
      <c r="A179" s="110"/>
      <c r="B179" s="65" t="s">
        <v>480</v>
      </c>
      <c r="C179" s="43">
        <v>174</v>
      </c>
      <c r="D179" s="45" t="s">
        <v>506</v>
      </c>
      <c r="E179" s="46" t="s">
        <v>127</v>
      </c>
      <c r="F179" s="47" t="s">
        <v>128</v>
      </c>
      <c r="G179" s="57" t="s">
        <v>96</v>
      </c>
      <c r="H179" s="58">
        <v>2006</v>
      </c>
      <c r="I179" s="50">
        <v>1974</v>
      </c>
      <c r="J179" s="51">
        <v>96</v>
      </c>
      <c r="K179" s="52" t="s">
        <v>97</v>
      </c>
      <c r="L179" s="58">
        <v>3</v>
      </c>
      <c r="M179" s="91" t="s">
        <v>1103</v>
      </c>
      <c r="N179" s="53" t="s">
        <v>98</v>
      </c>
      <c r="O179" s="63" t="s">
        <v>98</v>
      </c>
      <c r="P179" s="54">
        <v>12531.302083333334</v>
      </c>
      <c r="Q179" s="104"/>
      <c r="R179" s="55"/>
      <c r="S179" s="46" t="s">
        <v>1933</v>
      </c>
      <c r="T179" s="46" t="s">
        <v>440</v>
      </c>
      <c r="U179" s="116"/>
    </row>
    <row r="180" spans="1:21" ht="45" customHeight="1" x14ac:dyDescent="0.15">
      <c r="A180" s="110"/>
      <c r="B180" s="65" t="s">
        <v>480</v>
      </c>
      <c r="C180" s="43">
        <v>175</v>
      </c>
      <c r="D180" s="45" t="s">
        <v>507</v>
      </c>
      <c r="E180" s="46" t="s">
        <v>119</v>
      </c>
      <c r="F180" s="47" t="s">
        <v>120</v>
      </c>
      <c r="G180" s="57" t="s">
        <v>96</v>
      </c>
      <c r="H180" s="58">
        <v>2005</v>
      </c>
      <c r="I180" s="50">
        <v>2005</v>
      </c>
      <c r="J180" s="51">
        <v>80</v>
      </c>
      <c r="K180" s="52" t="s">
        <v>97</v>
      </c>
      <c r="L180" s="58">
        <v>1</v>
      </c>
      <c r="M180" s="91"/>
      <c r="N180" s="53" t="s">
        <v>98</v>
      </c>
      <c r="O180" s="63" t="s">
        <v>98</v>
      </c>
      <c r="P180" s="54">
        <v>16329.9625</v>
      </c>
      <c r="Q180" s="104"/>
      <c r="R180" s="55"/>
      <c r="S180" s="46" t="s">
        <v>1934</v>
      </c>
      <c r="T180" s="46" t="s">
        <v>447</v>
      </c>
      <c r="U180" s="116"/>
    </row>
    <row r="181" spans="1:21" ht="45" customHeight="1" x14ac:dyDescent="0.15">
      <c r="A181" s="110"/>
      <c r="B181" s="66" t="s">
        <v>508</v>
      </c>
      <c r="C181" s="43">
        <v>176</v>
      </c>
      <c r="D181" s="45" t="s">
        <v>509</v>
      </c>
      <c r="E181" s="46" t="s">
        <v>108</v>
      </c>
      <c r="F181" s="47" t="s">
        <v>510</v>
      </c>
      <c r="G181" s="57" t="s">
        <v>183</v>
      </c>
      <c r="H181" s="58">
        <v>1973</v>
      </c>
      <c r="I181" s="59">
        <v>1973</v>
      </c>
      <c r="J181" s="51">
        <v>13140.04</v>
      </c>
      <c r="K181" s="52" t="s">
        <v>97</v>
      </c>
      <c r="L181" s="58">
        <v>3</v>
      </c>
      <c r="M181" s="91" t="s">
        <v>1103</v>
      </c>
      <c r="N181" s="53" t="s">
        <v>98</v>
      </c>
      <c r="O181" s="63" t="s">
        <v>98</v>
      </c>
      <c r="P181" s="54">
        <v>8874.5386412273256</v>
      </c>
      <c r="Q181" s="104">
        <v>0.68054944206241808</v>
      </c>
      <c r="R181" s="55">
        <v>32289.949999999997</v>
      </c>
      <c r="S181" s="46"/>
      <c r="T181" s="46" t="s">
        <v>99</v>
      </c>
      <c r="U181" s="116"/>
    </row>
    <row r="182" spans="1:21" ht="70.5" customHeight="1" x14ac:dyDescent="0.15">
      <c r="A182" s="110"/>
      <c r="B182" s="66" t="s">
        <v>508</v>
      </c>
      <c r="C182" s="43">
        <v>177</v>
      </c>
      <c r="D182" s="45" t="s">
        <v>511</v>
      </c>
      <c r="E182" s="46" t="s">
        <v>108</v>
      </c>
      <c r="F182" s="47" t="s">
        <v>512</v>
      </c>
      <c r="G182" s="57" t="s">
        <v>96</v>
      </c>
      <c r="H182" s="58">
        <v>1978</v>
      </c>
      <c r="I182" s="59">
        <v>1978</v>
      </c>
      <c r="J182" s="51">
        <v>4176.08</v>
      </c>
      <c r="K182" s="52" t="s">
        <v>97</v>
      </c>
      <c r="L182" s="58">
        <v>3</v>
      </c>
      <c r="M182" s="91" t="s">
        <v>1103</v>
      </c>
      <c r="N182" s="53" t="s">
        <v>98</v>
      </c>
      <c r="O182" s="63" t="s">
        <v>98</v>
      </c>
      <c r="P182" s="54">
        <v>10965.592281609695</v>
      </c>
      <c r="Q182" s="104">
        <v>0.19492675955698463</v>
      </c>
      <c r="R182" s="55">
        <v>138453</v>
      </c>
      <c r="S182" s="46"/>
      <c r="T182" s="46" t="s">
        <v>513</v>
      </c>
      <c r="U182" s="116"/>
    </row>
    <row r="183" spans="1:21" ht="45" customHeight="1" x14ac:dyDescent="0.15">
      <c r="A183" s="110"/>
      <c r="B183" s="66" t="s">
        <v>508</v>
      </c>
      <c r="C183" s="43">
        <v>178</v>
      </c>
      <c r="D183" s="45" t="s">
        <v>514</v>
      </c>
      <c r="E183" s="46" t="s">
        <v>108</v>
      </c>
      <c r="F183" s="47" t="s">
        <v>515</v>
      </c>
      <c r="G183" s="57" t="s">
        <v>99</v>
      </c>
      <c r="H183" s="58" t="s">
        <v>99</v>
      </c>
      <c r="I183" s="59" t="s">
        <v>99</v>
      </c>
      <c r="J183" s="51"/>
      <c r="K183" s="52" t="s">
        <v>97</v>
      </c>
      <c r="L183" s="58" t="s">
        <v>99</v>
      </c>
      <c r="M183" s="100"/>
      <c r="N183" s="53" t="s">
        <v>125</v>
      </c>
      <c r="O183" s="101"/>
      <c r="P183" s="54"/>
      <c r="Q183" s="104"/>
      <c r="R183" s="55"/>
      <c r="S183" s="46" t="s">
        <v>99</v>
      </c>
      <c r="T183" s="46" t="s">
        <v>516</v>
      </c>
      <c r="U183" s="116"/>
    </row>
    <row r="184" spans="1:21" ht="55.5" customHeight="1" x14ac:dyDescent="0.15">
      <c r="A184" s="110"/>
      <c r="B184" s="66" t="s">
        <v>508</v>
      </c>
      <c r="C184" s="43">
        <v>179</v>
      </c>
      <c r="D184" s="45" t="s">
        <v>517</v>
      </c>
      <c r="E184" s="46" t="s">
        <v>108</v>
      </c>
      <c r="F184" s="47" t="s">
        <v>512</v>
      </c>
      <c r="G184" s="57" t="s">
        <v>96</v>
      </c>
      <c r="H184" s="58">
        <v>1968</v>
      </c>
      <c r="I184" s="59">
        <v>1968</v>
      </c>
      <c r="J184" s="51">
        <v>11285.53</v>
      </c>
      <c r="K184" s="52" t="s">
        <v>97</v>
      </c>
      <c r="L184" s="58">
        <v>3</v>
      </c>
      <c r="M184" s="91" t="s">
        <v>1103</v>
      </c>
      <c r="N184" s="53" t="s">
        <v>98</v>
      </c>
      <c r="O184" s="63" t="s">
        <v>98</v>
      </c>
      <c r="P184" s="54">
        <v>4299.8726824390305</v>
      </c>
      <c r="Q184" s="104">
        <v>0.34008764864572827</v>
      </c>
      <c r="R184" s="55"/>
      <c r="S184" s="46"/>
      <c r="T184" s="46" t="s">
        <v>518</v>
      </c>
      <c r="U184" s="116"/>
    </row>
    <row r="185" spans="1:21" ht="45" customHeight="1" x14ac:dyDescent="0.15">
      <c r="A185" s="110"/>
      <c r="B185" s="66" t="s">
        <v>508</v>
      </c>
      <c r="C185" s="43">
        <v>180</v>
      </c>
      <c r="D185" s="45" t="s">
        <v>519</v>
      </c>
      <c r="E185" s="46" t="s">
        <v>520</v>
      </c>
      <c r="F185" s="47" t="s">
        <v>515</v>
      </c>
      <c r="G185" s="47" t="s">
        <v>96</v>
      </c>
      <c r="H185" s="49">
        <v>2017</v>
      </c>
      <c r="I185" s="50">
        <v>2017</v>
      </c>
      <c r="J185" s="51">
        <v>6580.43</v>
      </c>
      <c r="K185" s="52" t="s">
        <v>97</v>
      </c>
      <c r="L185" s="49">
        <v>2</v>
      </c>
      <c r="M185" s="90" t="s">
        <v>1103</v>
      </c>
      <c r="N185" s="63" t="s">
        <v>233</v>
      </c>
      <c r="O185" s="63"/>
      <c r="P185" s="54">
        <v>54809.066124858102</v>
      </c>
      <c r="Q185" s="105"/>
      <c r="R185" s="55"/>
      <c r="S185" s="46" t="s">
        <v>99</v>
      </c>
      <c r="T185" s="46" t="s">
        <v>521</v>
      </c>
      <c r="U185" s="116"/>
    </row>
    <row r="186" spans="1:21" ht="55.5" customHeight="1" x14ac:dyDescent="0.15">
      <c r="A186" s="110"/>
      <c r="B186" s="66" t="s">
        <v>508</v>
      </c>
      <c r="C186" s="43">
        <v>181</v>
      </c>
      <c r="D186" s="45" t="s">
        <v>522</v>
      </c>
      <c r="E186" s="46" t="s">
        <v>108</v>
      </c>
      <c r="F186" s="47" t="s">
        <v>512</v>
      </c>
      <c r="G186" s="57" t="s">
        <v>96</v>
      </c>
      <c r="H186" s="58">
        <v>1991</v>
      </c>
      <c r="I186" s="59">
        <v>1991</v>
      </c>
      <c r="J186" s="51">
        <v>1533.0499999999997</v>
      </c>
      <c r="K186" s="52" t="s">
        <v>97</v>
      </c>
      <c r="L186" s="58">
        <v>2</v>
      </c>
      <c r="M186" s="91"/>
      <c r="N186" s="53" t="s">
        <v>98</v>
      </c>
      <c r="O186" s="63" t="s">
        <v>98</v>
      </c>
      <c r="P186" s="54">
        <v>8766.7116331696761</v>
      </c>
      <c r="Q186" s="104">
        <v>0.15313620071684589</v>
      </c>
      <c r="R186" s="55"/>
      <c r="S186" s="46"/>
      <c r="T186" s="46" t="s">
        <v>523</v>
      </c>
      <c r="U186" s="116"/>
    </row>
    <row r="187" spans="1:21" ht="45" customHeight="1" x14ac:dyDescent="0.15">
      <c r="A187" s="110"/>
      <c r="B187" s="66" t="s">
        <v>508</v>
      </c>
      <c r="C187" s="43">
        <v>182</v>
      </c>
      <c r="D187" s="45" t="s">
        <v>524</v>
      </c>
      <c r="E187" s="46" t="s">
        <v>205</v>
      </c>
      <c r="F187" s="47" t="s">
        <v>525</v>
      </c>
      <c r="G187" s="57" t="s">
        <v>526</v>
      </c>
      <c r="H187" s="58">
        <v>1970</v>
      </c>
      <c r="I187" s="59">
        <v>1970</v>
      </c>
      <c r="J187" s="51">
        <v>9.7200000000000006</v>
      </c>
      <c r="K187" s="52" t="s">
        <v>97</v>
      </c>
      <c r="L187" s="58">
        <v>1</v>
      </c>
      <c r="M187" s="91"/>
      <c r="N187" s="53" t="s">
        <v>125</v>
      </c>
      <c r="O187" s="63"/>
      <c r="P187" s="54">
        <v>474980.48037353595</v>
      </c>
      <c r="Q187" s="104">
        <v>0.19407198306280876</v>
      </c>
      <c r="R187" s="55">
        <v>17452</v>
      </c>
      <c r="S187" s="46"/>
      <c r="T187" s="46" t="s">
        <v>527</v>
      </c>
      <c r="U187" s="116"/>
    </row>
    <row r="188" spans="1:21" ht="37.5" customHeight="1" x14ac:dyDescent="0.15">
      <c r="A188" s="110"/>
      <c r="B188" s="66" t="s">
        <v>508</v>
      </c>
      <c r="C188" s="43">
        <v>183</v>
      </c>
      <c r="D188" s="45" t="s">
        <v>528</v>
      </c>
      <c r="E188" s="46" t="s">
        <v>112</v>
      </c>
      <c r="F188" s="47" t="s">
        <v>529</v>
      </c>
      <c r="G188" s="57" t="s">
        <v>96</v>
      </c>
      <c r="H188" s="58">
        <v>1979</v>
      </c>
      <c r="I188" s="59">
        <v>1978</v>
      </c>
      <c r="J188" s="51">
        <v>352.39</v>
      </c>
      <c r="K188" s="52" t="s">
        <v>97</v>
      </c>
      <c r="L188" s="58">
        <v>1</v>
      </c>
      <c r="M188" s="91"/>
      <c r="N188" s="53" t="s">
        <v>125</v>
      </c>
      <c r="O188" s="63"/>
      <c r="P188" s="54">
        <v>78466.199817946472</v>
      </c>
      <c r="Q188" s="104">
        <v>0.73271968068657178</v>
      </c>
      <c r="R188" s="55">
        <v>33709</v>
      </c>
      <c r="S188" s="46"/>
      <c r="T188" s="46" t="s">
        <v>530</v>
      </c>
      <c r="U188" s="116"/>
    </row>
    <row r="189" spans="1:21" ht="37.5" customHeight="1" x14ac:dyDescent="0.15">
      <c r="A189" s="110"/>
      <c r="B189" s="66" t="s">
        <v>508</v>
      </c>
      <c r="C189" s="43">
        <v>184</v>
      </c>
      <c r="D189" s="45" t="s">
        <v>531</v>
      </c>
      <c r="E189" s="46" t="s">
        <v>94</v>
      </c>
      <c r="F189" s="47" t="s">
        <v>532</v>
      </c>
      <c r="G189" s="57" t="s">
        <v>99</v>
      </c>
      <c r="H189" s="58" t="s">
        <v>99</v>
      </c>
      <c r="I189" s="59" t="s">
        <v>99</v>
      </c>
      <c r="J189" s="51"/>
      <c r="K189" s="52" t="s">
        <v>97</v>
      </c>
      <c r="L189" s="58" t="s">
        <v>99</v>
      </c>
      <c r="M189" s="100"/>
      <c r="N189" s="53" t="s">
        <v>125</v>
      </c>
      <c r="O189" s="101"/>
      <c r="P189" s="54"/>
      <c r="Q189" s="104">
        <v>0.10939645435620321</v>
      </c>
      <c r="R189" s="55">
        <v>51558</v>
      </c>
      <c r="S189" s="46" t="s">
        <v>99</v>
      </c>
      <c r="T189" s="46" t="s">
        <v>533</v>
      </c>
      <c r="U189" s="116"/>
    </row>
    <row r="190" spans="1:21" ht="37.5" customHeight="1" x14ac:dyDescent="0.15">
      <c r="A190" s="110"/>
      <c r="B190" s="66" t="s">
        <v>508</v>
      </c>
      <c r="C190" s="43">
        <v>185</v>
      </c>
      <c r="D190" s="45" t="s">
        <v>534</v>
      </c>
      <c r="E190" s="46" t="s">
        <v>164</v>
      </c>
      <c r="F190" s="47" t="s">
        <v>535</v>
      </c>
      <c r="G190" s="57" t="s">
        <v>99</v>
      </c>
      <c r="H190" s="58" t="s">
        <v>99</v>
      </c>
      <c r="I190" s="59" t="s">
        <v>99</v>
      </c>
      <c r="J190" s="51"/>
      <c r="K190" s="52" t="s">
        <v>97</v>
      </c>
      <c r="L190" s="58" t="s">
        <v>99</v>
      </c>
      <c r="M190" s="100"/>
      <c r="N190" s="53" t="s">
        <v>125</v>
      </c>
      <c r="O190" s="101"/>
      <c r="P190" s="54"/>
      <c r="Q190" s="104"/>
      <c r="R190" s="55">
        <v>10485</v>
      </c>
      <c r="S190" s="46" t="s">
        <v>99</v>
      </c>
      <c r="T190" s="46" t="s">
        <v>536</v>
      </c>
      <c r="U190" s="116"/>
    </row>
    <row r="191" spans="1:21" ht="37.5" customHeight="1" x14ac:dyDescent="0.15">
      <c r="A191" s="110"/>
      <c r="B191" s="66" t="s">
        <v>508</v>
      </c>
      <c r="C191" s="43">
        <v>186</v>
      </c>
      <c r="D191" s="45" t="s">
        <v>537</v>
      </c>
      <c r="E191" s="46" t="s">
        <v>101</v>
      </c>
      <c r="F191" s="47" t="s">
        <v>538</v>
      </c>
      <c r="G191" s="57" t="s">
        <v>539</v>
      </c>
      <c r="H191" s="58">
        <v>1995</v>
      </c>
      <c r="I191" s="59">
        <v>1995</v>
      </c>
      <c r="J191" s="51">
        <v>14.6</v>
      </c>
      <c r="K191" s="52" t="s">
        <v>97</v>
      </c>
      <c r="L191" s="58">
        <v>1</v>
      </c>
      <c r="M191" s="91"/>
      <c r="N191" s="53" t="s">
        <v>125</v>
      </c>
      <c r="O191" s="63"/>
      <c r="P191" s="54">
        <v>72985.22965350523</v>
      </c>
      <c r="Q191" s="104">
        <v>0.10907944514501891</v>
      </c>
      <c r="R191" s="55">
        <v>8821</v>
      </c>
      <c r="S191" s="46"/>
      <c r="T191" s="46" t="s">
        <v>540</v>
      </c>
      <c r="U191" s="116"/>
    </row>
    <row r="192" spans="1:21" ht="37.5" customHeight="1" x14ac:dyDescent="0.15">
      <c r="A192" s="110"/>
      <c r="B192" s="66" t="s">
        <v>508</v>
      </c>
      <c r="C192" s="43">
        <v>187</v>
      </c>
      <c r="D192" s="45" t="s">
        <v>541</v>
      </c>
      <c r="E192" s="46" t="s">
        <v>108</v>
      </c>
      <c r="F192" s="47" t="s">
        <v>542</v>
      </c>
      <c r="G192" s="57" t="s">
        <v>124</v>
      </c>
      <c r="H192" s="58">
        <v>1999</v>
      </c>
      <c r="I192" s="59">
        <v>1999</v>
      </c>
      <c r="J192" s="51">
        <v>9.59</v>
      </c>
      <c r="K192" s="52" t="s">
        <v>97</v>
      </c>
      <c r="L192" s="58">
        <v>1</v>
      </c>
      <c r="M192" s="91"/>
      <c r="N192" s="53" t="s">
        <v>125</v>
      </c>
      <c r="O192" s="63"/>
      <c r="P192" s="54">
        <v>139408.90020241673</v>
      </c>
      <c r="Q192" s="104"/>
      <c r="R192" s="55">
        <v>1753</v>
      </c>
      <c r="S192" s="46"/>
      <c r="T192" s="46" t="s">
        <v>543</v>
      </c>
      <c r="U192" s="116"/>
    </row>
    <row r="193" spans="1:21" ht="45" customHeight="1" x14ac:dyDescent="0.15">
      <c r="A193" s="110"/>
      <c r="B193" s="66" t="s">
        <v>508</v>
      </c>
      <c r="C193" s="43">
        <v>188</v>
      </c>
      <c r="D193" s="45" t="s">
        <v>544</v>
      </c>
      <c r="E193" s="46" t="s">
        <v>160</v>
      </c>
      <c r="F193" s="47" t="s">
        <v>545</v>
      </c>
      <c r="G193" s="57" t="s">
        <v>96</v>
      </c>
      <c r="H193" s="58">
        <v>1994</v>
      </c>
      <c r="I193" s="59">
        <v>1979</v>
      </c>
      <c r="J193" s="51">
        <v>33.33</v>
      </c>
      <c r="K193" s="52" t="s">
        <v>97</v>
      </c>
      <c r="L193" s="58">
        <v>1</v>
      </c>
      <c r="M193" s="91"/>
      <c r="N193" s="53" t="s">
        <v>125</v>
      </c>
      <c r="O193" s="63"/>
      <c r="P193" s="54">
        <v>44937.274315666858</v>
      </c>
      <c r="Q193" s="104">
        <v>0.46185372005044134</v>
      </c>
      <c r="R193" s="55">
        <v>12934</v>
      </c>
      <c r="S193" s="46"/>
      <c r="T193" s="46" t="s">
        <v>546</v>
      </c>
      <c r="U193" s="116"/>
    </row>
    <row r="194" spans="1:21" s="56" customFormat="1" ht="55.5" customHeight="1" x14ac:dyDescent="0.15">
      <c r="A194" s="110"/>
      <c r="B194" s="66" t="s">
        <v>508</v>
      </c>
      <c r="C194" s="43">
        <v>189</v>
      </c>
      <c r="D194" s="45" t="s">
        <v>547</v>
      </c>
      <c r="E194" s="46" t="s">
        <v>116</v>
      </c>
      <c r="F194" s="47" t="s">
        <v>548</v>
      </c>
      <c r="G194" s="57" t="s">
        <v>96</v>
      </c>
      <c r="H194" s="58">
        <v>1994</v>
      </c>
      <c r="I194" s="59">
        <v>1981</v>
      </c>
      <c r="J194" s="51">
        <v>39.620000000000005</v>
      </c>
      <c r="K194" s="52" t="s">
        <v>97</v>
      </c>
      <c r="L194" s="58">
        <v>1</v>
      </c>
      <c r="M194" s="91"/>
      <c r="N194" s="53" t="s">
        <v>125</v>
      </c>
      <c r="O194" s="63"/>
      <c r="P194" s="54">
        <v>48928.68129583988</v>
      </c>
      <c r="Q194" s="104">
        <v>0.3097938144329897</v>
      </c>
      <c r="R194" s="55">
        <v>27559</v>
      </c>
      <c r="S194" s="46"/>
      <c r="T194" s="46" t="s">
        <v>549</v>
      </c>
      <c r="U194" s="116"/>
    </row>
    <row r="195" spans="1:21" ht="55.5" customHeight="1" x14ac:dyDescent="0.15">
      <c r="A195" s="110"/>
      <c r="B195" s="66" t="s">
        <v>508</v>
      </c>
      <c r="C195" s="43">
        <v>190</v>
      </c>
      <c r="D195" s="45" t="s">
        <v>550</v>
      </c>
      <c r="E195" s="46" t="s">
        <v>101</v>
      </c>
      <c r="F195" s="47" t="s">
        <v>551</v>
      </c>
      <c r="G195" s="57" t="s">
        <v>96</v>
      </c>
      <c r="H195" s="58">
        <v>1994</v>
      </c>
      <c r="I195" s="59">
        <v>1979</v>
      </c>
      <c r="J195" s="51">
        <v>39.33</v>
      </c>
      <c r="K195" s="52" t="s">
        <v>97</v>
      </c>
      <c r="L195" s="58">
        <v>1</v>
      </c>
      <c r="M195" s="91"/>
      <c r="N195" s="53" t="s">
        <v>125</v>
      </c>
      <c r="O195" s="63"/>
      <c r="P195" s="54">
        <v>51163.92964508458</v>
      </c>
      <c r="Q195" s="104">
        <v>0.16160310277957338</v>
      </c>
      <c r="R195" s="55">
        <v>24943</v>
      </c>
      <c r="S195" s="46"/>
      <c r="T195" s="46" t="s">
        <v>552</v>
      </c>
      <c r="U195" s="116"/>
    </row>
    <row r="196" spans="1:21" ht="45" customHeight="1" x14ac:dyDescent="0.15">
      <c r="A196" s="110"/>
      <c r="B196" s="66" t="s">
        <v>508</v>
      </c>
      <c r="C196" s="43">
        <v>191</v>
      </c>
      <c r="D196" s="45" t="s">
        <v>553</v>
      </c>
      <c r="E196" s="46" t="s">
        <v>94</v>
      </c>
      <c r="F196" s="47" t="s">
        <v>554</v>
      </c>
      <c r="G196" s="57" t="s">
        <v>96</v>
      </c>
      <c r="H196" s="58">
        <v>1993</v>
      </c>
      <c r="I196" s="59">
        <v>1993</v>
      </c>
      <c r="J196" s="51">
        <v>18.600000000000001</v>
      </c>
      <c r="K196" s="52" t="s">
        <v>97</v>
      </c>
      <c r="L196" s="58">
        <v>1</v>
      </c>
      <c r="M196" s="91"/>
      <c r="N196" s="53" t="s">
        <v>125</v>
      </c>
      <c r="O196" s="63"/>
      <c r="P196" s="54">
        <v>76262.599620493347</v>
      </c>
      <c r="Q196" s="104">
        <v>0.2619798234552333</v>
      </c>
      <c r="R196" s="55">
        <v>17561</v>
      </c>
      <c r="S196" s="46"/>
      <c r="T196" s="46" t="s">
        <v>555</v>
      </c>
      <c r="U196" s="116"/>
    </row>
    <row r="197" spans="1:21" ht="55.5" customHeight="1" x14ac:dyDescent="0.15">
      <c r="A197" s="110"/>
      <c r="B197" s="66" t="s">
        <v>508</v>
      </c>
      <c r="C197" s="43">
        <v>192</v>
      </c>
      <c r="D197" s="45" t="s">
        <v>556</v>
      </c>
      <c r="E197" s="46" t="s">
        <v>94</v>
      </c>
      <c r="F197" s="47" t="s">
        <v>557</v>
      </c>
      <c r="G197" s="57" t="s">
        <v>124</v>
      </c>
      <c r="H197" s="58">
        <v>2004</v>
      </c>
      <c r="I197" s="59">
        <v>2004</v>
      </c>
      <c r="J197" s="51">
        <v>39.74</v>
      </c>
      <c r="K197" s="52" t="s">
        <v>97</v>
      </c>
      <c r="L197" s="58">
        <v>1</v>
      </c>
      <c r="M197" s="91"/>
      <c r="N197" s="53" t="s">
        <v>125</v>
      </c>
      <c r="O197" s="63"/>
      <c r="P197" s="54">
        <v>87056.576571242476</v>
      </c>
      <c r="Q197" s="104">
        <v>0.26476793248945146</v>
      </c>
      <c r="R197" s="55"/>
      <c r="S197" s="46"/>
      <c r="T197" s="46" t="s">
        <v>558</v>
      </c>
      <c r="U197" s="116"/>
    </row>
    <row r="198" spans="1:21" ht="55.5" customHeight="1" x14ac:dyDescent="0.15">
      <c r="A198" s="110"/>
      <c r="B198" s="66" t="s">
        <v>508</v>
      </c>
      <c r="C198" s="43">
        <v>193</v>
      </c>
      <c r="D198" s="45" t="s">
        <v>559</v>
      </c>
      <c r="E198" s="46" t="s">
        <v>104</v>
      </c>
      <c r="F198" s="47" t="s">
        <v>560</v>
      </c>
      <c r="G198" s="57" t="s">
        <v>124</v>
      </c>
      <c r="H198" s="58">
        <v>1997</v>
      </c>
      <c r="I198" s="59">
        <v>1997</v>
      </c>
      <c r="J198" s="51">
        <v>75.14</v>
      </c>
      <c r="K198" s="52" t="s">
        <v>97</v>
      </c>
      <c r="L198" s="58">
        <v>1</v>
      </c>
      <c r="M198" s="91"/>
      <c r="N198" s="53" t="s">
        <v>125</v>
      </c>
      <c r="O198" s="63"/>
      <c r="P198" s="54">
        <v>85890.475817689323</v>
      </c>
      <c r="Q198" s="104">
        <v>0.38923235445646576</v>
      </c>
      <c r="R198" s="55">
        <v>26852.78</v>
      </c>
      <c r="S198" s="46"/>
      <c r="T198" s="46" t="s">
        <v>561</v>
      </c>
      <c r="U198" s="116"/>
    </row>
    <row r="199" spans="1:21" ht="55.5" customHeight="1" x14ac:dyDescent="0.15">
      <c r="A199" s="110"/>
      <c r="B199" s="66" t="s">
        <v>508</v>
      </c>
      <c r="C199" s="43">
        <v>194</v>
      </c>
      <c r="D199" s="45" t="s">
        <v>562</v>
      </c>
      <c r="E199" s="46" t="s">
        <v>205</v>
      </c>
      <c r="F199" s="47" t="s">
        <v>563</v>
      </c>
      <c r="G199" s="57" t="s">
        <v>539</v>
      </c>
      <c r="H199" s="58">
        <v>1995</v>
      </c>
      <c r="I199" s="59">
        <v>1995</v>
      </c>
      <c r="J199" s="51">
        <v>20</v>
      </c>
      <c r="K199" s="52" t="s">
        <v>97</v>
      </c>
      <c r="L199" s="58">
        <v>1</v>
      </c>
      <c r="M199" s="91"/>
      <c r="N199" s="53" t="s">
        <v>125</v>
      </c>
      <c r="O199" s="63"/>
      <c r="P199" s="54">
        <v>160714.31764705881</v>
      </c>
      <c r="Q199" s="104">
        <v>0.33311367380560131</v>
      </c>
      <c r="R199" s="55">
        <v>25644.07</v>
      </c>
      <c r="S199" s="46"/>
      <c r="T199" s="46" t="s">
        <v>564</v>
      </c>
      <c r="U199" s="116"/>
    </row>
    <row r="200" spans="1:21" ht="55.5" customHeight="1" x14ac:dyDescent="0.15">
      <c r="A200" s="110"/>
      <c r="B200" s="66" t="s">
        <v>508</v>
      </c>
      <c r="C200" s="43">
        <v>195</v>
      </c>
      <c r="D200" s="45" t="s">
        <v>565</v>
      </c>
      <c r="E200" s="46" t="s">
        <v>144</v>
      </c>
      <c r="F200" s="47" t="s">
        <v>566</v>
      </c>
      <c r="G200" s="57" t="s">
        <v>124</v>
      </c>
      <c r="H200" s="58">
        <v>2014</v>
      </c>
      <c r="I200" s="59">
        <v>2014</v>
      </c>
      <c r="J200" s="51">
        <v>85.2</v>
      </c>
      <c r="K200" s="52" t="s">
        <v>97</v>
      </c>
      <c r="L200" s="58">
        <v>1</v>
      </c>
      <c r="M200" s="91"/>
      <c r="N200" s="53" t="s">
        <v>125</v>
      </c>
      <c r="O200" s="63"/>
      <c r="P200" s="54">
        <v>67815.086302126481</v>
      </c>
      <c r="Q200" s="104">
        <v>0.29324280633688976</v>
      </c>
      <c r="R200" s="55">
        <v>27318</v>
      </c>
      <c r="S200" s="46"/>
      <c r="T200" s="46" t="s">
        <v>567</v>
      </c>
      <c r="U200" s="116"/>
    </row>
    <row r="201" spans="1:21" ht="55.5" customHeight="1" x14ac:dyDescent="0.15">
      <c r="A201" s="110"/>
      <c r="B201" s="66" t="s">
        <v>508</v>
      </c>
      <c r="C201" s="43">
        <v>196</v>
      </c>
      <c r="D201" s="45" t="s">
        <v>568</v>
      </c>
      <c r="E201" s="46" t="s">
        <v>140</v>
      </c>
      <c r="F201" s="47" t="s">
        <v>569</v>
      </c>
      <c r="G201" s="57" t="s">
        <v>96</v>
      </c>
      <c r="H201" s="58">
        <v>1993</v>
      </c>
      <c r="I201" s="59">
        <v>1981</v>
      </c>
      <c r="J201" s="51">
        <v>27.7</v>
      </c>
      <c r="K201" s="52" t="s">
        <v>97</v>
      </c>
      <c r="L201" s="58">
        <v>1</v>
      </c>
      <c r="M201" s="91"/>
      <c r="N201" s="53" t="s">
        <v>125</v>
      </c>
      <c r="O201" s="63"/>
      <c r="P201" s="54">
        <v>127195.35570184753</v>
      </c>
      <c r="Q201" s="104">
        <v>0.17551546391752576</v>
      </c>
      <c r="R201" s="55">
        <v>13378</v>
      </c>
      <c r="S201" s="46"/>
      <c r="T201" s="46" t="s">
        <v>570</v>
      </c>
      <c r="U201" s="116"/>
    </row>
    <row r="202" spans="1:21" ht="55.5" customHeight="1" x14ac:dyDescent="0.15">
      <c r="A202" s="110"/>
      <c r="B202" s="66" t="s">
        <v>508</v>
      </c>
      <c r="C202" s="43">
        <v>197</v>
      </c>
      <c r="D202" s="45" t="s">
        <v>571</v>
      </c>
      <c r="E202" s="46" t="s">
        <v>200</v>
      </c>
      <c r="F202" s="47" t="s">
        <v>572</v>
      </c>
      <c r="G202" s="57" t="s">
        <v>96</v>
      </c>
      <c r="H202" s="58">
        <v>1994</v>
      </c>
      <c r="I202" s="59">
        <v>1994</v>
      </c>
      <c r="J202" s="51">
        <v>22.39</v>
      </c>
      <c r="K202" s="52" t="s">
        <v>97</v>
      </c>
      <c r="L202" s="58">
        <v>1</v>
      </c>
      <c r="M202" s="91"/>
      <c r="N202" s="53" t="s">
        <v>125</v>
      </c>
      <c r="O202" s="63"/>
      <c r="P202" s="54">
        <v>214326.85810367021</v>
      </c>
      <c r="Q202" s="104">
        <v>0.40128865979381445</v>
      </c>
      <c r="R202" s="55">
        <v>34607.79</v>
      </c>
      <c r="S202" s="46"/>
      <c r="T202" s="46" t="s">
        <v>573</v>
      </c>
      <c r="U202" s="116"/>
    </row>
    <row r="203" spans="1:21" ht="55.5" customHeight="1" x14ac:dyDescent="0.15">
      <c r="A203" s="110"/>
      <c r="B203" s="66" t="s">
        <v>508</v>
      </c>
      <c r="C203" s="43">
        <v>198</v>
      </c>
      <c r="D203" s="45" t="s">
        <v>574</v>
      </c>
      <c r="E203" s="46" t="s">
        <v>200</v>
      </c>
      <c r="F203" s="47" t="s">
        <v>575</v>
      </c>
      <c r="G203" s="57" t="s">
        <v>576</v>
      </c>
      <c r="H203" s="58">
        <v>1994</v>
      </c>
      <c r="I203" s="59">
        <v>1994</v>
      </c>
      <c r="J203" s="51">
        <v>19.510000000000002</v>
      </c>
      <c r="K203" s="52" t="s">
        <v>97</v>
      </c>
      <c r="L203" s="58">
        <v>1</v>
      </c>
      <c r="M203" s="91"/>
      <c r="N203" s="53" t="s">
        <v>125</v>
      </c>
      <c r="O203" s="63"/>
      <c r="P203" s="54">
        <v>95120.007839117185</v>
      </c>
      <c r="Q203" s="104">
        <v>0.3009478672985782</v>
      </c>
      <c r="R203" s="55"/>
      <c r="S203" s="46" t="s">
        <v>99</v>
      </c>
      <c r="T203" s="46" t="s">
        <v>577</v>
      </c>
      <c r="U203" s="116"/>
    </row>
    <row r="204" spans="1:21" ht="45" customHeight="1" x14ac:dyDescent="0.15">
      <c r="A204" s="110"/>
      <c r="B204" s="66" t="s">
        <v>508</v>
      </c>
      <c r="C204" s="43">
        <v>199</v>
      </c>
      <c r="D204" s="45" t="s">
        <v>578</v>
      </c>
      <c r="E204" s="46" t="s">
        <v>127</v>
      </c>
      <c r="F204" s="47" t="s">
        <v>579</v>
      </c>
      <c r="G204" s="57" t="s">
        <v>539</v>
      </c>
      <c r="H204" s="58">
        <v>1995</v>
      </c>
      <c r="I204" s="59">
        <v>1995</v>
      </c>
      <c r="J204" s="51">
        <v>14.4</v>
      </c>
      <c r="K204" s="52" t="s">
        <v>97</v>
      </c>
      <c r="L204" s="58">
        <v>1</v>
      </c>
      <c r="M204" s="91"/>
      <c r="N204" s="53" t="s">
        <v>125</v>
      </c>
      <c r="O204" s="63"/>
      <c r="P204" s="54">
        <v>74080.371732026135</v>
      </c>
      <c r="Q204" s="104"/>
      <c r="R204" s="55">
        <v>123</v>
      </c>
      <c r="S204" s="46"/>
      <c r="T204" s="46" t="s">
        <v>580</v>
      </c>
      <c r="U204" s="116"/>
    </row>
    <row r="205" spans="1:21" ht="62.25" customHeight="1" x14ac:dyDescent="0.15">
      <c r="A205" s="110"/>
      <c r="B205" s="66" t="s">
        <v>508</v>
      </c>
      <c r="C205" s="43">
        <v>200</v>
      </c>
      <c r="D205" s="45" t="s">
        <v>581</v>
      </c>
      <c r="E205" s="46" t="s">
        <v>119</v>
      </c>
      <c r="F205" s="47" t="s">
        <v>582</v>
      </c>
      <c r="G205" s="57" t="s">
        <v>539</v>
      </c>
      <c r="H205" s="58">
        <v>1991</v>
      </c>
      <c r="I205" s="59">
        <v>1991</v>
      </c>
      <c r="J205" s="51">
        <v>59.5</v>
      </c>
      <c r="K205" s="52" t="s">
        <v>97</v>
      </c>
      <c r="L205" s="58">
        <v>1</v>
      </c>
      <c r="M205" s="91"/>
      <c r="N205" s="53" t="s">
        <v>125</v>
      </c>
      <c r="O205" s="63"/>
      <c r="P205" s="54">
        <v>82374.510133465141</v>
      </c>
      <c r="Q205" s="104">
        <v>0.23199420919290625</v>
      </c>
      <c r="R205" s="55">
        <v>44360.25</v>
      </c>
      <c r="S205" s="46"/>
      <c r="T205" s="46" t="s">
        <v>583</v>
      </c>
      <c r="U205" s="116"/>
    </row>
    <row r="206" spans="1:21" ht="62.25" customHeight="1" x14ac:dyDescent="0.15">
      <c r="A206" s="110"/>
      <c r="B206" s="66" t="s">
        <v>508</v>
      </c>
      <c r="C206" s="43">
        <v>201</v>
      </c>
      <c r="D206" s="45" t="s">
        <v>584</v>
      </c>
      <c r="E206" s="46" t="s">
        <v>200</v>
      </c>
      <c r="F206" s="47" t="s">
        <v>585</v>
      </c>
      <c r="G206" s="57" t="s">
        <v>99</v>
      </c>
      <c r="H206" s="58" t="s">
        <v>99</v>
      </c>
      <c r="I206" s="59" t="s">
        <v>99</v>
      </c>
      <c r="J206" s="51"/>
      <c r="K206" s="52" t="s">
        <v>97</v>
      </c>
      <c r="L206" s="58" t="s">
        <v>99</v>
      </c>
      <c r="M206" s="100"/>
      <c r="N206" s="53" t="s">
        <v>125</v>
      </c>
      <c r="O206" s="101"/>
      <c r="P206" s="54"/>
      <c r="Q206" s="105">
        <v>0.33007566204287514</v>
      </c>
      <c r="R206" s="55"/>
      <c r="S206" s="46" t="s">
        <v>99</v>
      </c>
      <c r="T206" s="46" t="s">
        <v>586</v>
      </c>
      <c r="U206" s="116"/>
    </row>
    <row r="207" spans="1:21" s="56" customFormat="1" ht="62.25" customHeight="1" x14ac:dyDescent="0.15">
      <c r="A207" s="110"/>
      <c r="B207" s="66" t="s">
        <v>508</v>
      </c>
      <c r="C207" s="43">
        <v>202</v>
      </c>
      <c r="D207" s="45" t="s">
        <v>587</v>
      </c>
      <c r="E207" s="46" t="s">
        <v>200</v>
      </c>
      <c r="F207" s="47" t="s">
        <v>588</v>
      </c>
      <c r="G207" s="57" t="s">
        <v>124</v>
      </c>
      <c r="H207" s="58">
        <v>2000</v>
      </c>
      <c r="I207" s="59">
        <v>2000</v>
      </c>
      <c r="J207" s="51">
        <v>57.61</v>
      </c>
      <c r="K207" s="52" t="s">
        <v>97</v>
      </c>
      <c r="L207" s="58">
        <v>1</v>
      </c>
      <c r="M207" s="91"/>
      <c r="N207" s="53" t="s">
        <v>125</v>
      </c>
      <c r="O207" s="63"/>
      <c r="P207" s="54">
        <v>78641.108648338311</v>
      </c>
      <c r="Q207" s="105">
        <v>0.48520000000000002</v>
      </c>
      <c r="R207" s="55"/>
      <c r="S207" s="46"/>
      <c r="T207" s="46" t="s">
        <v>589</v>
      </c>
      <c r="U207" s="116"/>
    </row>
    <row r="208" spans="1:21" ht="62.25" customHeight="1" x14ac:dyDescent="0.15">
      <c r="A208" s="110"/>
      <c r="B208" s="66" t="s">
        <v>508</v>
      </c>
      <c r="C208" s="43">
        <v>203</v>
      </c>
      <c r="D208" s="45" t="s">
        <v>590</v>
      </c>
      <c r="E208" s="46" t="s">
        <v>200</v>
      </c>
      <c r="F208" s="47" t="s">
        <v>591</v>
      </c>
      <c r="G208" s="57" t="s">
        <v>124</v>
      </c>
      <c r="H208" s="58">
        <v>2014</v>
      </c>
      <c r="I208" s="59">
        <v>2014</v>
      </c>
      <c r="J208" s="51">
        <v>73.08</v>
      </c>
      <c r="K208" s="52" t="s">
        <v>97</v>
      </c>
      <c r="L208" s="58">
        <v>1</v>
      </c>
      <c r="M208" s="91"/>
      <c r="N208" s="53" t="s">
        <v>125</v>
      </c>
      <c r="O208" s="63"/>
      <c r="P208" s="54">
        <v>41836.581184197814</v>
      </c>
      <c r="Q208" s="105">
        <v>0.53720050441361922</v>
      </c>
      <c r="R208" s="55"/>
      <c r="S208" s="46" t="s">
        <v>99</v>
      </c>
      <c r="T208" s="46" t="s">
        <v>592</v>
      </c>
      <c r="U208" s="116"/>
    </row>
    <row r="209" spans="1:21" ht="81" customHeight="1" x14ac:dyDescent="0.15">
      <c r="A209" s="110"/>
      <c r="B209" s="66" t="s">
        <v>508</v>
      </c>
      <c r="C209" s="43">
        <v>204</v>
      </c>
      <c r="D209" s="45" t="s">
        <v>593</v>
      </c>
      <c r="E209" s="46" t="s">
        <v>164</v>
      </c>
      <c r="F209" s="47" t="s">
        <v>594</v>
      </c>
      <c r="G209" s="57" t="s">
        <v>96</v>
      </c>
      <c r="H209" s="58">
        <v>1976</v>
      </c>
      <c r="I209" s="59">
        <v>1976</v>
      </c>
      <c r="J209" s="51">
        <v>137.13999999999999</v>
      </c>
      <c r="K209" s="52" t="s">
        <v>97</v>
      </c>
      <c r="L209" s="58">
        <v>1</v>
      </c>
      <c r="M209" s="91"/>
      <c r="N209" s="53" t="s">
        <v>125</v>
      </c>
      <c r="O209" s="63"/>
      <c r="P209" s="54">
        <v>72899.340090418555</v>
      </c>
      <c r="Q209" s="105">
        <v>0.24795081967213115</v>
      </c>
      <c r="R209" s="55"/>
      <c r="S209" s="46"/>
      <c r="T209" s="46" t="s">
        <v>595</v>
      </c>
      <c r="U209" s="116"/>
    </row>
    <row r="210" spans="1:21" ht="45" customHeight="1" x14ac:dyDescent="0.15">
      <c r="A210" s="110"/>
      <c r="B210" s="66" t="s">
        <v>508</v>
      </c>
      <c r="C210" s="43">
        <v>205</v>
      </c>
      <c r="D210" s="45" t="s">
        <v>596</v>
      </c>
      <c r="E210" s="46" t="s">
        <v>164</v>
      </c>
      <c r="F210" s="47" t="s">
        <v>594</v>
      </c>
      <c r="G210" s="57" t="s">
        <v>96</v>
      </c>
      <c r="H210" s="58">
        <v>1976</v>
      </c>
      <c r="I210" s="59">
        <v>1976</v>
      </c>
      <c r="J210" s="51">
        <v>400.59</v>
      </c>
      <c r="K210" s="52" t="s">
        <v>97</v>
      </c>
      <c r="L210" s="58">
        <v>2</v>
      </c>
      <c r="M210" s="91"/>
      <c r="N210" s="53" t="s">
        <v>125</v>
      </c>
      <c r="O210" s="63"/>
      <c r="P210" s="54">
        <v>28729.894655383312</v>
      </c>
      <c r="Q210" s="105">
        <v>0.27212874908558887</v>
      </c>
      <c r="R210" s="55">
        <v>20353</v>
      </c>
      <c r="S210" s="46"/>
      <c r="T210" s="46" t="s">
        <v>597</v>
      </c>
      <c r="U210" s="116"/>
    </row>
    <row r="211" spans="1:21" s="56" customFormat="1" ht="45" customHeight="1" x14ac:dyDescent="0.15">
      <c r="A211" s="110"/>
      <c r="B211" s="66" t="s">
        <v>508</v>
      </c>
      <c r="C211" s="43">
        <v>206</v>
      </c>
      <c r="D211" s="45" t="s">
        <v>598</v>
      </c>
      <c r="E211" s="46" t="s">
        <v>164</v>
      </c>
      <c r="F211" s="47" t="s">
        <v>594</v>
      </c>
      <c r="G211" s="57" t="s">
        <v>96</v>
      </c>
      <c r="H211" s="58">
        <v>1991</v>
      </c>
      <c r="I211" s="59">
        <v>1991</v>
      </c>
      <c r="J211" s="51">
        <v>2179.66</v>
      </c>
      <c r="K211" s="52" t="s">
        <v>97</v>
      </c>
      <c r="L211" s="58">
        <v>3</v>
      </c>
      <c r="M211" s="91"/>
      <c r="N211" s="53" t="s">
        <v>98</v>
      </c>
      <c r="O211" s="63"/>
      <c r="P211" s="54">
        <v>28294.965040419149</v>
      </c>
      <c r="Q211" s="105">
        <v>0.27914951989026066</v>
      </c>
      <c r="R211" s="55">
        <v>42203.12</v>
      </c>
      <c r="S211" s="46"/>
      <c r="T211" s="46" t="s">
        <v>599</v>
      </c>
      <c r="U211" s="116"/>
    </row>
    <row r="212" spans="1:21" ht="37.5" customHeight="1" x14ac:dyDescent="0.15">
      <c r="A212" s="110"/>
      <c r="B212" s="66" t="s">
        <v>508</v>
      </c>
      <c r="C212" s="43">
        <v>207</v>
      </c>
      <c r="D212" s="45" t="s">
        <v>600</v>
      </c>
      <c r="E212" s="46" t="s">
        <v>131</v>
      </c>
      <c r="F212" s="47" t="s">
        <v>601</v>
      </c>
      <c r="G212" s="57" t="s">
        <v>96</v>
      </c>
      <c r="H212" s="58">
        <v>1993</v>
      </c>
      <c r="I212" s="59">
        <v>1993</v>
      </c>
      <c r="J212" s="51">
        <v>1694.47</v>
      </c>
      <c r="K212" s="52" t="s">
        <v>97</v>
      </c>
      <c r="L212" s="58">
        <v>3</v>
      </c>
      <c r="M212" s="91"/>
      <c r="N212" s="53" t="s">
        <v>98</v>
      </c>
      <c r="O212" s="63"/>
      <c r="P212" s="54">
        <v>19767.417119048605</v>
      </c>
      <c r="Q212" s="104">
        <v>0.65717717717717716</v>
      </c>
      <c r="R212" s="55">
        <v>42321.760000000002</v>
      </c>
      <c r="S212" s="46"/>
      <c r="T212" s="46" t="s">
        <v>602</v>
      </c>
      <c r="U212" s="116"/>
    </row>
    <row r="213" spans="1:21" s="56" customFormat="1" ht="37.5" customHeight="1" x14ac:dyDescent="0.15">
      <c r="A213" s="110"/>
      <c r="B213" s="66" t="s">
        <v>508</v>
      </c>
      <c r="C213" s="43">
        <v>208</v>
      </c>
      <c r="D213" s="45" t="s">
        <v>603</v>
      </c>
      <c r="E213" s="46" t="s">
        <v>131</v>
      </c>
      <c r="F213" s="47" t="s">
        <v>604</v>
      </c>
      <c r="G213" s="57" t="s">
        <v>124</v>
      </c>
      <c r="H213" s="58">
        <v>2004</v>
      </c>
      <c r="I213" s="59">
        <v>2004</v>
      </c>
      <c r="J213" s="51">
        <v>115.50999999999999</v>
      </c>
      <c r="K213" s="52" t="s">
        <v>97</v>
      </c>
      <c r="L213" s="58">
        <v>1</v>
      </c>
      <c r="M213" s="91"/>
      <c r="N213" s="53" t="s">
        <v>125</v>
      </c>
      <c r="O213" s="63"/>
      <c r="P213" s="54">
        <v>12466.464251703626</v>
      </c>
      <c r="Q213" s="104">
        <v>1.5824915824915825E-2</v>
      </c>
      <c r="R213" s="55">
        <v>3955</v>
      </c>
      <c r="S213" s="46"/>
      <c r="T213" s="46" t="s">
        <v>99</v>
      </c>
      <c r="U213" s="116"/>
    </row>
    <row r="214" spans="1:21" ht="45" customHeight="1" x14ac:dyDescent="0.15">
      <c r="A214" s="110"/>
      <c r="B214" s="66" t="s">
        <v>508</v>
      </c>
      <c r="C214" s="43">
        <v>209</v>
      </c>
      <c r="D214" s="45" t="s">
        <v>605</v>
      </c>
      <c r="E214" s="46" t="s">
        <v>606</v>
      </c>
      <c r="F214" s="47" t="s">
        <v>607</v>
      </c>
      <c r="G214" s="47" t="s">
        <v>106</v>
      </c>
      <c r="H214" s="49">
        <v>2017</v>
      </c>
      <c r="I214" s="50">
        <v>2017</v>
      </c>
      <c r="J214" s="51">
        <v>280.39</v>
      </c>
      <c r="K214" s="52" t="s">
        <v>608</v>
      </c>
      <c r="L214" s="49">
        <v>1</v>
      </c>
      <c r="M214" s="90"/>
      <c r="N214" s="63" t="s">
        <v>125</v>
      </c>
      <c r="O214" s="63"/>
      <c r="P214" s="54">
        <v>236072.06747744215</v>
      </c>
      <c r="Q214" s="105">
        <v>0.37977221687520046</v>
      </c>
      <c r="R214" s="55">
        <v>28427.85</v>
      </c>
      <c r="S214" s="46"/>
      <c r="T214" s="46" t="s">
        <v>609</v>
      </c>
      <c r="U214" s="116"/>
    </row>
    <row r="215" spans="1:21" ht="37.5" customHeight="1" x14ac:dyDescent="0.15">
      <c r="A215" s="110"/>
      <c r="B215" s="66" t="s">
        <v>508</v>
      </c>
      <c r="C215" s="43">
        <v>210</v>
      </c>
      <c r="D215" s="45" t="s">
        <v>610</v>
      </c>
      <c r="E215" s="46" t="s">
        <v>104</v>
      </c>
      <c r="F215" s="47" t="s">
        <v>611</v>
      </c>
      <c r="G215" s="57" t="s">
        <v>106</v>
      </c>
      <c r="H215" s="58">
        <v>1967</v>
      </c>
      <c r="I215" s="59">
        <v>1967</v>
      </c>
      <c r="J215" s="51">
        <v>931.97</v>
      </c>
      <c r="K215" s="52" t="s">
        <v>97</v>
      </c>
      <c r="L215" s="58">
        <v>2</v>
      </c>
      <c r="M215" s="91"/>
      <c r="N215" s="53" t="s">
        <v>125</v>
      </c>
      <c r="O215" s="63"/>
      <c r="P215" s="54">
        <v>1796.0900028970889</v>
      </c>
      <c r="Q215" s="104">
        <v>0.53986551392891446</v>
      </c>
      <c r="R215" s="55"/>
      <c r="S215" s="46"/>
      <c r="T215" s="46" t="s">
        <v>612</v>
      </c>
      <c r="U215" s="116"/>
    </row>
    <row r="216" spans="1:21" ht="37.5" customHeight="1" x14ac:dyDescent="0.15">
      <c r="A216" s="110"/>
      <c r="B216" s="66" t="s">
        <v>508</v>
      </c>
      <c r="C216" s="43">
        <v>211</v>
      </c>
      <c r="D216" s="45" t="s">
        <v>613</v>
      </c>
      <c r="E216" s="46" t="s">
        <v>205</v>
      </c>
      <c r="F216" s="47" t="s">
        <v>614</v>
      </c>
      <c r="G216" s="57" t="s">
        <v>96</v>
      </c>
      <c r="H216" s="58">
        <v>1966</v>
      </c>
      <c r="I216" s="59">
        <v>1966</v>
      </c>
      <c r="J216" s="51">
        <v>924.59</v>
      </c>
      <c r="K216" s="52" t="s">
        <v>97</v>
      </c>
      <c r="L216" s="58">
        <v>3</v>
      </c>
      <c r="M216" s="91"/>
      <c r="N216" s="53" t="s">
        <v>125</v>
      </c>
      <c r="O216" s="63"/>
      <c r="P216" s="54">
        <v>4707.9235120431758</v>
      </c>
      <c r="Q216" s="104">
        <v>0.50288461538461537</v>
      </c>
      <c r="R216" s="55">
        <v>0</v>
      </c>
      <c r="S216" s="46"/>
      <c r="T216" s="46" t="s">
        <v>99</v>
      </c>
      <c r="U216" s="116"/>
    </row>
    <row r="217" spans="1:21" ht="37.5" customHeight="1" x14ac:dyDescent="0.15">
      <c r="A217" s="110"/>
      <c r="B217" s="66" t="s">
        <v>508</v>
      </c>
      <c r="C217" s="43">
        <v>212</v>
      </c>
      <c r="D217" s="45" t="s">
        <v>615</v>
      </c>
      <c r="E217" s="46" t="s">
        <v>205</v>
      </c>
      <c r="F217" s="47" t="s">
        <v>315</v>
      </c>
      <c r="G217" s="57" t="s">
        <v>106</v>
      </c>
      <c r="H217" s="58">
        <v>1983</v>
      </c>
      <c r="I217" s="59">
        <v>1983</v>
      </c>
      <c r="J217" s="51">
        <v>442.5</v>
      </c>
      <c r="K217" s="52" t="s">
        <v>97</v>
      </c>
      <c r="L217" s="58">
        <v>1</v>
      </c>
      <c r="M217" s="91"/>
      <c r="N217" s="53" t="s">
        <v>125</v>
      </c>
      <c r="O217" s="63"/>
      <c r="P217" s="54">
        <v>5493.6994350282484</v>
      </c>
      <c r="Q217" s="104">
        <v>0.23804878048780487</v>
      </c>
      <c r="R217" s="55"/>
      <c r="S217" s="46" t="s">
        <v>1879</v>
      </c>
      <c r="T217" s="46" t="s">
        <v>616</v>
      </c>
      <c r="U217" s="116"/>
    </row>
    <row r="218" spans="1:21" ht="37.5" customHeight="1" x14ac:dyDescent="0.15">
      <c r="A218" s="110"/>
      <c r="B218" s="66" t="s">
        <v>508</v>
      </c>
      <c r="C218" s="43">
        <v>213</v>
      </c>
      <c r="D218" s="45" t="s">
        <v>617</v>
      </c>
      <c r="E218" s="46" t="s">
        <v>200</v>
      </c>
      <c r="F218" s="47" t="s">
        <v>218</v>
      </c>
      <c r="G218" s="57" t="s">
        <v>96</v>
      </c>
      <c r="H218" s="58">
        <v>1986</v>
      </c>
      <c r="I218" s="59">
        <v>1986</v>
      </c>
      <c r="J218" s="51">
        <f>1933.39-390.7</f>
        <v>1542.69</v>
      </c>
      <c r="K218" s="52" t="s">
        <v>97</v>
      </c>
      <c r="L218" s="58">
        <v>2</v>
      </c>
      <c r="M218" s="91"/>
      <c r="N218" s="53" t="s">
        <v>98</v>
      </c>
      <c r="O218" s="63" t="s">
        <v>98</v>
      </c>
      <c r="P218" s="54">
        <v>8836.2268622871852</v>
      </c>
      <c r="Q218" s="104">
        <v>0.67907711184389397</v>
      </c>
      <c r="R218" s="55">
        <v>13000</v>
      </c>
      <c r="S218" s="46" t="s">
        <v>219</v>
      </c>
      <c r="T218" s="46" t="s">
        <v>618</v>
      </c>
      <c r="U218" s="116"/>
    </row>
    <row r="219" spans="1:21" ht="37.5" customHeight="1" x14ac:dyDescent="0.15">
      <c r="A219" s="110"/>
      <c r="B219" s="66" t="s">
        <v>508</v>
      </c>
      <c r="C219" s="43">
        <v>214</v>
      </c>
      <c r="D219" s="45" t="s">
        <v>619</v>
      </c>
      <c r="E219" s="46" t="s">
        <v>131</v>
      </c>
      <c r="F219" s="47" t="s">
        <v>620</v>
      </c>
      <c r="G219" s="57" t="s">
        <v>96</v>
      </c>
      <c r="H219" s="58">
        <v>1990</v>
      </c>
      <c r="I219" s="59">
        <v>1990</v>
      </c>
      <c r="J219" s="51">
        <v>3755.94</v>
      </c>
      <c r="K219" s="52" t="s">
        <v>97</v>
      </c>
      <c r="L219" s="58">
        <v>2</v>
      </c>
      <c r="M219" s="91"/>
      <c r="N219" s="53" t="s">
        <v>98</v>
      </c>
      <c r="O219" s="63" t="s">
        <v>98</v>
      </c>
      <c r="P219" s="54">
        <v>12846.089470469253</v>
      </c>
      <c r="Q219" s="104">
        <v>0.56860606060606056</v>
      </c>
      <c r="R219" s="55">
        <v>15658.1</v>
      </c>
      <c r="S219" s="46"/>
      <c r="T219" s="46" t="s">
        <v>99</v>
      </c>
      <c r="U219" s="116"/>
    </row>
    <row r="220" spans="1:21" ht="37.5" customHeight="1" x14ac:dyDescent="0.15">
      <c r="A220" s="110"/>
      <c r="B220" s="66" t="s">
        <v>508</v>
      </c>
      <c r="C220" s="43">
        <v>215</v>
      </c>
      <c r="D220" s="45" t="s">
        <v>621</v>
      </c>
      <c r="E220" s="46" t="s">
        <v>94</v>
      </c>
      <c r="F220" s="47" t="s">
        <v>557</v>
      </c>
      <c r="G220" s="57" t="s">
        <v>96</v>
      </c>
      <c r="H220" s="58">
        <v>1991</v>
      </c>
      <c r="I220" s="59">
        <v>1991</v>
      </c>
      <c r="J220" s="51">
        <v>4581.9400000000005</v>
      </c>
      <c r="K220" s="52" t="s">
        <v>97</v>
      </c>
      <c r="L220" s="58">
        <v>2</v>
      </c>
      <c r="M220" s="91"/>
      <c r="N220" s="53" t="s">
        <v>98</v>
      </c>
      <c r="O220" s="63" t="s">
        <v>98</v>
      </c>
      <c r="P220" s="54">
        <v>8991.7771262203951</v>
      </c>
      <c r="Q220" s="104">
        <v>0.53847910179066905</v>
      </c>
      <c r="R220" s="55">
        <v>49482</v>
      </c>
      <c r="S220" s="46"/>
      <c r="T220" s="46" t="s">
        <v>622</v>
      </c>
      <c r="U220" s="116"/>
    </row>
    <row r="221" spans="1:21" ht="37.5" customHeight="1" x14ac:dyDescent="0.15">
      <c r="A221" s="110"/>
      <c r="B221" s="66" t="s">
        <v>508</v>
      </c>
      <c r="C221" s="43">
        <v>216</v>
      </c>
      <c r="D221" s="45" t="s">
        <v>623</v>
      </c>
      <c r="E221" s="46" t="s">
        <v>101</v>
      </c>
      <c r="F221" s="47" t="s">
        <v>624</v>
      </c>
      <c r="G221" s="57" t="s">
        <v>96</v>
      </c>
      <c r="H221" s="58">
        <v>1980</v>
      </c>
      <c r="I221" s="59">
        <v>1980</v>
      </c>
      <c r="J221" s="51">
        <v>1391.78</v>
      </c>
      <c r="K221" s="52" t="s">
        <v>97</v>
      </c>
      <c r="L221" s="58">
        <v>2</v>
      </c>
      <c r="M221" s="91"/>
      <c r="N221" s="53" t="s">
        <v>233</v>
      </c>
      <c r="O221" s="63"/>
      <c r="P221" s="54">
        <v>3357.0650533848743</v>
      </c>
      <c r="Q221" s="104">
        <v>0.45695364238410596</v>
      </c>
      <c r="R221" s="55"/>
      <c r="S221" s="46"/>
      <c r="T221" s="46" t="s">
        <v>625</v>
      </c>
      <c r="U221" s="116"/>
    </row>
    <row r="222" spans="1:21" ht="37.5" customHeight="1" x14ac:dyDescent="0.15">
      <c r="A222" s="110"/>
      <c r="B222" s="66" t="s">
        <v>508</v>
      </c>
      <c r="C222" s="43">
        <v>217</v>
      </c>
      <c r="D222" s="45" t="s">
        <v>626</v>
      </c>
      <c r="E222" s="46" t="s">
        <v>200</v>
      </c>
      <c r="F222" s="47" t="s">
        <v>627</v>
      </c>
      <c r="G222" s="57" t="s">
        <v>96</v>
      </c>
      <c r="H222" s="58">
        <v>1992</v>
      </c>
      <c r="I222" s="59">
        <v>1992</v>
      </c>
      <c r="J222" s="51">
        <v>1620.96</v>
      </c>
      <c r="K222" s="52" t="s">
        <v>97</v>
      </c>
      <c r="L222" s="58">
        <v>2</v>
      </c>
      <c r="M222" s="91"/>
      <c r="N222" s="53" t="s">
        <v>98</v>
      </c>
      <c r="O222" s="63" t="s">
        <v>98</v>
      </c>
      <c r="P222" s="54">
        <v>16621.778115774265</v>
      </c>
      <c r="Q222" s="105">
        <v>0.76319999999999999</v>
      </c>
      <c r="R222" s="55">
        <v>171499.59</v>
      </c>
      <c r="S222" s="46"/>
      <c r="T222" s="46" t="s">
        <v>628</v>
      </c>
      <c r="U222" s="116"/>
    </row>
    <row r="223" spans="1:21" ht="37.5" customHeight="1" x14ac:dyDescent="0.15">
      <c r="A223" s="110"/>
      <c r="B223" s="66" t="s">
        <v>508</v>
      </c>
      <c r="C223" s="43">
        <v>218</v>
      </c>
      <c r="D223" s="45" t="s">
        <v>629</v>
      </c>
      <c r="E223" s="46" t="s">
        <v>164</v>
      </c>
      <c r="F223" s="47" t="s">
        <v>594</v>
      </c>
      <c r="G223" s="57" t="s">
        <v>96</v>
      </c>
      <c r="H223" s="58">
        <v>1999</v>
      </c>
      <c r="I223" s="59">
        <v>1999</v>
      </c>
      <c r="J223" s="51">
        <v>1936.12</v>
      </c>
      <c r="K223" s="52" t="s">
        <v>97</v>
      </c>
      <c r="L223" s="58">
        <v>2</v>
      </c>
      <c r="M223" s="91" t="s">
        <v>1103</v>
      </c>
      <c r="N223" s="53" t="s">
        <v>98</v>
      </c>
      <c r="O223" s="63" t="s">
        <v>98</v>
      </c>
      <c r="P223" s="54">
        <v>29357.403208478816</v>
      </c>
      <c r="Q223" s="105">
        <v>0.4652</v>
      </c>
      <c r="R223" s="55">
        <v>20454.88</v>
      </c>
      <c r="S223" s="46"/>
      <c r="T223" s="46" t="s">
        <v>630</v>
      </c>
      <c r="U223" s="116"/>
    </row>
    <row r="224" spans="1:21" ht="37.5" customHeight="1" x14ac:dyDescent="0.15">
      <c r="A224" s="110"/>
      <c r="B224" s="66" t="s">
        <v>508</v>
      </c>
      <c r="C224" s="43">
        <v>219</v>
      </c>
      <c r="D224" s="45" t="s">
        <v>631</v>
      </c>
      <c r="E224" s="46" t="s">
        <v>164</v>
      </c>
      <c r="F224" s="47" t="s">
        <v>632</v>
      </c>
      <c r="G224" s="57" t="s">
        <v>96</v>
      </c>
      <c r="H224" s="58">
        <v>1994</v>
      </c>
      <c r="I224" s="59">
        <v>1994</v>
      </c>
      <c r="J224" s="51">
        <v>4431.13</v>
      </c>
      <c r="K224" s="52" t="s">
        <v>97</v>
      </c>
      <c r="L224" s="58">
        <v>2</v>
      </c>
      <c r="M224" s="91"/>
      <c r="N224" s="53" t="s">
        <v>125</v>
      </c>
      <c r="O224" s="63"/>
      <c r="P224" s="54">
        <v>21178.013734645563</v>
      </c>
      <c r="Q224" s="104">
        <v>0.60880036166384843</v>
      </c>
      <c r="R224" s="55"/>
      <c r="S224" s="46"/>
      <c r="T224" s="46" t="s">
        <v>633</v>
      </c>
      <c r="U224" s="116"/>
    </row>
    <row r="225" spans="1:21" ht="45" customHeight="1" x14ac:dyDescent="0.15">
      <c r="A225" s="110"/>
      <c r="B225" s="108" t="s">
        <v>634</v>
      </c>
      <c r="C225" s="43">
        <v>220</v>
      </c>
      <c r="D225" s="45" t="s">
        <v>635</v>
      </c>
      <c r="E225" s="46" t="s">
        <v>164</v>
      </c>
      <c r="F225" s="47" t="s">
        <v>636</v>
      </c>
      <c r="G225" s="57" t="s">
        <v>124</v>
      </c>
      <c r="H225" s="58">
        <v>1997</v>
      </c>
      <c r="I225" s="59">
        <v>1992</v>
      </c>
      <c r="J225" s="51">
        <v>2836.06</v>
      </c>
      <c r="K225" s="52" t="s">
        <v>97</v>
      </c>
      <c r="L225" s="58">
        <v>1</v>
      </c>
      <c r="M225" s="91"/>
      <c r="N225" s="53" t="s">
        <v>125</v>
      </c>
      <c r="O225" s="63"/>
      <c r="P225" s="54">
        <v>31364.873803798229</v>
      </c>
      <c r="Q225" s="104"/>
      <c r="R225" s="55">
        <v>563595</v>
      </c>
      <c r="S225" s="46"/>
      <c r="T225" s="46" t="s">
        <v>637</v>
      </c>
      <c r="U225" s="116"/>
    </row>
    <row r="226" spans="1:21" ht="30" customHeight="1" x14ac:dyDescent="0.15">
      <c r="A226" s="110"/>
      <c r="B226" s="108" t="s">
        <v>634</v>
      </c>
      <c r="C226" s="43">
        <v>221</v>
      </c>
      <c r="D226" s="45" t="s">
        <v>638</v>
      </c>
      <c r="E226" s="46" t="s">
        <v>164</v>
      </c>
      <c r="F226" s="47" t="s">
        <v>639</v>
      </c>
      <c r="G226" s="57" t="s">
        <v>183</v>
      </c>
      <c r="H226" s="58">
        <v>1989</v>
      </c>
      <c r="I226" s="59">
        <v>1989</v>
      </c>
      <c r="J226" s="51">
        <v>11172.18</v>
      </c>
      <c r="K226" s="52" t="s">
        <v>97</v>
      </c>
      <c r="L226" s="58">
        <v>4</v>
      </c>
      <c r="M226" s="91" t="s">
        <v>1853</v>
      </c>
      <c r="N226" s="53" t="s">
        <v>98</v>
      </c>
      <c r="O226" s="63" t="s">
        <v>98</v>
      </c>
      <c r="P226" s="54">
        <v>18015.613783523</v>
      </c>
      <c r="Q226" s="104">
        <v>0.36041735260045116</v>
      </c>
      <c r="R226" s="55">
        <v>64820.51</v>
      </c>
      <c r="S226" s="46"/>
      <c r="T226" s="46" t="s">
        <v>640</v>
      </c>
      <c r="U226" s="116"/>
    </row>
    <row r="227" spans="1:21" ht="30" customHeight="1" x14ac:dyDescent="0.15">
      <c r="A227" s="110"/>
      <c r="B227" s="108" t="s">
        <v>634</v>
      </c>
      <c r="C227" s="43">
        <v>222</v>
      </c>
      <c r="D227" s="45" t="s">
        <v>641</v>
      </c>
      <c r="E227" s="46" t="s">
        <v>164</v>
      </c>
      <c r="F227" s="47" t="s">
        <v>642</v>
      </c>
      <c r="G227" s="57" t="s">
        <v>124</v>
      </c>
      <c r="H227" s="58">
        <v>2006</v>
      </c>
      <c r="I227" s="59">
        <v>2006</v>
      </c>
      <c r="J227" s="51">
        <v>26.63</v>
      </c>
      <c r="K227" s="52" t="s">
        <v>97</v>
      </c>
      <c r="L227" s="58">
        <v>1</v>
      </c>
      <c r="M227" s="91"/>
      <c r="N227" s="53" t="s">
        <v>125</v>
      </c>
      <c r="O227" s="63"/>
      <c r="P227" s="54">
        <v>66889.973713856554</v>
      </c>
      <c r="Q227" s="104"/>
      <c r="R227" s="55"/>
      <c r="S227" s="46"/>
      <c r="T227" s="46" t="s">
        <v>643</v>
      </c>
      <c r="U227" s="116"/>
    </row>
    <row r="228" spans="1:21" ht="30" customHeight="1" x14ac:dyDescent="0.15">
      <c r="A228" s="110"/>
      <c r="B228" s="108" t="s">
        <v>1819</v>
      </c>
      <c r="C228" s="43">
        <v>223</v>
      </c>
      <c r="D228" s="45" t="s">
        <v>644</v>
      </c>
      <c r="E228" s="46" t="s">
        <v>1794</v>
      </c>
      <c r="F228" s="47" t="s">
        <v>645</v>
      </c>
      <c r="G228" s="57" t="s">
        <v>124</v>
      </c>
      <c r="H228" s="58">
        <v>2004</v>
      </c>
      <c r="I228" s="59">
        <v>2004</v>
      </c>
      <c r="J228" s="51">
        <v>19.96</v>
      </c>
      <c r="K228" s="52" t="s">
        <v>97</v>
      </c>
      <c r="L228" s="58">
        <v>1</v>
      </c>
      <c r="M228" s="91"/>
      <c r="N228" s="53" t="s">
        <v>125</v>
      </c>
      <c r="O228" s="63"/>
      <c r="P228" s="54">
        <v>67247.344689378748</v>
      </c>
      <c r="Q228" s="104"/>
      <c r="R228" s="55"/>
      <c r="S228" s="46"/>
      <c r="T228" s="46" t="s">
        <v>646</v>
      </c>
      <c r="U228" s="116"/>
    </row>
    <row r="229" spans="1:21" ht="56.25" customHeight="1" x14ac:dyDescent="0.15">
      <c r="A229" s="110"/>
      <c r="B229" s="108" t="s">
        <v>1819</v>
      </c>
      <c r="C229" s="43">
        <v>224</v>
      </c>
      <c r="D229" s="45" t="s">
        <v>1820</v>
      </c>
      <c r="E229" s="46" t="s">
        <v>1794</v>
      </c>
      <c r="F229" s="47" t="s">
        <v>1817</v>
      </c>
      <c r="G229" s="57" t="s">
        <v>106</v>
      </c>
      <c r="H229" s="58">
        <v>2018</v>
      </c>
      <c r="I229" s="50">
        <v>2018</v>
      </c>
      <c r="J229" s="51">
        <v>507</v>
      </c>
      <c r="K229" s="52" t="s">
        <v>97</v>
      </c>
      <c r="L229" s="58">
        <v>2</v>
      </c>
      <c r="M229" s="91" t="s">
        <v>1103</v>
      </c>
      <c r="N229" s="91" t="s">
        <v>1103</v>
      </c>
      <c r="O229" s="63" t="s">
        <v>1103</v>
      </c>
      <c r="P229" s="54">
        <v>34657.928994082838</v>
      </c>
      <c r="Q229" s="104"/>
      <c r="R229" s="55"/>
      <c r="S229" s="46" t="s">
        <v>1844</v>
      </c>
      <c r="T229" s="46" t="s">
        <v>1821</v>
      </c>
      <c r="U229" s="116"/>
    </row>
    <row r="230" spans="1:21" ht="30" customHeight="1" x14ac:dyDescent="0.15">
      <c r="A230" s="110"/>
      <c r="B230" s="108" t="s">
        <v>634</v>
      </c>
      <c r="C230" s="43">
        <v>225</v>
      </c>
      <c r="D230" s="45" t="s">
        <v>647</v>
      </c>
      <c r="E230" s="46" t="s">
        <v>140</v>
      </c>
      <c r="F230" s="47" t="s">
        <v>648</v>
      </c>
      <c r="G230" s="57" t="s">
        <v>96</v>
      </c>
      <c r="H230" s="58">
        <v>1991</v>
      </c>
      <c r="I230" s="59">
        <v>1991</v>
      </c>
      <c r="J230" s="51">
        <v>1389.29</v>
      </c>
      <c r="K230" s="52" t="s">
        <v>97</v>
      </c>
      <c r="L230" s="58">
        <v>2</v>
      </c>
      <c r="M230" s="91"/>
      <c r="N230" s="53" t="s">
        <v>98</v>
      </c>
      <c r="O230" s="63" t="s">
        <v>98</v>
      </c>
      <c r="P230" s="54">
        <v>23438.274946195539</v>
      </c>
      <c r="Q230" s="104">
        <v>0.13104889040552592</v>
      </c>
      <c r="R230" s="55">
        <v>11644</v>
      </c>
      <c r="S230" s="46"/>
      <c r="T230" s="46" t="s">
        <v>99</v>
      </c>
      <c r="U230" s="116"/>
    </row>
    <row r="231" spans="1:21" ht="30" customHeight="1" x14ac:dyDescent="0.15">
      <c r="A231" s="110"/>
      <c r="B231" s="108" t="s">
        <v>634</v>
      </c>
      <c r="C231" s="43">
        <v>226</v>
      </c>
      <c r="D231" s="45" t="s">
        <v>649</v>
      </c>
      <c r="E231" s="46" t="s">
        <v>140</v>
      </c>
      <c r="F231" s="47" t="s">
        <v>650</v>
      </c>
      <c r="G231" s="57" t="s">
        <v>526</v>
      </c>
      <c r="H231" s="49">
        <v>1973</v>
      </c>
      <c r="I231" s="50">
        <v>1973</v>
      </c>
      <c r="J231" s="51">
        <v>27.6</v>
      </c>
      <c r="K231" s="52" t="s">
        <v>97</v>
      </c>
      <c r="L231" s="58">
        <v>1</v>
      </c>
      <c r="M231" s="91"/>
      <c r="N231" s="53" t="s">
        <v>125</v>
      </c>
      <c r="O231" s="63"/>
      <c r="P231" s="54">
        <v>6686.6304347826081</v>
      </c>
      <c r="Q231" s="104"/>
      <c r="R231" s="55">
        <v>0</v>
      </c>
      <c r="S231" s="46"/>
      <c r="T231" s="46" t="s">
        <v>99</v>
      </c>
      <c r="U231" s="116"/>
    </row>
    <row r="232" spans="1:21" ht="30" customHeight="1" x14ac:dyDescent="0.15">
      <c r="A232" s="110"/>
      <c r="B232" s="108" t="s">
        <v>634</v>
      </c>
      <c r="C232" s="43">
        <v>227</v>
      </c>
      <c r="D232" s="45" t="s">
        <v>651</v>
      </c>
      <c r="E232" s="46" t="s">
        <v>140</v>
      </c>
      <c r="F232" s="47" t="s">
        <v>650</v>
      </c>
      <c r="G232" s="67"/>
      <c r="H232" s="68"/>
      <c r="I232" s="69"/>
      <c r="J232" s="70"/>
      <c r="K232" s="52" t="s">
        <v>97</v>
      </c>
      <c r="L232" s="58">
        <v>1</v>
      </c>
      <c r="M232" s="100"/>
      <c r="N232" s="53" t="s">
        <v>125</v>
      </c>
      <c r="O232" s="101"/>
      <c r="P232" s="54"/>
      <c r="Q232" s="104"/>
      <c r="R232" s="55">
        <v>0</v>
      </c>
      <c r="S232" s="46"/>
      <c r="T232" s="46" t="s">
        <v>99</v>
      </c>
      <c r="U232" s="116"/>
    </row>
    <row r="233" spans="1:21" ht="30" customHeight="1" x14ac:dyDescent="0.15">
      <c r="A233" s="110"/>
      <c r="B233" s="108" t="s">
        <v>634</v>
      </c>
      <c r="C233" s="43">
        <v>228</v>
      </c>
      <c r="D233" s="45" t="s">
        <v>652</v>
      </c>
      <c r="E233" s="46" t="s">
        <v>140</v>
      </c>
      <c r="F233" s="47" t="s">
        <v>653</v>
      </c>
      <c r="G233" s="57" t="s">
        <v>526</v>
      </c>
      <c r="H233" s="58">
        <v>1970</v>
      </c>
      <c r="I233" s="59">
        <v>1970</v>
      </c>
      <c r="J233" s="51">
        <v>37.61</v>
      </c>
      <c r="K233" s="52" t="s">
        <v>97</v>
      </c>
      <c r="L233" s="58">
        <v>1</v>
      </c>
      <c r="M233" s="91"/>
      <c r="N233" s="53" t="s">
        <v>125</v>
      </c>
      <c r="O233" s="63"/>
      <c r="P233" s="54">
        <v>4832.0659399095985</v>
      </c>
      <c r="Q233" s="104"/>
      <c r="R233" s="55">
        <v>0</v>
      </c>
      <c r="S233" s="46"/>
      <c r="T233" s="46" t="s">
        <v>99</v>
      </c>
      <c r="U233" s="116"/>
    </row>
    <row r="234" spans="1:21" ht="38.25" customHeight="1" x14ac:dyDescent="0.15">
      <c r="A234" s="110"/>
      <c r="B234" s="108" t="s">
        <v>634</v>
      </c>
      <c r="C234" s="43">
        <v>229</v>
      </c>
      <c r="D234" s="45" t="s">
        <v>654</v>
      </c>
      <c r="E234" s="46" t="s">
        <v>140</v>
      </c>
      <c r="F234" s="47" t="s">
        <v>653</v>
      </c>
      <c r="G234" s="57" t="s">
        <v>124</v>
      </c>
      <c r="H234" s="58">
        <v>2003</v>
      </c>
      <c r="I234" s="59">
        <v>1986</v>
      </c>
      <c r="J234" s="51">
        <v>70.41</v>
      </c>
      <c r="K234" s="52" t="s">
        <v>97</v>
      </c>
      <c r="L234" s="58">
        <v>1</v>
      </c>
      <c r="M234" s="91"/>
      <c r="N234" s="53" t="s">
        <v>125</v>
      </c>
      <c r="O234" s="63"/>
      <c r="P234" s="54">
        <v>7153.8275813094733</v>
      </c>
      <c r="Q234" s="104"/>
      <c r="R234" s="55">
        <v>0</v>
      </c>
      <c r="S234" s="46"/>
      <c r="T234" s="46" t="s">
        <v>99</v>
      </c>
      <c r="U234" s="116"/>
    </row>
    <row r="235" spans="1:21" ht="30" customHeight="1" x14ac:dyDescent="0.15">
      <c r="A235" s="110"/>
      <c r="B235" s="108" t="s">
        <v>634</v>
      </c>
      <c r="C235" s="43">
        <v>230</v>
      </c>
      <c r="D235" s="45" t="s">
        <v>655</v>
      </c>
      <c r="E235" s="46" t="s">
        <v>140</v>
      </c>
      <c r="F235" s="47" t="s">
        <v>656</v>
      </c>
      <c r="G235" s="57" t="s">
        <v>526</v>
      </c>
      <c r="H235" s="58">
        <v>1974</v>
      </c>
      <c r="I235" s="59">
        <v>1974</v>
      </c>
      <c r="J235" s="51">
        <v>31.2</v>
      </c>
      <c r="K235" s="52" t="s">
        <v>97</v>
      </c>
      <c r="L235" s="58">
        <v>1</v>
      </c>
      <c r="M235" s="91"/>
      <c r="N235" s="53" t="s">
        <v>125</v>
      </c>
      <c r="O235" s="63"/>
      <c r="P235" s="54">
        <v>5825.2564102564102</v>
      </c>
      <c r="Q235" s="104"/>
      <c r="R235" s="55">
        <v>0</v>
      </c>
      <c r="S235" s="46"/>
      <c r="T235" s="46" t="s">
        <v>99</v>
      </c>
      <c r="U235" s="116"/>
    </row>
    <row r="236" spans="1:21" ht="30" customHeight="1" x14ac:dyDescent="0.15">
      <c r="A236" s="110"/>
      <c r="B236" s="108" t="s">
        <v>634</v>
      </c>
      <c r="C236" s="43">
        <v>231</v>
      </c>
      <c r="D236" s="45" t="s">
        <v>657</v>
      </c>
      <c r="E236" s="46" t="s">
        <v>140</v>
      </c>
      <c r="F236" s="47" t="s">
        <v>658</v>
      </c>
      <c r="G236" s="57" t="s">
        <v>96</v>
      </c>
      <c r="H236" s="58">
        <v>1986</v>
      </c>
      <c r="I236" s="59">
        <v>1986</v>
      </c>
      <c r="J236" s="51">
        <v>23.66</v>
      </c>
      <c r="K236" s="52" t="s">
        <v>97</v>
      </c>
      <c r="L236" s="58">
        <v>1</v>
      </c>
      <c r="M236" s="91"/>
      <c r="N236" s="53" t="s">
        <v>125</v>
      </c>
      <c r="O236" s="63"/>
      <c r="P236" s="54">
        <v>10500.084530853761</v>
      </c>
      <c r="Q236" s="104"/>
      <c r="R236" s="55">
        <v>0</v>
      </c>
      <c r="S236" s="46"/>
      <c r="T236" s="46" t="s">
        <v>99</v>
      </c>
      <c r="U236" s="116"/>
    </row>
    <row r="237" spans="1:21" ht="30" customHeight="1" x14ac:dyDescent="0.15">
      <c r="A237" s="110"/>
      <c r="B237" s="108" t="s">
        <v>634</v>
      </c>
      <c r="C237" s="43">
        <v>232</v>
      </c>
      <c r="D237" s="45" t="s">
        <v>659</v>
      </c>
      <c r="E237" s="46" t="s">
        <v>140</v>
      </c>
      <c r="F237" s="47" t="s">
        <v>660</v>
      </c>
      <c r="G237" s="57" t="s">
        <v>96</v>
      </c>
      <c r="H237" s="58">
        <v>1987</v>
      </c>
      <c r="I237" s="59">
        <v>1987</v>
      </c>
      <c r="J237" s="51">
        <v>23.7</v>
      </c>
      <c r="K237" s="52" t="s">
        <v>97</v>
      </c>
      <c r="L237" s="58">
        <v>1</v>
      </c>
      <c r="M237" s="91"/>
      <c r="N237" s="53" t="s">
        <v>125</v>
      </c>
      <c r="O237" s="63"/>
      <c r="P237" s="54">
        <v>10543.544303797469</v>
      </c>
      <c r="Q237" s="104"/>
      <c r="R237" s="55">
        <v>0</v>
      </c>
      <c r="S237" s="46"/>
      <c r="T237" s="46" t="s">
        <v>99</v>
      </c>
      <c r="U237" s="116"/>
    </row>
    <row r="238" spans="1:21" ht="30" customHeight="1" x14ac:dyDescent="0.15">
      <c r="A238" s="110"/>
      <c r="B238" s="108" t="s">
        <v>634</v>
      </c>
      <c r="C238" s="43">
        <v>233</v>
      </c>
      <c r="D238" s="45" t="s">
        <v>661</v>
      </c>
      <c r="E238" s="46" t="s">
        <v>140</v>
      </c>
      <c r="F238" s="47" t="s">
        <v>660</v>
      </c>
      <c r="G238" s="67"/>
      <c r="H238" s="68"/>
      <c r="I238" s="69"/>
      <c r="J238" s="70"/>
      <c r="K238" s="52" t="s">
        <v>97</v>
      </c>
      <c r="L238" s="58">
        <v>1</v>
      </c>
      <c r="M238" s="100"/>
      <c r="N238" s="53" t="s">
        <v>125</v>
      </c>
      <c r="O238" s="101"/>
      <c r="P238" s="54"/>
      <c r="Q238" s="104"/>
      <c r="R238" s="55">
        <v>0</v>
      </c>
      <c r="S238" s="46"/>
      <c r="T238" s="46" t="s">
        <v>99</v>
      </c>
      <c r="U238" s="116"/>
    </row>
    <row r="239" spans="1:21" ht="30" customHeight="1" x14ac:dyDescent="0.15">
      <c r="A239" s="110"/>
      <c r="B239" s="108" t="s">
        <v>634</v>
      </c>
      <c r="C239" s="43">
        <v>234</v>
      </c>
      <c r="D239" s="45" t="s">
        <v>662</v>
      </c>
      <c r="E239" s="46" t="s">
        <v>140</v>
      </c>
      <c r="F239" s="47" t="s">
        <v>663</v>
      </c>
      <c r="G239" s="57" t="s">
        <v>96</v>
      </c>
      <c r="H239" s="58">
        <v>1985</v>
      </c>
      <c r="I239" s="59">
        <v>1985</v>
      </c>
      <c r="J239" s="51">
        <v>23.66</v>
      </c>
      <c r="K239" s="52" t="s">
        <v>97</v>
      </c>
      <c r="L239" s="58">
        <v>1</v>
      </c>
      <c r="M239" s="91"/>
      <c r="N239" s="53" t="s">
        <v>125</v>
      </c>
      <c r="O239" s="63"/>
      <c r="P239" s="54">
        <v>10535.92561284869</v>
      </c>
      <c r="Q239" s="104"/>
      <c r="R239" s="55">
        <v>0</v>
      </c>
      <c r="S239" s="46"/>
      <c r="T239" s="46" t="s">
        <v>99</v>
      </c>
      <c r="U239" s="116"/>
    </row>
    <row r="240" spans="1:21" ht="37.5" customHeight="1" x14ac:dyDescent="0.15">
      <c r="A240" s="110"/>
      <c r="B240" s="108" t="s">
        <v>634</v>
      </c>
      <c r="C240" s="43">
        <v>235</v>
      </c>
      <c r="D240" s="45" t="s">
        <v>664</v>
      </c>
      <c r="E240" s="46" t="s">
        <v>140</v>
      </c>
      <c r="F240" s="47" t="s">
        <v>665</v>
      </c>
      <c r="G240" s="57" t="s">
        <v>124</v>
      </c>
      <c r="H240" s="58">
        <v>2006</v>
      </c>
      <c r="I240" s="59">
        <v>2006</v>
      </c>
      <c r="J240" s="51">
        <v>34.78</v>
      </c>
      <c r="K240" s="52" t="s">
        <v>97</v>
      </c>
      <c r="L240" s="58">
        <v>1</v>
      </c>
      <c r="M240" s="91"/>
      <c r="N240" s="53" t="s">
        <v>125</v>
      </c>
      <c r="O240" s="63"/>
      <c r="P240" s="54">
        <v>17636.026451983897</v>
      </c>
      <c r="Q240" s="104"/>
      <c r="R240" s="55">
        <v>0</v>
      </c>
      <c r="S240" s="46"/>
      <c r="T240" s="46" t="s">
        <v>99</v>
      </c>
      <c r="U240" s="116"/>
    </row>
    <row r="241" spans="1:21" ht="30" customHeight="1" x14ac:dyDescent="0.15">
      <c r="A241" s="110"/>
      <c r="B241" s="108" t="s">
        <v>634</v>
      </c>
      <c r="C241" s="43">
        <v>236</v>
      </c>
      <c r="D241" s="71" t="s">
        <v>666</v>
      </c>
      <c r="E241" s="46" t="s">
        <v>140</v>
      </c>
      <c r="F241" s="47" t="s">
        <v>667</v>
      </c>
      <c r="G241" s="57"/>
      <c r="H241" s="58"/>
      <c r="I241" s="59"/>
      <c r="J241" s="51"/>
      <c r="K241" s="52" t="s">
        <v>97</v>
      </c>
      <c r="L241" s="58"/>
      <c r="M241" s="100"/>
      <c r="N241" s="53" t="s">
        <v>1793</v>
      </c>
      <c r="O241" s="101"/>
      <c r="P241" s="54"/>
      <c r="Q241" s="104"/>
      <c r="R241" s="55">
        <v>0</v>
      </c>
      <c r="S241" s="46"/>
      <c r="T241" s="46"/>
      <c r="U241" s="116"/>
    </row>
    <row r="242" spans="1:21" ht="30" customHeight="1" x14ac:dyDescent="0.15">
      <c r="A242" s="110"/>
      <c r="B242" s="108" t="s">
        <v>634</v>
      </c>
      <c r="C242" s="43">
        <v>237</v>
      </c>
      <c r="D242" s="71" t="s">
        <v>668</v>
      </c>
      <c r="E242" s="46" t="s">
        <v>140</v>
      </c>
      <c r="F242" s="47" t="s">
        <v>658</v>
      </c>
      <c r="G242" s="57"/>
      <c r="H242" s="58"/>
      <c r="I242" s="59"/>
      <c r="J242" s="51"/>
      <c r="K242" s="52" t="s">
        <v>97</v>
      </c>
      <c r="L242" s="58"/>
      <c r="M242" s="100"/>
      <c r="N242" s="53" t="s">
        <v>1793</v>
      </c>
      <c r="O242" s="101"/>
      <c r="P242" s="54"/>
      <c r="Q242" s="104"/>
      <c r="R242" s="55">
        <v>0</v>
      </c>
      <c r="S242" s="46"/>
      <c r="T242" s="46"/>
      <c r="U242" s="116"/>
    </row>
    <row r="243" spans="1:21" ht="30" customHeight="1" x14ac:dyDescent="0.15">
      <c r="A243" s="110"/>
      <c r="B243" s="108" t="s">
        <v>634</v>
      </c>
      <c r="C243" s="43">
        <v>238</v>
      </c>
      <c r="D243" s="71" t="s">
        <v>669</v>
      </c>
      <c r="E243" s="46" t="s">
        <v>140</v>
      </c>
      <c r="F243" s="47" t="s">
        <v>663</v>
      </c>
      <c r="G243" s="57"/>
      <c r="H243" s="58"/>
      <c r="I243" s="59"/>
      <c r="J243" s="51"/>
      <c r="K243" s="52" t="s">
        <v>97</v>
      </c>
      <c r="L243" s="58"/>
      <c r="M243" s="100"/>
      <c r="N243" s="53" t="s">
        <v>1793</v>
      </c>
      <c r="O243" s="101"/>
      <c r="P243" s="54"/>
      <c r="Q243" s="104"/>
      <c r="R243" s="55">
        <v>0</v>
      </c>
      <c r="S243" s="46"/>
      <c r="T243" s="46"/>
      <c r="U243" s="116"/>
    </row>
    <row r="244" spans="1:21" ht="30" customHeight="1" x14ac:dyDescent="0.15">
      <c r="A244" s="110"/>
      <c r="B244" s="108" t="s">
        <v>634</v>
      </c>
      <c r="C244" s="43">
        <v>239</v>
      </c>
      <c r="D244" s="71" t="s">
        <v>670</v>
      </c>
      <c r="E244" s="46" t="s">
        <v>140</v>
      </c>
      <c r="F244" s="47" t="s">
        <v>653</v>
      </c>
      <c r="G244" s="57"/>
      <c r="H244" s="58"/>
      <c r="I244" s="59"/>
      <c r="J244" s="51"/>
      <c r="K244" s="52" t="s">
        <v>97</v>
      </c>
      <c r="L244" s="58"/>
      <c r="M244" s="100"/>
      <c r="N244" s="53" t="s">
        <v>1793</v>
      </c>
      <c r="O244" s="101"/>
      <c r="P244" s="54"/>
      <c r="Q244" s="104"/>
      <c r="R244" s="55">
        <v>0</v>
      </c>
      <c r="S244" s="46"/>
      <c r="T244" s="46"/>
      <c r="U244" s="116"/>
    </row>
    <row r="245" spans="1:21" ht="30" customHeight="1" x14ac:dyDescent="0.15">
      <c r="A245" s="110"/>
      <c r="B245" s="108" t="s">
        <v>634</v>
      </c>
      <c r="C245" s="43">
        <v>240</v>
      </c>
      <c r="D245" s="45" t="s">
        <v>671</v>
      </c>
      <c r="E245" s="46" t="s">
        <v>131</v>
      </c>
      <c r="F245" s="47" t="s">
        <v>672</v>
      </c>
      <c r="G245" s="57" t="s">
        <v>96</v>
      </c>
      <c r="H245" s="58">
        <v>1994</v>
      </c>
      <c r="I245" s="59">
        <v>1994</v>
      </c>
      <c r="J245" s="51">
        <v>3529.58</v>
      </c>
      <c r="K245" s="52" t="s">
        <v>97</v>
      </c>
      <c r="L245" s="58">
        <v>3</v>
      </c>
      <c r="M245" s="91" t="s">
        <v>1103</v>
      </c>
      <c r="N245" s="53" t="s">
        <v>98</v>
      </c>
      <c r="O245" s="63" t="s">
        <v>98</v>
      </c>
      <c r="P245" s="54">
        <v>24155.705778024581</v>
      </c>
      <c r="Q245" s="104">
        <v>0.23806999252338423</v>
      </c>
      <c r="R245" s="55">
        <v>7983</v>
      </c>
      <c r="S245" s="46"/>
      <c r="T245" s="46" t="s">
        <v>99</v>
      </c>
      <c r="U245" s="116"/>
    </row>
    <row r="246" spans="1:21" ht="30" customHeight="1" x14ac:dyDescent="0.15">
      <c r="A246" s="110"/>
      <c r="B246" s="108" t="s">
        <v>634</v>
      </c>
      <c r="C246" s="43">
        <v>241</v>
      </c>
      <c r="D246" s="45" t="s">
        <v>673</v>
      </c>
      <c r="E246" s="46" t="s">
        <v>101</v>
      </c>
      <c r="F246" s="47" t="s">
        <v>674</v>
      </c>
      <c r="G246" s="57" t="s">
        <v>124</v>
      </c>
      <c r="H246" s="58">
        <v>1994</v>
      </c>
      <c r="I246" s="59">
        <v>1990</v>
      </c>
      <c r="J246" s="51">
        <v>1365.44</v>
      </c>
      <c r="K246" s="52" t="s">
        <v>97</v>
      </c>
      <c r="L246" s="58">
        <v>1</v>
      </c>
      <c r="M246" s="91"/>
      <c r="N246" s="53" t="s">
        <v>125</v>
      </c>
      <c r="O246" s="63"/>
      <c r="P246" s="54">
        <v>20300.853571010077</v>
      </c>
      <c r="Q246" s="104">
        <v>5.0747663551401853E-2</v>
      </c>
      <c r="R246" s="55">
        <v>3817</v>
      </c>
      <c r="S246" s="46"/>
      <c r="T246" s="46" t="s">
        <v>99</v>
      </c>
      <c r="U246" s="116"/>
    </row>
    <row r="247" spans="1:21" ht="45" customHeight="1" x14ac:dyDescent="0.15">
      <c r="A247" s="110"/>
      <c r="B247" s="108" t="s">
        <v>634</v>
      </c>
      <c r="C247" s="43">
        <v>242</v>
      </c>
      <c r="D247" s="45" t="s">
        <v>675</v>
      </c>
      <c r="E247" s="46" t="s">
        <v>108</v>
      </c>
      <c r="F247" s="47" t="s">
        <v>676</v>
      </c>
      <c r="G247" s="57" t="s">
        <v>183</v>
      </c>
      <c r="H247" s="58">
        <v>1984</v>
      </c>
      <c r="I247" s="59">
        <v>1984</v>
      </c>
      <c r="J247" s="51">
        <v>19693.7</v>
      </c>
      <c r="K247" s="52" t="s">
        <v>97</v>
      </c>
      <c r="L247" s="58">
        <v>7</v>
      </c>
      <c r="M247" s="91" t="s">
        <v>1103</v>
      </c>
      <c r="N247" s="53" t="s">
        <v>98</v>
      </c>
      <c r="O247" s="63" t="s">
        <v>98</v>
      </c>
      <c r="P247" s="54">
        <v>19579.716508324997</v>
      </c>
      <c r="Q247" s="104">
        <v>0.46008552586329343</v>
      </c>
      <c r="R247" s="55">
        <v>11418.8</v>
      </c>
      <c r="S247" s="46"/>
      <c r="T247" s="46" t="s">
        <v>99</v>
      </c>
      <c r="U247" s="116"/>
    </row>
    <row r="248" spans="1:21" ht="30" customHeight="1" x14ac:dyDescent="0.15">
      <c r="A248" s="110"/>
      <c r="B248" s="108" t="s">
        <v>634</v>
      </c>
      <c r="C248" s="43">
        <v>243</v>
      </c>
      <c r="D248" s="45" t="s">
        <v>677</v>
      </c>
      <c r="E248" s="46" t="s">
        <v>160</v>
      </c>
      <c r="F248" s="47" t="s">
        <v>678</v>
      </c>
      <c r="G248" s="57" t="s">
        <v>526</v>
      </c>
      <c r="H248" s="58">
        <v>1985</v>
      </c>
      <c r="I248" s="59">
        <v>1985</v>
      </c>
      <c r="J248" s="51">
        <v>10349.42</v>
      </c>
      <c r="K248" s="52" t="s">
        <v>97</v>
      </c>
      <c r="L248" s="58">
        <v>3</v>
      </c>
      <c r="M248" s="91"/>
      <c r="N248" s="53" t="s">
        <v>98</v>
      </c>
      <c r="O248" s="63" t="s">
        <v>98</v>
      </c>
      <c r="P248" s="54">
        <v>26511.980091637986</v>
      </c>
      <c r="Q248" s="104">
        <v>0.29391025641025637</v>
      </c>
      <c r="R248" s="55">
        <v>175199.58000000002</v>
      </c>
      <c r="S248" s="46"/>
      <c r="T248" s="46" t="s">
        <v>679</v>
      </c>
      <c r="U248" s="116"/>
    </row>
    <row r="249" spans="1:21" ht="45" customHeight="1" x14ac:dyDescent="0.15">
      <c r="A249" s="110"/>
      <c r="B249" s="72" t="s">
        <v>680</v>
      </c>
      <c r="C249" s="43">
        <v>244</v>
      </c>
      <c r="D249" s="45" t="s">
        <v>681</v>
      </c>
      <c r="E249" s="46" t="s">
        <v>108</v>
      </c>
      <c r="F249" s="47" t="s">
        <v>682</v>
      </c>
      <c r="G249" s="57" t="s">
        <v>96</v>
      </c>
      <c r="H249" s="58">
        <v>1971</v>
      </c>
      <c r="I249" s="59">
        <v>1971</v>
      </c>
      <c r="J249" s="51">
        <f>7467.92-126-63</f>
        <v>7278.92</v>
      </c>
      <c r="K249" s="52" t="s">
        <v>97</v>
      </c>
      <c r="L249" s="58">
        <v>3</v>
      </c>
      <c r="M249" s="91"/>
      <c r="N249" s="53" t="s">
        <v>233</v>
      </c>
      <c r="O249" s="63" t="s">
        <v>98</v>
      </c>
      <c r="P249" s="54">
        <v>11646.567906882878</v>
      </c>
      <c r="Q249" s="104"/>
      <c r="R249" s="55">
        <v>19230.02</v>
      </c>
      <c r="S249" s="46" t="s">
        <v>1836</v>
      </c>
      <c r="T249" s="46" t="s">
        <v>683</v>
      </c>
      <c r="U249" s="116"/>
    </row>
    <row r="250" spans="1:21" ht="38.25" customHeight="1" x14ac:dyDescent="0.15">
      <c r="A250" s="110"/>
      <c r="B250" s="72" t="s">
        <v>680</v>
      </c>
      <c r="C250" s="43">
        <v>245</v>
      </c>
      <c r="D250" s="45" t="s">
        <v>684</v>
      </c>
      <c r="E250" s="46" t="s">
        <v>108</v>
      </c>
      <c r="F250" s="47" t="s">
        <v>685</v>
      </c>
      <c r="G250" s="57" t="s">
        <v>96</v>
      </c>
      <c r="H250" s="58">
        <v>1958</v>
      </c>
      <c r="I250" s="59">
        <v>1958</v>
      </c>
      <c r="J250" s="51">
        <f>7309.95-108</f>
        <v>7201.95</v>
      </c>
      <c r="K250" s="52" t="s">
        <v>97</v>
      </c>
      <c r="L250" s="58">
        <v>4</v>
      </c>
      <c r="M250" s="91"/>
      <c r="N250" s="53" t="s">
        <v>233</v>
      </c>
      <c r="O250" s="63" t="s">
        <v>98</v>
      </c>
      <c r="P250" s="54">
        <v>8001.8602712481697</v>
      </c>
      <c r="Q250" s="104"/>
      <c r="R250" s="55">
        <v>17401</v>
      </c>
      <c r="S250" s="46" t="s">
        <v>686</v>
      </c>
      <c r="T250" s="46" t="s">
        <v>687</v>
      </c>
      <c r="U250" s="116"/>
    </row>
    <row r="251" spans="1:21" ht="38.25" customHeight="1" x14ac:dyDescent="0.15">
      <c r="A251" s="110"/>
      <c r="B251" s="72" t="s">
        <v>680</v>
      </c>
      <c r="C251" s="43">
        <v>246</v>
      </c>
      <c r="D251" s="45" t="s">
        <v>688</v>
      </c>
      <c r="E251" s="46" t="s">
        <v>108</v>
      </c>
      <c r="F251" s="47" t="s">
        <v>689</v>
      </c>
      <c r="G251" s="57" t="s">
        <v>96</v>
      </c>
      <c r="H251" s="58">
        <v>1967</v>
      </c>
      <c r="I251" s="59">
        <v>1967</v>
      </c>
      <c r="J251" s="51">
        <f>5125.55-126</f>
        <v>4999.55</v>
      </c>
      <c r="K251" s="52" t="s">
        <v>97</v>
      </c>
      <c r="L251" s="58">
        <v>3</v>
      </c>
      <c r="M251" s="91"/>
      <c r="N251" s="53" t="s">
        <v>98</v>
      </c>
      <c r="O251" s="63" t="s">
        <v>98</v>
      </c>
      <c r="P251" s="54">
        <v>7322.4638774509767</v>
      </c>
      <c r="Q251" s="104"/>
      <c r="R251" s="55">
        <v>8090</v>
      </c>
      <c r="S251" s="46" t="s">
        <v>690</v>
      </c>
      <c r="T251" s="46" t="s">
        <v>691</v>
      </c>
      <c r="U251" s="116"/>
    </row>
    <row r="252" spans="1:21" ht="38.25" customHeight="1" x14ac:dyDescent="0.15">
      <c r="A252" s="110"/>
      <c r="B252" s="72" t="s">
        <v>680</v>
      </c>
      <c r="C252" s="43">
        <v>247</v>
      </c>
      <c r="D252" s="45" t="s">
        <v>692</v>
      </c>
      <c r="E252" s="46" t="s">
        <v>108</v>
      </c>
      <c r="F252" s="47" t="s">
        <v>693</v>
      </c>
      <c r="G252" s="57" t="s">
        <v>96</v>
      </c>
      <c r="H252" s="58">
        <v>1967</v>
      </c>
      <c r="I252" s="59">
        <v>1967</v>
      </c>
      <c r="J252" s="51">
        <f>7804.65-171</f>
        <v>7633.65</v>
      </c>
      <c r="K252" s="52" t="s">
        <v>97</v>
      </c>
      <c r="L252" s="58">
        <v>3</v>
      </c>
      <c r="M252" s="91"/>
      <c r="N252" s="53" t="s">
        <v>98</v>
      </c>
      <c r="O252" s="63" t="s">
        <v>98</v>
      </c>
      <c r="P252" s="54">
        <v>7535.3450503057493</v>
      </c>
      <c r="Q252" s="104"/>
      <c r="R252" s="55">
        <v>17502.66</v>
      </c>
      <c r="S252" s="46" t="s">
        <v>694</v>
      </c>
      <c r="T252" s="46" t="s">
        <v>695</v>
      </c>
      <c r="U252" s="116"/>
    </row>
    <row r="253" spans="1:21" ht="38.25" customHeight="1" x14ac:dyDescent="0.15">
      <c r="A253" s="110"/>
      <c r="B253" s="72" t="s">
        <v>680</v>
      </c>
      <c r="C253" s="43">
        <v>248</v>
      </c>
      <c r="D253" s="45" t="s">
        <v>696</v>
      </c>
      <c r="E253" s="46" t="s">
        <v>108</v>
      </c>
      <c r="F253" s="47" t="s">
        <v>697</v>
      </c>
      <c r="G253" s="57" t="s">
        <v>96</v>
      </c>
      <c r="H253" s="58">
        <v>1982</v>
      </c>
      <c r="I253" s="59">
        <v>1982</v>
      </c>
      <c r="J253" s="51">
        <f>7095.67-108</f>
        <v>6987.67</v>
      </c>
      <c r="K253" s="52" t="s">
        <v>97</v>
      </c>
      <c r="L253" s="58">
        <v>3</v>
      </c>
      <c r="M253" s="91"/>
      <c r="N253" s="53" t="s">
        <v>98</v>
      </c>
      <c r="O253" s="63" t="s">
        <v>98</v>
      </c>
      <c r="P253" s="54">
        <v>10448.871452217372</v>
      </c>
      <c r="Q253" s="104"/>
      <c r="R253" s="55">
        <v>18150</v>
      </c>
      <c r="S253" s="46" t="s">
        <v>698</v>
      </c>
      <c r="T253" s="46" t="s">
        <v>699</v>
      </c>
      <c r="U253" s="116"/>
    </row>
    <row r="254" spans="1:21" ht="44.25" customHeight="1" x14ac:dyDescent="0.15">
      <c r="A254" s="110"/>
      <c r="B254" s="72" t="s">
        <v>680</v>
      </c>
      <c r="C254" s="43">
        <v>249</v>
      </c>
      <c r="D254" s="45" t="s">
        <v>700</v>
      </c>
      <c r="E254" s="46" t="s">
        <v>108</v>
      </c>
      <c r="F254" s="47" t="s">
        <v>701</v>
      </c>
      <c r="G254" s="57" t="s">
        <v>96</v>
      </c>
      <c r="H254" s="58">
        <v>1963</v>
      </c>
      <c r="I254" s="59">
        <v>1963</v>
      </c>
      <c r="J254" s="51">
        <f>6774.17-126-63</f>
        <v>6585.17</v>
      </c>
      <c r="K254" s="52" t="s">
        <v>97</v>
      </c>
      <c r="L254" s="58">
        <v>2</v>
      </c>
      <c r="M254" s="91"/>
      <c r="N254" s="53" t="s">
        <v>98</v>
      </c>
      <c r="O254" s="63" t="s">
        <v>98</v>
      </c>
      <c r="P254" s="54">
        <v>10215.846526174404</v>
      </c>
      <c r="Q254" s="104"/>
      <c r="R254" s="55">
        <v>19763</v>
      </c>
      <c r="S254" s="46" t="s">
        <v>1837</v>
      </c>
      <c r="T254" s="46" t="s">
        <v>702</v>
      </c>
      <c r="U254" s="116"/>
    </row>
    <row r="255" spans="1:21" s="56" customFormat="1" ht="38.25" customHeight="1" x14ac:dyDescent="0.15">
      <c r="A255" s="110"/>
      <c r="B255" s="72" t="s">
        <v>680</v>
      </c>
      <c r="C255" s="43">
        <v>250</v>
      </c>
      <c r="D255" s="45" t="s">
        <v>703</v>
      </c>
      <c r="E255" s="46" t="s">
        <v>108</v>
      </c>
      <c r="F255" s="47" t="s">
        <v>704</v>
      </c>
      <c r="G255" s="57" t="s">
        <v>96</v>
      </c>
      <c r="H255" s="58">
        <v>1973</v>
      </c>
      <c r="I255" s="59">
        <v>1970</v>
      </c>
      <c r="J255" s="51">
        <f>7296.34-137.6</f>
        <v>7158.74</v>
      </c>
      <c r="K255" s="52" t="s">
        <v>97</v>
      </c>
      <c r="L255" s="58">
        <v>3</v>
      </c>
      <c r="M255" s="91"/>
      <c r="N255" s="53" t="s">
        <v>98</v>
      </c>
      <c r="O255" s="63" t="s">
        <v>98</v>
      </c>
      <c r="P255" s="54">
        <v>10103.194517438931</v>
      </c>
      <c r="Q255" s="104"/>
      <c r="R255" s="55">
        <v>13750.25</v>
      </c>
      <c r="S255" s="46" t="s">
        <v>705</v>
      </c>
      <c r="T255" s="46" t="s">
        <v>706</v>
      </c>
      <c r="U255" s="116"/>
    </row>
    <row r="256" spans="1:21" ht="38.25" customHeight="1" x14ac:dyDescent="0.15">
      <c r="A256" s="110"/>
      <c r="B256" s="72" t="s">
        <v>680</v>
      </c>
      <c r="C256" s="43">
        <v>251</v>
      </c>
      <c r="D256" s="45" t="s">
        <v>707</v>
      </c>
      <c r="E256" s="46" t="s">
        <v>108</v>
      </c>
      <c r="F256" s="47" t="s">
        <v>708</v>
      </c>
      <c r="G256" s="57" t="s">
        <v>96</v>
      </c>
      <c r="H256" s="58">
        <v>1972</v>
      </c>
      <c r="I256" s="59">
        <v>1972</v>
      </c>
      <c r="J256" s="51">
        <f>5501.2-114</f>
        <v>5387.2</v>
      </c>
      <c r="K256" s="52" t="s">
        <v>97</v>
      </c>
      <c r="L256" s="58">
        <v>3</v>
      </c>
      <c r="M256" s="91"/>
      <c r="N256" s="53" t="s">
        <v>98</v>
      </c>
      <c r="O256" s="63" t="s">
        <v>98</v>
      </c>
      <c r="P256" s="54">
        <v>10170.158912285346</v>
      </c>
      <c r="Q256" s="104"/>
      <c r="R256" s="55">
        <v>17572</v>
      </c>
      <c r="S256" s="46" t="s">
        <v>709</v>
      </c>
      <c r="T256" s="46" t="s">
        <v>710</v>
      </c>
      <c r="U256" s="116"/>
    </row>
    <row r="257" spans="1:21" ht="45" customHeight="1" x14ac:dyDescent="0.15">
      <c r="A257" s="110"/>
      <c r="B257" s="72" t="s">
        <v>680</v>
      </c>
      <c r="C257" s="43">
        <v>252</v>
      </c>
      <c r="D257" s="45" t="s">
        <v>711</v>
      </c>
      <c r="E257" s="46" t="s">
        <v>108</v>
      </c>
      <c r="F257" s="47" t="s">
        <v>712</v>
      </c>
      <c r="G257" s="57" t="s">
        <v>96</v>
      </c>
      <c r="H257" s="58">
        <v>1975</v>
      </c>
      <c r="I257" s="59">
        <v>1975</v>
      </c>
      <c r="J257" s="51">
        <v>7315.5599999999995</v>
      </c>
      <c r="K257" s="52" t="s">
        <v>97</v>
      </c>
      <c r="L257" s="58">
        <v>3</v>
      </c>
      <c r="M257" s="91"/>
      <c r="N257" s="53" t="s">
        <v>98</v>
      </c>
      <c r="O257" s="63" t="s">
        <v>98</v>
      </c>
      <c r="P257" s="54">
        <v>9973.6342425967086</v>
      </c>
      <c r="Q257" s="104"/>
      <c r="R257" s="55">
        <v>22998</v>
      </c>
      <c r="S257" s="46"/>
      <c r="T257" s="46" t="s">
        <v>713</v>
      </c>
      <c r="U257" s="116"/>
    </row>
    <row r="258" spans="1:21" ht="38.25" customHeight="1" x14ac:dyDescent="0.15">
      <c r="A258" s="110"/>
      <c r="B258" s="72" t="s">
        <v>680</v>
      </c>
      <c r="C258" s="43">
        <v>253</v>
      </c>
      <c r="D258" s="45" t="s">
        <v>714</v>
      </c>
      <c r="E258" s="46" t="s">
        <v>108</v>
      </c>
      <c r="F258" s="47" t="s">
        <v>715</v>
      </c>
      <c r="G258" s="57" t="s">
        <v>96</v>
      </c>
      <c r="H258" s="58">
        <v>1966</v>
      </c>
      <c r="I258" s="59">
        <v>1964</v>
      </c>
      <c r="J258" s="51">
        <f>3394.77-63</f>
        <v>3331.77</v>
      </c>
      <c r="K258" s="52" t="s">
        <v>97</v>
      </c>
      <c r="L258" s="58">
        <v>3</v>
      </c>
      <c r="M258" s="91"/>
      <c r="N258" s="53" t="s">
        <v>98</v>
      </c>
      <c r="O258" s="63" t="s">
        <v>98</v>
      </c>
      <c r="P258" s="54">
        <v>7564.8244373889293</v>
      </c>
      <c r="Q258" s="104"/>
      <c r="R258" s="55">
        <v>16468</v>
      </c>
      <c r="S258" s="46" t="s">
        <v>716</v>
      </c>
      <c r="T258" s="46" t="s">
        <v>717</v>
      </c>
      <c r="U258" s="116"/>
    </row>
    <row r="259" spans="1:21" ht="38.25" customHeight="1" x14ac:dyDescent="0.15">
      <c r="A259" s="110"/>
      <c r="B259" s="72" t="s">
        <v>680</v>
      </c>
      <c r="C259" s="43">
        <v>254</v>
      </c>
      <c r="D259" s="45" t="s">
        <v>718</v>
      </c>
      <c r="E259" s="46" t="s">
        <v>108</v>
      </c>
      <c r="F259" s="47" t="s">
        <v>719</v>
      </c>
      <c r="G259" s="57" t="s">
        <v>96</v>
      </c>
      <c r="H259" s="58">
        <v>1969</v>
      </c>
      <c r="I259" s="59">
        <v>1969</v>
      </c>
      <c r="J259" s="51">
        <f>6381.81-134</f>
        <v>6247.81</v>
      </c>
      <c r="K259" s="52" t="s">
        <v>97</v>
      </c>
      <c r="L259" s="58">
        <v>3</v>
      </c>
      <c r="M259" s="91"/>
      <c r="N259" s="53" t="s">
        <v>233</v>
      </c>
      <c r="O259" s="63" t="s">
        <v>98</v>
      </c>
      <c r="P259" s="54">
        <v>12431.326485522588</v>
      </c>
      <c r="Q259" s="104"/>
      <c r="R259" s="55">
        <v>21154.5</v>
      </c>
      <c r="S259" s="46" t="s">
        <v>720</v>
      </c>
      <c r="T259" s="46" t="s">
        <v>721</v>
      </c>
      <c r="U259" s="116"/>
    </row>
    <row r="260" spans="1:21" ht="30" customHeight="1" x14ac:dyDescent="0.15">
      <c r="A260" s="110"/>
      <c r="B260" s="72" t="s">
        <v>680</v>
      </c>
      <c r="C260" s="43">
        <v>255</v>
      </c>
      <c r="D260" s="45" t="s">
        <v>722</v>
      </c>
      <c r="E260" s="46" t="s">
        <v>108</v>
      </c>
      <c r="F260" s="47" t="s">
        <v>723</v>
      </c>
      <c r="G260" s="57" t="s">
        <v>96</v>
      </c>
      <c r="H260" s="58">
        <v>1992</v>
      </c>
      <c r="I260" s="59">
        <v>1979</v>
      </c>
      <c r="J260" s="51">
        <v>3778.86</v>
      </c>
      <c r="K260" s="52" t="s">
        <v>97</v>
      </c>
      <c r="L260" s="58">
        <v>3</v>
      </c>
      <c r="M260" s="91"/>
      <c r="N260" s="53" t="s">
        <v>98</v>
      </c>
      <c r="O260" s="63" t="s">
        <v>98</v>
      </c>
      <c r="P260" s="54">
        <v>10593.895679518999</v>
      </c>
      <c r="Q260" s="104"/>
      <c r="R260" s="55">
        <v>22964</v>
      </c>
      <c r="S260" s="46"/>
      <c r="T260" s="46" t="s">
        <v>724</v>
      </c>
      <c r="U260" s="116"/>
    </row>
    <row r="261" spans="1:21" ht="45" customHeight="1" x14ac:dyDescent="0.15">
      <c r="A261" s="110"/>
      <c r="B261" s="72" t="s">
        <v>680</v>
      </c>
      <c r="C261" s="43">
        <v>256</v>
      </c>
      <c r="D261" s="45" t="s">
        <v>725</v>
      </c>
      <c r="E261" s="46" t="s">
        <v>108</v>
      </c>
      <c r="F261" s="47" t="s">
        <v>726</v>
      </c>
      <c r="G261" s="57" t="s">
        <v>96</v>
      </c>
      <c r="H261" s="58">
        <v>1977</v>
      </c>
      <c r="I261" s="59">
        <v>1972</v>
      </c>
      <c r="J261" s="51">
        <v>7303.86</v>
      </c>
      <c r="K261" s="52" t="s">
        <v>97</v>
      </c>
      <c r="L261" s="58">
        <v>3</v>
      </c>
      <c r="M261" s="91"/>
      <c r="N261" s="53" t="s">
        <v>233</v>
      </c>
      <c r="O261" s="63" t="s">
        <v>98</v>
      </c>
      <c r="P261" s="54">
        <v>9862.9300408308663</v>
      </c>
      <c r="Q261" s="104"/>
      <c r="R261" s="55">
        <v>18374</v>
      </c>
      <c r="S261" s="46"/>
      <c r="T261" s="46" t="s">
        <v>727</v>
      </c>
      <c r="U261" s="116"/>
    </row>
    <row r="262" spans="1:21" ht="38.25" customHeight="1" x14ac:dyDescent="0.15">
      <c r="A262" s="110"/>
      <c r="B262" s="72" t="s">
        <v>680</v>
      </c>
      <c r="C262" s="43">
        <v>257</v>
      </c>
      <c r="D262" s="45" t="s">
        <v>728</v>
      </c>
      <c r="E262" s="46" t="s">
        <v>108</v>
      </c>
      <c r="F262" s="47" t="s">
        <v>729</v>
      </c>
      <c r="G262" s="57" t="s">
        <v>96</v>
      </c>
      <c r="H262" s="58">
        <v>1962</v>
      </c>
      <c r="I262" s="59">
        <v>1962</v>
      </c>
      <c r="J262" s="51">
        <f>5708.01-97</f>
        <v>5611.01</v>
      </c>
      <c r="K262" s="52" t="s">
        <v>97</v>
      </c>
      <c r="L262" s="58">
        <v>6</v>
      </c>
      <c r="M262" s="91" t="s">
        <v>2059</v>
      </c>
      <c r="N262" s="53" t="s">
        <v>233</v>
      </c>
      <c r="O262" s="63" t="s">
        <v>98</v>
      </c>
      <c r="P262" s="54">
        <v>7768.4087633089812</v>
      </c>
      <c r="Q262" s="104"/>
      <c r="R262" s="55">
        <v>11788</v>
      </c>
      <c r="S262" s="46" t="s">
        <v>730</v>
      </c>
      <c r="T262" s="46" t="s">
        <v>731</v>
      </c>
      <c r="U262" s="116"/>
    </row>
    <row r="263" spans="1:21" ht="44.25" customHeight="1" x14ac:dyDescent="0.15">
      <c r="A263" s="110"/>
      <c r="B263" s="72" t="s">
        <v>680</v>
      </c>
      <c r="C263" s="43">
        <v>258</v>
      </c>
      <c r="D263" s="45" t="s">
        <v>732</v>
      </c>
      <c r="E263" s="46" t="s">
        <v>108</v>
      </c>
      <c r="F263" s="47" t="s">
        <v>733</v>
      </c>
      <c r="G263" s="57" t="s">
        <v>96</v>
      </c>
      <c r="H263" s="58">
        <v>1993</v>
      </c>
      <c r="I263" s="59">
        <v>1989</v>
      </c>
      <c r="J263" s="51">
        <f>7658.06-63-63</f>
        <v>7532.06</v>
      </c>
      <c r="K263" s="52" t="s">
        <v>97</v>
      </c>
      <c r="L263" s="58">
        <v>3</v>
      </c>
      <c r="M263" s="91"/>
      <c r="N263" s="53" t="s">
        <v>98</v>
      </c>
      <c r="O263" s="63" t="s">
        <v>98</v>
      </c>
      <c r="P263" s="54">
        <v>15433.978270323609</v>
      </c>
      <c r="Q263" s="104"/>
      <c r="R263" s="55">
        <v>26676</v>
      </c>
      <c r="S263" s="46" t="s">
        <v>1838</v>
      </c>
      <c r="T263" s="46" t="s">
        <v>734</v>
      </c>
      <c r="U263" s="116"/>
    </row>
    <row r="264" spans="1:21" ht="38.25" customHeight="1" x14ac:dyDescent="0.15">
      <c r="A264" s="110"/>
      <c r="B264" s="72" t="s">
        <v>680</v>
      </c>
      <c r="C264" s="43">
        <v>259</v>
      </c>
      <c r="D264" s="45" t="s">
        <v>735</v>
      </c>
      <c r="E264" s="46" t="s">
        <v>108</v>
      </c>
      <c r="F264" s="47" t="s">
        <v>736</v>
      </c>
      <c r="G264" s="57" t="s">
        <v>96</v>
      </c>
      <c r="H264" s="58">
        <v>1961</v>
      </c>
      <c r="I264" s="59">
        <v>1961</v>
      </c>
      <c r="J264" s="51">
        <v>8855.7899999999991</v>
      </c>
      <c r="K264" s="52" t="s">
        <v>97</v>
      </c>
      <c r="L264" s="58">
        <v>4</v>
      </c>
      <c r="M264" s="91"/>
      <c r="N264" s="53" t="s">
        <v>98</v>
      </c>
      <c r="O264" s="63" t="s">
        <v>98</v>
      </c>
      <c r="P264" s="54">
        <v>7308.2269705788231</v>
      </c>
      <c r="Q264" s="104"/>
      <c r="R264" s="55">
        <v>22838</v>
      </c>
      <c r="S264" s="46"/>
      <c r="T264" s="46" t="s">
        <v>737</v>
      </c>
      <c r="U264" s="116"/>
    </row>
    <row r="265" spans="1:21" ht="38.25" customHeight="1" x14ac:dyDescent="0.15">
      <c r="A265" s="110"/>
      <c r="B265" s="72" t="s">
        <v>680</v>
      </c>
      <c r="C265" s="43">
        <v>260</v>
      </c>
      <c r="D265" s="45" t="s">
        <v>738</v>
      </c>
      <c r="E265" s="46" t="s">
        <v>108</v>
      </c>
      <c r="F265" s="47" t="s">
        <v>739</v>
      </c>
      <c r="G265" s="57" t="s">
        <v>96</v>
      </c>
      <c r="H265" s="58">
        <v>1972</v>
      </c>
      <c r="I265" s="59">
        <v>1972</v>
      </c>
      <c r="J265" s="51">
        <v>7476.5400000000018</v>
      </c>
      <c r="K265" s="52" t="s">
        <v>97</v>
      </c>
      <c r="L265" s="58">
        <v>4</v>
      </c>
      <c r="M265" s="91" t="s">
        <v>2059</v>
      </c>
      <c r="N265" s="53" t="s">
        <v>98</v>
      </c>
      <c r="O265" s="63" t="s">
        <v>98</v>
      </c>
      <c r="P265" s="54">
        <v>6890.9143862364408</v>
      </c>
      <c r="Q265" s="104"/>
      <c r="R265" s="55">
        <v>18289.16</v>
      </c>
      <c r="S265" s="46"/>
      <c r="T265" s="46" t="s">
        <v>740</v>
      </c>
      <c r="U265" s="116"/>
    </row>
    <row r="266" spans="1:21" ht="38.25" customHeight="1" x14ac:dyDescent="0.15">
      <c r="A266" s="110"/>
      <c r="B266" s="72" t="s">
        <v>680</v>
      </c>
      <c r="C266" s="43">
        <v>261</v>
      </c>
      <c r="D266" s="45" t="s">
        <v>741</v>
      </c>
      <c r="E266" s="46" t="s">
        <v>108</v>
      </c>
      <c r="F266" s="47" t="s">
        <v>742</v>
      </c>
      <c r="G266" s="57" t="s">
        <v>96</v>
      </c>
      <c r="H266" s="58">
        <v>1968</v>
      </c>
      <c r="I266" s="59">
        <v>1968</v>
      </c>
      <c r="J266" s="51">
        <v>7921.2000000000007</v>
      </c>
      <c r="K266" s="52" t="s">
        <v>97</v>
      </c>
      <c r="L266" s="58">
        <v>3</v>
      </c>
      <c r="M266" s="91"/>
      <c r="N266" s="53" t="s">
        <v>98</v>
      </c>
      <c r="O266" s="63" t="s">
        <v>98</v>
      </c>
      <c r="P266" s="54">
        <v>6890.8148458592195</v>
      </c>
      <c r="Q266" s="104"/>
      <c r="R266" s="55">
        <v>17959</v>
      </c>
      <c r="S266" s="46"/>
      <c r="T266" s="46" t="s">
        <v>743</v>
      </c>
      <c r="U266" s="116"/>
    </row>
    <row r="267" spans="1:21" ht="38.25" customHeight="1" x14ac:dyDescent="0.15">
      <c r="A267" s="110"/>
      <c r="B267" s="72" t="s">
        <v>680</v>
      </c>
      <c r="C267" s="43">
        <v>262</v>
      </c>
      <c r="D267" s="45" t="s">
        <v>744</v>
      </c>
      <c r="E267" s="46" t="s">
        <v>108</v>
      </c>
      <c r="F267" s="47" t="s">
        <v>745</v>
      </c>
      <c r="G267" s="57" t="s">
        <v>96</v>
      </c>
      <c r="H267" s="58">
        <v>1979</v>
      </c>
      <c r="I267" s="59">
        <v>1973</v>
      </c>
      <c r="J267" s="51">
        <v>7401.5399999999991</v>
      </c>
      <c r="K267" s="52" t="s">
        <v>97</v>
      </c>
      <c r="L267" s="58">
        <v>3</v>
      </c>
      <c r="M267" s="91"/>
      <c r="N267" s="53" t="s">
        <v>98</v>
      </c>
      <c r="O267" s="63" t="s">
        <v>98</v>
      </c>
      <c r="P267" s="54">
        <v>7895.6662945842618</v>
      </c>
      <c r="Q267" s="104"/>
      <c r="R267" s="55">
        <v>20784</v>
      </c>
      <c r="S267" s="46"/>
      <c r="T267" s="46" t="s">
        <v>746</v>
      </c>
      <c r="U267" s="116"/>
    </row>
    <row r="268" spans="1:21" ht="38.25" customHeight="1" x14ac:dyDescent="0.15">
      <c r="A268" s="110"/>
      <c r="B268" s="72" t="s">
        <v>680</v>
      </c>
      <c r="C268" s="43">
        <v>263</v>
      </c>
      <c r="D268" s="45" t="s">
        <v>747</v>
      </c>
      <c r="E268" s="46" t="s">
        <v>108</v>
      </c>
      <c r="F268" s="47" t="s">
        <v>748</v>
      </c>
      <c r="G268" s="57" t="s">
        <v>96</v>
      </c>
      <c r="H268" s="58">
        <v>1976</v>
      </c>
      <c r="I268" s="59">
        <v>1976</v>
      </c>
      <c r="J268" s="51">
        <v>8025.329999999999</v>
      </c>
      <c r="K268" s="52" t="s">
        <v>97</v>
      </c>
      <c r="L268" s="58">
        <v>3</v>
      </c>
      <c r="M268" s="91"/>
      <c r="N268" s="53" t="s">
        <v>98</v>
      </c>
      <c r="O268" s="63" t="s">
        <v>98</v>
      </c>
      <c r="P268" s="54">
        <v>9287.6721201838536</v>
      </c>
      <c r="Q268" s="104"/>
      <c r="R268" s="55">
        <v>24170.739999999998</v>
      </c>
      <c r="S268" s="46"/>
      <c r="T268" s="46" t="s">
        <v>749</v>
      </c>
      <c r="U268" s="116"/>
    </row>
    <row r="269" spans="1:21" ht="38.25" customHeight="1" x14ac:dyDescent="0.15">
      <c r="A269" s="110"/>
      <c r="B269" s="72" t="s">
        <v>680</v>
      </c>
      <c r="C269" s="43">
        <v>264</v>
      </c>
      <c r="D269" s="45" t="s">
        <v>750</v>
      </c>
      <c r="E269" s="46" t="s">
        <v>108</v>
      </c>
      <c r="F269" s="47" t="s">
        <v>751</v>
      </c>
      <c r="G269" s="57" t="s">
        <v>96</v>
      </c>
      <c r="H269" s="58">
        <v>1961</v>
      </c>
      <c r="I269" s="59">
        <v>1960</v>
      </c>
      <c r="J269" s="51">
        <v>5771.5400000000009</v>
      </c>
      <c r="K269" s="52" t="s">
        <v>97</v>
      </c>
      <c r="L269" s="58">
        <v>3</v>
      </c>
      <c r="M269" s="91"/>
      <c r="N269" s="53" t="s">
        <v>233</v>
      </c>
      <c r="O269" s="63" t="s">
        <v>98</v>
      </c>
      <c r="P269" s="54">
        <v>6036.9301053992094</v>
      </c>
      <c r="Q269" s="104"/>
      <c r="R269" s="55">
        <v>19907.32</v>
      </c>
      <c r="S269" s="46"/>
      <c r="T269" s="46" t="s">
        <v>752</v>
      </c>
      <c r="U269" s="116"/>
    </row>
    <row r="270" spans="1:21" ht="38.25" customHeight="1" x14ac:dyDescent="0.15">
      <c r="A270" s="110"/>
      <c r="B270" s="72" t="s">
        <v>680</v>
      </c>
      <c r="C270" s="43">
        <v>265</v>
      </c>
      <c r="D270" s="45" t="s">
        <v>753</v>
      </c>
      <c r="E270" s="46" t="s">
        <v>108</v>
      </c>
      <c r="F270" s="47" t="s">
        <v>754</v>
      </c>
      <c r="G270" s="57" t="s">
        <v>96</v>
      </c>
      <c r="H270" s="58">
        <v>1995</v>
      </c>
      <c r="I270" s="59">
        <v>1995</v>
      </c>
      <c r="J270" s="51">
        <v>6967.8199999999988</v>
      </c>
      <c r="K270" s="52" t="s">
        <v>97</v>
      </c>
      <c r="L270" s="58">
        <v>3</v>
      </c>
      <c r="M270" s="91"/>
      <c r="N270" s="53" t="s">
        <v>98</v>
      </c>
      <c r="O270" s="63" t="s">
        <v>98</v>
      </c>
      <c r="P270" s="54">
        <v>10815.677653666129</v>
      </c>
      <c r="Q270" s="104"/>
      <c r="R270" s="55">
        <v>32374.74</v>
      </c>
      <c r="S270" s="46"/>
      <c r="T270" s="46" t="s">
        <v>755</v>
      </c>
      <c r="U270" s="116"/>
    </row>
    <row r="271" spans="1:21" ht="30" customHeight="1" x14ac:dyDescent="0.15">
      <c r="A271" s="110"/>
      <c r="B271" s="72" t="s">
        <v>680</v>
      </c>
      <c r="C271" s="43">
        <v>266</v>
      </c>
      <c r="D271" s="45" t="s">
        <v>756</v>
      </c>
      <c r="E271" s="46" t="s">
        <v>112</v>
      </c>
      <c r="F271" s="47" t="s">
        <v>1962</v>
      </c>
      <c r="G271" s="57" t="s">
        <v>96</v>
      </c>
      <c r="H271" s="58">
        <v>1965</v>
      </c>
      <c r="I271" s="59">
        <v>1965</v>
      </c>
      <c r="J271" s="51">
        <v>6509.73</v>
      </c>
      <c r="K271" s="52" t="s">
        <v>97</v>
      </c>
      <c r="L271" s="58">
        <v>3</v>
      </c>
      <c r="M271" s="91"/>
      <c r="N271" s="53" t="s">
        <v>98</v>
      </c>
      <c r="O271" s="63" t="s">
        <v>98</v>
      </c>
      <c r="P271" s="54">
        <v>10983.762213527956</v>
      </c>
      <c r="Q271" s="104"/>
      <c r="R271" s="55">
        <v>14745.35</v>
      </c>
      <c r="S271" s="46"/>
      <c r="T271" s="46" t="s">
        <v>757</v>
      </c>
      <c r="U271" s="116"/>
    </row>
    <row r="272" spans="1:21" ht="45" customHeight="1" x14ac:dyDescent="0.15">
      <c r="A272" s="110"/>
      <c r="B272" s="72" t="s">
        <v>680</v>
      </c>
      <c r="C272" s="43">
        <v>267</v>
      </c>
      <c r="D272" s="45" t="s">
        <v>758</v>
      </c>
      <c r="E272" s="46" t="s">
        <v>112</v>
      </c>
      <c r="F272" s="47" t="s">
        <v>759</v>
      </c>
      <c r="G272" s="57" t="s">
        <v>96</v>
      </c>
      <c r="H272" s="58">
        <v>1992</v>
      </c>
      <c r="I272" s="59">
        <v>1992</v>
      </c>
      <c r="J272" s="51">
        <f>8318.44-63-63</f>
        <v>8192.44</v>
      </c>
      <c r="K272" s="52" t="s">
        <v>97</v>
      </c>
      <c r="L272" s="58">
        <v>3</v>
      </c>
      <c r="M272" s="91"/>
      <c r="N272" s="53" t="s">
        <v>98</v>
      </c>
      <c r="O272" s="63" t="s">
        <v>98</v>
      </c>
      <c r="P272" s="54">
        <v>12163.456092631575</v>
      </c>
      <c r="Q272" s="104"/>
      <c r="R272" s="55">
        <v>27193</v>
      </c>
      <c r="S272" s="46" t="s">
        <v>2001</v>
      </c>
      <c r="T272" s="46" t="s">
        <v>760</v>
      </c>
      <c r="U272" s="116"/>
    </row>
    <row r="273" spans="1:21" ht="55.5" customHeight="1" x14ac:dyDescent="0.15">
      <c r="A273" s="110"/>
      <c r="B273" s="72" t="s">
        <v>680</v>
      </c>
      <c r="C273" s="43">
        <v>268</v>
      </c>
      <c r="D273" s="45" t="s">
        <v>761</v>
      </c>
      <c r="E273" s="46" t="s">
        <v>112</v>
      </c>
      <c r="F273" s="47" t="s">
        <v>762</v>
      </c>
      <c r="G273" s="57" t="s">
        <v>96</v>
      </c>
      <c r="H273" s="58">
        <v>1981</v>
      </c>
      <c r="I273" s="59">
        <v>1981</v>
      </c>
      <c r="J273" s="51">
        <v>8103.2500000000009</v>
      </c>
      <c r="K273" s="52" t="s">
        <v>97</v>
      </c>
      <c r="L273" s="58">
        <v>3</v>
      </c>
      <c r="M273" s="91"/>
      <c r="N273" s="53" t="s">
        <v>98</v>
      </c>
      <c r="O273" s="63" t="s">
        <v>98</v>
      </c>
      <c r="P273" s="54">
        <v>12958.011208315456</v>
      </c>
      <c r="Q273" s="104"/>
      <c r="R273" s="55">
        <v>28088.38</v>
      </c>
      <c r="S273" s="46"/>
      <c r="T273" s="46" t="s">
        <v>763</v>
      </c>
      <c r="U273" s="116"/>
    </row>
    <row r="274" spans="1:21" ht="38.25" customHeight="1" x14ac:dyDescent="0.15">
      <c r="A274" s="110"/>
      <c r="B274" s="72" t="s">
        <v>680</v>
      </c>
      <c r="C274" s="43">
        <v>269</v>
      </c>
      <c r="D274" s="45" t="s">
        <v>764</v>
      </c>
      <c r="E274" s="46" t="s">
        <v>112</v>
      </c>
      <c r="F274" s="47" t="s">
        <v>765</v>
      </c>
      <c r="G274" s="57" t="s">
        <v>96</v>
      </c>
      <c r="H274" s="58">
        <v>1973</v>
      </c>
      <c r="I274" s="59">
        <v>1964</v>
      </c>
      <c r="J274" s="51">
        <v>9534.7400000000016</v>
      </c>
      <c r="K274" s="52" t="s">
        <v>97</v>
      </c>
      <c r="L274" s="58">
        <v>4</v>
      </c>
      <c r="M274" s="91"/>
      <c r="N274" s="53" t="s">
        <v>98</v>
      </c>
      <c r="O274" s="63" t="s">
        <v>98</v>
      </c>
      <c r="P274" s="54">
        <v>10877.282915950371</v>
      </c>
      <c r="Q274" s="104"/>
      <c r="R274" s="55">
        <v>21506</v>
      </c>
      <c r="S274" s="46"/>
      <c r="T274" s="46" t="s">
        <v>766</v>
      </c>
      <c r="U274" s="116"/>
    </row>
    <row r="275" spans="1:21" ht="38.25" customHeight="1" x14ac:dyDescent="0.15">
      <c r="A275" s="110"/>
      <c r="B275" s="72" t="s">
        <v>680</v>
      </c>
      <c r="C275" s="43">
        <v>270</v>
      </c>
      <c r="D275" s="45" t="s">
        <v>767</v>
      </c>
      <c r="E275" s="46" t="s">
        <v>112</v>
      </c>
      <c r="F275" s="47" t="s">
        <v>768</v>
      </c>
      <c r="G275" s="57" t="s">
        <v>96</v>
      </c>
      <c r="H275" s="58">
        <v>1985</v>
      </c>
      <c r="I275" s="59">
        <v>1985</v>
      </c>
      <c r="J275" s="51">
        <v>8559.17</v>
      </c>
      <c r="K275" s="52" t="s">
        <v>97</v>
      </c>
      <c r="L275" s="58">
        <v>4</v>
      </c>
      <c r="M275" s="91"/>
      <c r="N275" s="53" t="s">
        <v>98</v>
      </c>
      <c r="O275" s="63" t="s">
        <v>98</v>
      </c>
      <c r="P275" s="54">
        <v>8411.34274819038</v>
      </c>
      <c r="Q275" s="104"/>
      <c r="R275" s="55">
        <v>32309.64</v>
      </c>
      <c r="S275" s="46"/>
      <c r="T275" s="46" t="s">
        <v>769</v>
      </c>
      <c r="U275" s="116"/>
    </row>
    <row r="276" spans="1:21" ht="45" customHeight="1" x14ac:dyDescent="0.15">
      <c r="A276" s="110"/>
      <c r="B276" s="72" t="s">
        <v>680</v>
      </c>
      <c r="C276" s="43">
        <v>271</v>
      </c>
      <c r="D276" s="45" t="s">
        <v>770</v>
      </c>
      <c r="E276" s="46" t="s">
        <v>131</v>
      </c>
      <c r="F276" s="47" t="s">
        <v>771</v>
      </c>
      <c r="G276" s="57" t="s">
        <v>96</v>
      </c>
      <c r="H276" s="58">
        <v>1976</v>
      </c>
      <c r="I276" s="59">
        <v>1976</v>
      </c>
      <c r="J276" s="51">
        <f>7004.57-154-63</f>
        <v>6787.57</v>
      </c>
      <c r="K276" s="52" t="s">
        <v>97</v>
      </c>
      <c r="L276" s="58">
        <v>3</v>
      </c>
      <c r="M276" s="91"/>
      <c r="N276" s="53" t="s">
        <v>233</v>
      </c>
      <c r="O276" s="63" t="s">
        <v>98</v>
      </c>
      <c r="P276" s="54">
        <v>10499.729292960523</v>
      </c>
      <c r="Q276" s="104"/>
      <c r="R276" s="55">
        <v>22443</v>
      </c>
      <c r="S276" s="46" t="s">
        <v>2033</v>
      </c>
      <c r="T276" s="46" t="s">
        <v>772</v>
      </c>
      <c r="U276" s="116"/>
    </row>
    <row r="277" spans="1:21" ht="38.25" customHeight="1" x14ac:dyDescent="0.15">
      <c r="A277" s="110"/>
      <c r="B277" s="72" t="s">
        <v>680</v>
      </c>
      <c r="C277" s="43">
        <v>272</v>
      </c>
      <c r="D277" s="45" t="s">
        <v>773</v>
      </c>
      <c r="E277" s="46" t="s">
        <v>131</v>
      </c>
      <c r="F277" s="47" t="s">
        <v>774</v>
      </c>
      <c r="G277" s="57" t="s">
        <v>96</v>
      </c>
      <c r="H277" s="58">
        <v>1973</v>
      </c>
      <c r="I277" s="59">
        <v>1972</v>
      </c>
      <c r="J277" s="51">
        <v>7089.4500000000007</v>
      </c>
      <c r="K277" s="52" t="s">
        <v>97</v>
      </c>
      <c r="L277" s="58">
        <v>3</v>
      </c>
      <c r="M277" s="91"/>
      <c r="N277" s="53" t="s">
        <v>98</v>
      </c>
      <c r="O277" s="63" t="s">
        <v>98</v>
      </c>
      <c r="P277" s="54">
        <v>10398.441985418383</v>
      </c>
      <c r="Q277" s="104"/>
      <c r="R277" s="55">
        <v>21251</v>
      </c>
      <c r="S277" s="46"/>
      <c r="T277" s="46" t="s">
        <v>775</v>
      </c>
      <c r="U277" s="116"/>
    </row>
    <row r="278" spans="1:21" s="56" customFormat="1" ht="45" customHeight="1" x14ac:dyDescent="0.15">
      <c r="A278" s="110"/>
      <c r="B278" s="72" t="s">
        <v>680</v>
      </c>
      <c r="C278" s="43">
        <v>273</v>
      </c>
      <c r="D278" s="45" t="s">
        <v>776</v>
      </c>
      <c r="E278" s="46" t="s">
        <v>131</v>
      </c>
      <c r="F278" s="47" t="s">
        <v>777</v>
      </c>
      <c r="G278" s="57" t="s">
        <v>96</v>
      </c>
      <c r="H278" s="58">
        <v>1988</v>
      </c>
      <c r="I278" s="59">
        <v>1980</v>
      </c>
      <c r="J278" s="51">
        <f>8600.02-160-64</f>
        <v>8376.02</v>
      </c>
      <c r="K278" s="52" t="s">
        <v>97</v>
      </c>
      <c r="L278" s="58">
        <v>3</v>
      </c>
      <c r="M278" s="91"/>
      <c r="N278" s="53" t="s">
        <v>98</v>
      </c>
      <c r="O278" s="63" t="s">
        <v>98</v>
      </c>
      <c r="P278" s="54">
        <v>9470.1407582920438</v>
      </c>
      <c r="Q278" s="104"/>
      <c r="R278" s="55">
        <v>18852</v>
      </c>
      <c r="S278" s="46" t="s">
        <v>2034</v>
      </c>
      <c r="T278" s="46" t="s">
        <v>778</v>
      </c>
      <c r="U278" s="116"/>
    </row>
    <row r="279" spans="1:21" s="56" customFormat="1" ht="45" customHeight="1" x14ac:dyDescent="0.15">
      <c r="A279" s="110"/>
      <c r="B279" s="72" t="s">
        <v>680</v>
      </c>
      <c r="C279" s="43">
        <v>274</v>
      </c>
      <c r="D279" s="45" t="s">
        <v>779</v>
      </c>
      <c r="E279" s="46" t="s">
        <v>131</v>
      </c>
      <c r="F279" s="47" t="s">
        <v>780</v>
      </c>
      <c r="G279" s="57" t="s">
        <v>96</v>
      </c>
      <c r="H279" s="58">
        <v>1987</v>
      </c>
      <c r="I279" s="59">
        <v>1987</v>
      </c>
      <c r="J279" s="51">
        <f>8664.79-76</f>
        <v>8588.7900000000009</v>
      </c>
      <c r="K279" s="52" t="s">
        <v>97</v>
      </c>
      <c r="L279" s="58">
        <v>3</v>
      </c>
      <c r="M279" s="91"/>
      <c r="N279" s="53" t="s">
        <v>98</v>
      </c>
      <c r="O279" s="63" t="s">
        <v>98</v>
      </c>
      <c r="P279" s="54">
        <v>9490.0037573131522</v>
      </c>
      <c r="Q279" s="104"/>
      <c r="R279" s="55">
        <v>28620.3</v>
      </c>
      <c r="S279" s="46" t="s">
        <v>1828</v>
      </c>
      <c r="T279" s="46" t="s">
        <v>781</v>
      </c>
      <c r="U279" s="116"/>
    </row>
    <row r="280" spans="1:21" s="56" customFormat="1" ht="38.25" customHeight="1" x14ac:dyDescent="0.15">
      <c r="A280" s="110"/>
      <c r="B280" s="72" t="s">
        <v>680</v>
      </c>
      <c r="C280" s="43">
        <v>275</v>
      </c>
      <c r="D280" s="45" t="s">
        <v>782</v>
      </c>
      <c r="E280" s="46" t="s">
        <v>131</v>
      </c>
      <c r="F280" s="47" t="s">
        <v>783</v>
      </c>
      <c r="G280" s="57" t="s">
        <v>96</v>
      </c>
      <c r="H280" s="58">
        <v>1978</v>
      </c>
      <c r="I280" s="59">
        <v>1978</v>
      </c>
      <c r="J280" s="51">
        <v>7503.8200000000006</v>
      </c>
      <c r="K280" s="52" t="s">
        <v>97</v>
      </c>
      <c r="L280" s="58">
        <v>3</v>
      </c>
      <c r="M280" s="91"/>
      <c r="N280" s="53" t="s">
        <v>233</v>
      </c>
      <c r="O280" s="63" t="s">
        <v>98</v>
      </c>
      <c r="P280" s="54">
        <v>12053.402400148298</v>
      </c>
      <c r="Q280" s="104"/>
      <c r="R280" s="55">
        <v>32812.1</v>
      </c>
      <c r="S280" s="60"/>
      <c r="T280" s="46" t="s">
        <v>784</v>
      </c>
      <c r="U280" s="116"/>
    </row>
    <row r="281" spans="1:21" s="56" customFormat="1" ht="38.25" customHeight="1" x14ac:dyDescent="0.15">
      <c r="A281" s="110"/>
      <c r="B281" s="72" t="s">
        <v>680</v>
      </c>
      <c r="C281" s="43">
        <v>276</v>
      </c>
      <c r="D281" s="45" t="s">
        <v>785</v>
      </c>
      <c r="E281" s="46" t="s">
        <v>131</v>
      </c>
      <c r="F281" s="47" t="s">
        <v>786</v>
      </c>
      <c r="G281" s="57" t="s">
        <v>96</v>
      </c>
      <c r="H281" s="58">
        <v>1975</v>
      </c>
      <c r="I281" s="59">
        <v>1972</v>
      </c>
      <c r="J281" s="51">
        <v>8130.0800000000017</v>
      </c>
      <c r="K281" s="52" t="s">
        <v>97</v>
      </c>
      <c r="L281" s="58">
        <v>4</v>
      </c>
      <c r="M281" s="91"/>
      <c r="N281" s="53" t="s">
        <v>98</v>
      </c>
      <c r="O281" s="63" t="s">
        <v>98</v>
      </c>
      <c r="P281" s="54">
        <v>8614.144784739954</v>
      </c>
      <c r="Q281" s="104"/>
      <c r="R281" s="55">
        <v>7200.92</v>
      </c>
      <c r="S281" s="46"/>
      <c r="T281" s="46" t="s">
        <v>787</v>
      </c>
      <c r="U281" s="116"/>
    </row>
    <row r="282" spans="1:21" ht="45" customHeight="1" x14ac:dyDescent="0.15">
      <c r="A282" s="110"/>
      <c r="B282" s="72" t="s">
        <v>680</v>
      </c>
      <c r="C282" s="43">
        <v>277</v>
      </c>
      <c r="D282" s="45" t="s">
        <v>788</v>
      </c>
      <c r="E282" s="46" t="s">
        <v>160</v>
      </c>
      <c r="F282" s="47" t="s">
        <v>789</v>
      </c>
      <c r="G282" s="57" t="s">
        <v>96</v>
      </c>
      <c r="H282" s="58">
        <v>1964</v>
      </c>
      <c r="I282" s="59">
        <v>1964</v>
      </c>
      <c r="J282" s="51">
        <f>7099.35-154-63</f>
        <v>6882.35</v>
      </c>
      <c r="K282" s="52" t="s">
        <v>97</v>
      </c>
      <c r="L282" s="58">
        <v>3</v>
      </c>
      <c r="M282" s="91"/>
      <c r="N282" s="53" t="s">
        <v>98</v>
      </c>
      <c r="O282" s="63" t="s">
        <v>98</v>
      </c>
      <c r="P282" s="54">
        <v>8988.8461602176048</v>
      </c>
      <c r="Q282" s="104"/>
      <c r="R282" s="55">
        <v>21506</v>
      </c>
      <c r="S282" s="46" t="s">
        <v>2035</v>
      </c>
      <c r="T282" s="46" t="s">
        <v>790</v>
      </c>
      <c r="U282" s="116"/>
    </row>
    <row r="283" spans="1:21" ht="45" customHeight="1" x14ac:dyDescent="0.15">
      <c r="A283" s="110"/>
      <c r="B283" s="72" t="s">
        <v>680</v>
      </c>
      <c r="C283" s="43">
        <v>278</v>
      </c>
      <c r="D283" s="45" t="s">
        <v>791</v>
      </c>
      <c r="E283" s="46" t="s">
        <v>160</v>
      </c>
      <c r="F283" s="47" t="s">
        <v>545</v>
      </c>
      <c r="G283" s="57" t="s">
        <v>96</v>
      </c>
      <c r="H283" s="58">
        <v>1979</v>
      </c>
      <c r="I283" s="59">
        <v>1979</v>
      </c>
      <c r="J283" s="51">
        <v>5678.0300000000007</v>
      </c>
      <c r="K283" s="52" t="s">
        <v>97</v>
      </c>
      <c r="L283" s="58">
        <v>3</v>
      </c>
      <c r="M283" s="91"/>
      <c r="N283" s="53" t="s">
        <v>98</v>
      </c>
      <c r="O283" s="63" t="s">
        <v>98</v>
      </c>
      <c r="P283" s="54">
        <v>10086.904743945783</v>
      </c>
      <c r="Q283" s="104"/>
      <c r="R283" s="55">
        <v>36912</v>
      </c>
      <c r="S283" s="46"/>
      <c r="T283" s="46" t="s">
        <v>792</v>
      </c>
      <c r="U283" s="116"/>
    </row>
    <row r="284" spans="1:21" ht="38.25" customHeight="1" x14ac:dyDescent="0.15">
      <c r="A284" s="110"/>
      <c r="B284" s="72" t="s">
        <v>680</v>
      </c>
      <c r="C284" s="43">
        <v>279</v>
      </c>
      <c r="D284" s="45" t="s">
        <v>793</v>
      </c>
      <c r="E284" s="46" t="s">
        <v>160</v>
      </c>
      <c r="F284" s="47" t="s">
        <v>794</v>
      </c>
      <c r="G284" s="57" t="s">
        <v>96</v>
      </c>
      <c r="H284" s="58">
        <v>1970</v>
      </c>
      <c r="I284" s="59">
        <v>1970</v>
      </c>
      <c r="J284" s="51">
        <f>6544.63-85.5</f>
        <v>6459.13</v>
      </c>
      <c r="K284" s="52" t="s">
        <v>97</v>
      </c>
      <c r="L284" s="58">
        <v>3</v>
      </c>
      <c r="M284" s="91"/>
      <c r="N284" s="53" t="s">
        <v>98</v>
      </c>
      <c r="O284" s="63" t="s">
        <v>98</v>
      </c>
      <c r="P284" s="54">
        <v>8619.874517506787</v>
      </c>
      <c r="Q284" s="104"/>
      <c r="R284" s="55">
        <v>22244</v>
      </c>
      <c r="S284" s="46" t="s">
        <v>795</v>
      </c>
      <c r="T284" s="46" t="s">
        <v>796</v>
      </c>
      <c r="U284" s="116"/>
    </row>
    <row r="285" spans="1:21" ht="38.25" customHeight="1" x14ac:dyDescent="0.15">
      <c r="A285" s="110"/>
      <c r="B285" s="72" t="s">
        <v>680</v>
      </c>
      <c r="C285" s="43">
        <v>280</v>
      </c>
      <c r="D285" s="45" t="s">
        <v>797</v>
      </c>
      <c r="E285" s="46" t="s">
        <v>160</v>
      </c>
      <c r="F285" s="47" t="s">
        <v>798</v>
      </c>
      <c r="G285" s="57" t="s">
        <v>96</v>
      </c>
      <c r="H285" s="58">
        <v>1975</v>
      </c>
      <c r="I285" s="59">
        <v>1975</v>
      </c>
      <c r="J285" s="51">
        <f>8521.98-126</f>
        <v>8395.98</v>
      </c>
      <c r="K285" s="52" t="s">
        <v>97</v>
      </c>
      <c r="L285" s="58">
        <v>3</v>
      </c>
      <c r="M285" s="91"/>
      <c r="N285" s="53" t="s">
        <v>233</v>
      </c>
      <c r="O285" s="63" t="s">
        <v>98</v>
      </c>
      <c r="P285" s="54">
        <v>8583.7291843263174</v>
      </c>
      <c r="Q285" s="104"/>
      <c r="R285" s="55">
        <v>28925</v>
      </c>
      <c r="S285" s="46" t="s">
        <v>799</v>
      </c>
      <c r="T285" s="46" t="s">
        <v>800</v>
      </c>
      <c r="U285" s="116"/>
    </row>
    <row r="286" spans="1:21" ht="38.25" customHeight="1" x14ac:dyDescent="0.15">
      <c r="A286" s="110"/>
      <c r="B286" s="72" t="s">
        <v>680</v>
      </c>
      <c r="C286" s="43">
        <v>281</v>
      </c>
      <c r="D286" s="45" t="s">
        <v>801</v>
      </c>
      <c r="E286" s="46" t="s">
        <v>160</v>
      </c>
      <c r="F286" s="47" t="s">
        <v>802</v>
      </c>
      <c r="G286" s="57" t="s">
        <v>96</v>
      </c>
      <c r="H286" s="58">
        <v>1976</v>
      </c>
      <c r="I286" s="59">
        <v>1973</v>
      </c>
      <c r="J286" s="51">
        <v>7281.4699999999993</v>
      </c>
      <c r="K286" s="52" t="s">
        <v>97</v>
      </c>
      <c r="L286" s="58">
        <v>4</v>
      </c>
      <c r="M286" s="91"/>
      <c r="N286" s="53" t="s">
        <v>98</v>
      </c>
      <c r="O286" s="63" t="s">
        <v>98</v>
      </c>
      <c r="P286" s="54">
        <v>7524.6841958448822</v>
      </c>
      <c r="Q286" s="104"/>
      <c r="R286" s="55">
        <v>27393</v>
      </c>
      <c r="S286" s="46"/>
      <c r="T286" s="46" t="s">
        <v>803</v>
      </c>
      <c r="U286" s="116"/>
    </row>
    <row r="287" spans="1:21" ht="38.25" customHeight="1" x14ac:dyDescent="0.15">
      <c r="A287" s="110"/>
      <c r="B287" s="72" t="s">
        <v>680</v>
      </c>
      <c r="C287" s="43">
        <v>282</v>
      </c>
      <c r="D287" s="45" t="s">
        <v>804</v>
      </c>
      <c r="E287" s="46" t="s">
        <v>160</v>
      </c>
      <c r="F287" s="47" t="s">
        <v>805</v>
      </c>
      <c r="G287" s="57" t="s">
        <v>96</v>
      </c>
      <c r="H287" s="58">
        <v>1987</v>
      </c>
      <c r="I287" s="59">
        <v>1987</v>
      </c>
      <c r="J287" s="51">
        <v>6131.4000000000005</v>
      </c>
      <c r="K287" s="52" t="s">
        <v>97</v>
      </c>
      <c r="L287" s="58">
        <v>3</v>
      </c>
      <c r="M287" s="91"/>
      <c r="N287" s="53" t="s">
        <v>98</v>
      </c>
      <c r="O287" s="63" t="s">
        <v>98</v>
      </c>
      <c r="P287" s="54">
        <v>7749.9017750051335</v>
      </c>
      <c r="Q287" s="104"/>
      <c r="R287" s="55">
        <v>31419.45</v>
      </c>
      <c r="S287" s="46"/>
      <c r="T287" s="46" t="s">
        <v>806</v>
      </c>
      <c r="U287" s="116"/>
    </row>
    <row r="288" spans="1:21" s="56" customFormat="1" ht="38.25" customHeight="1" x14ac:dyDescent="0.15">
      <c r="A288" s="110"/>
      <c r="B288" s="72" t="s">
        <v>680</v>
      </c>
      <c r="C288" s="43">
        <v>283</v>
      </c>
      <c r="D288" s="45" t="s">
        <v>807</v>
      </c>
      <c r="E288" s="46" t="s">
        <v>116</v>
      </c>
      <c r="F288" s="47" t="s">
        <v>808</v>
      </c>
      <c r="G288" s="57" t="s">
        <v>96</v>
      </c>
      <c r="H288" s="58">
        <v>1975</v>
      </c>
      <c r="I288" s="59">
        <v>1975</v>
      </c>
      <c r="J288" s="51">
        <f>4625.68</f>
        <v>4625.68</v>
      </c>
      <c r="K288" s="52" t="s">
        <v>97</v>
      </c>
      <c r="L288" s="58">
        <v>3</v>
      </c>
      <c r="M288" s="91"/>
      <c r="N288" s="53" t="s">
        <v>98</v>
      </c>
      <c r="O288" s="63" t="s">
        <v>98</v>
      </c>
      <c r="P288" s="54">
        <v>12584.440180690044</v>
      </c>
      <c r="Q288" s="104"/>
      <c r="R288" s="55">
        <v>14220</v>
      </c>
      <c r="S288" s="60"/>
      <c r="T288" s="46" t="s">
        <v>809</v>
      </c>
      <c r="U288" s="116"/>
    </row>
    <row r="289" spans="1:21" ht="38.25" customHeight="1" x14ac:dyDescent="0.15">
      <c r="A289" s="110"/>
      <c r="B289" s="72" t="s">
        <v>680</v>
      </c>
      <c r="C289" s="43">
        <v>284</v>
      </c>
      <c r="D289" s="45" t="s">
        <v>810</v>
      </c>
      <c r="E289" s="46" t="s">
        <v>116</v>
      </c>
      <c r="F289" s="47" t="s">
        <v>811</v>
      </c>
      <c r="G289" s="57" t="s">
        <v>96</v>
      </c>
      <c r="H289" s="58">
        <v>1977</v>
      </c>
      <c r="I289" s="59">
        <v>1965</v>
      </c>
      <c r="J289" s="51">
        <v>3142.0799999999995</v>
      </c>
      <c r="K289" s="52" t="s">
        <v>97</v>
      </c>
      <c r="L289" s="58">
        <v>2</v>
      </c>
      <c r="M289" s="91"/>
      <c r="N289" s="53" t="s">
        <v>98</v>
      </c>
      <c r="O289" s="63" t="s">
        <v>98</v>
      </c>
      <c r="P289" s="54">
        <v>8375.3350615700056</v>
      </c>
      <c r="Q289" s="104"/>
      <c r="R289" s="55">
        <v>18255</v>
      </c>
      <c r="S289" s="46" t="s">
        <v>812</v>
      </c>
      <c r="T289" s="46" t="s">
        <v>813</v>
      </c>
      <c r="U289" s="116"/>
    </row>
    <row r="290" spans="1:21" s="56" customFormat="1" ht="38.25" customHeight="1" x14ac:dyDescent="0.15">
      <c r="A290" s="110"/>
      <c r="B290" s="72" t="s">
        <v>680</v>
      </c>
      <c r="C290" s="43">
        <v>285</v>
      </c>
      <c r="D290" s="45" t="s">
        <v>814</v>
      </c>
      <c r="E290" s="46" t="s">
        <v>116</v>
      </c>
      <c r="F290" s="47" t="s">
        <v>815</v>
      </c>
      <c r="G290" s="57" t="s">
        <v>96</v>
      </c>
      <c r="H290" s="58">
        <v>1978</v>
      </c>
      <c r="I290" s="59">
        <v>1974</v>
      </c>
      <c r="J290" s="51">
        <f>3376.22-42.5</f>
        <v>3333.72</v>
      </c>
      <c r="K290" s="52" t="s">
        <v>97</v>
      </c>
      <c r="L290" s="58">
        <v>3</v>
      </c>
      <c r="M290" s="91"/>
      <c r="N290" s="53" t="s">
        <v>98</v>
      </c>
      <c r="O290" s="63" t="s">
        <v>98</v>
      </c>
      <c r="P290" s="54">
        <v>8292.6151425460448</v>
      </c>
      <c r="Q290" s="104"/>
      <c r="R290" s="55">
        <v>17344.22</v>
      </c>
      <c r="S290" s="46" t="s">
        <v>816</v>
      </c>
      <c r="T290" s="46" t="s">
        <v>817</v>
      </c>
      <c r="U290" s="116"/>
    </row>
    <row r="291" spans="1:21" ht="38.25" customHeight="1" x14ac:dyDescent="0.15">
      <c r="A291" s="110"/>
      <c r="B291" s="72" t="s">
        <v>680</v>
      </c>
      <c r="C291" s="43">
        <v>286</v>
      </c>
      <c r="D291" s="45" t="s">
        <v>818</v>
      </c>
      <c r="E291" s="46" t="s">
        <v>116</v>
      </c>
      <c r="F291" s="47" t="s">
        <v>819</v>
      </c>
      <c r="G291" s="57" t="s">
        <v>96</v>
      </c>
      <c r="H291" s="58">
        <v>1985</v>
      </c>
      <c r="I291" s="59">
        <v>1981</v>
      </c>
      <c r="J291" s="51">
        <v>4818.4399999999996</v>
      </c>
      <c r="K291" s="52" t="s">
        <v>97</v>
      </c>
      <c r="L291" s="58">
        <v>3</v>
      </c>
      <c r="M291" s="91"/>
      <c r="N291" s="53" t="s">
        <v>98</v>
      </c>
      <c r="O291" s="63" t="s">
        <v>98</v>
      </c>
      <c r="P291" s="54">
        <v>7888.8740888661987</v>
      </c>
      <c r="Q291" s="104"/>
      <c r="R291" s="55">
        <v>20574</v>
      </c>
      <c r="S291" s="46"/>
      <c r="T291" s="46" t="s">
        <v>820</v>
      </c>
      <c r="U291" s="116"/>
    </row>
    <row r="292" spans="1:21" s="56" customFormat="1" ht="30" customHeight="1" x14ac:dyDescent="0.15">
      <c r="A292" s="110"/>
      <c r="B292" s="72" t="s">
        <v>680</v>
      </c>
      <c r="C292" s="43">
        <v>287</v>
      </c>
      <c r="D292" s="45" t="s">
        <v>821</v>
      </c>
      <c r="E292" s="46" t="s">
        <v>101</v>
      </c>
      <c r="F292" s="47" t="s">
        <v>822</v>
      </c>
      <c r="G292" s="57" t="s">
        <v>96</v>
      </c>
      <c r="H292" s="58">
        <v>1978</v>
      </c>
      <c r="I292" s="59">
        <v>1960</v>
      </c>
      <c r="J292" s="51">
        <v>2645.35</v>
      </c>
      <c r="K292" s="52" t="s">
        <v>97</v>
      </c>
      <c r="L292" s="58">
        <v>3</v>
      </c>
      <c r="M292" s="91"/>
      <c r="N292" s="53" t="s">
        <v>98</v>
      </c>
      <c r="O292" s="63" t="s">
        <v>98</v>
      </c>
      <c r="P292" s="54">
        <v>9990.9953796311129</v>
      </c>
      <c r="Q292" s="104"/>
      <c r="R292" s="55">
        <v>11543.34</v>
      </c>
      <c r="S292" s="46"/>
      <c r="T292" s="46" t="s">
        <v>823</v>
      </c>
      <c r="U292" s="116"/>
    </row>
    <row r="293" spans="1:21" ht="38.25" customHeight="1" x14ac:dyDescent="0.15">
      <c r="A293" s="110"/>
      <c r="B293" s="72" t="s">
        <v>680</v>
      </c>
      <c r="C293" s="43">
        <v>288</v>
      </c>
      <c r="D293" s="45" t="s">
        <v>824</v>
      </c>
      <c r="E293" s="46" t="s">
        <v>101</v>
      </c>
      <c r="F293" s="47" t="s">
        <v>825</v>
      </c>
      <c r="G293" s="57" t="s">
        <v>96</v>
      </c>
      <c r="H293" s="58">
        <v>1981</v>
      </c>
      <c r="I293" s="59">
        <v>1971</v>
      </c>
      <c r="J293" s="51">
        <f>4292.82-63</f>
        <v>4229.82</v>
      </c>
      <c r="K293" s="52" t="s">
        <v>97</v>
      </c>
      <c r="L293" s="58">
        <v>3</v>
      </c>
      <c r="M293" s="91"/>
      <c r="N293" s="53" t="s">
        <v>98</v>
      </c>
      <c r="O293" s="63" t="s">
        <v>98</v>
      </c>
      <c r="P293" s="54">
        <v>7749.1083021287022</v>
      </c>
      <c r="Q293" s="104"/>
      <c r="R293" s="55">
        <v>13927.8</v>
      </c>
      <c r="S293" s="46" t="s">
        <v>826</v>
      </c>
      <c r="T293" s="46" t="s">
        <v>827</v>
      </c>
      <c r="U293" s="116"/>
    </row>
    <row r="294" spans="1:21" s="56" customFormat="1" ht="38.25" customHeight="1" x14ac:dyDescent="0.15">
      <c r="A294" s="110"/>
      <c r="B294" s="72" t="s">
        <v>680</v>
      </c>
      <c r="C294" s="43">
        <v>289</v>
      </c>
      <c r="D294" s="45" t="s">
        <v>828</v>
      </c>
      <c r="E294" s="46" t="s">
        <v>101</v>
      </c>
      <c r="F294" s="47" t="s">
        <v>829</v>
      </c>
      <c r="G294" s="57" t="s">
        <v>96</v>
      </c>
      <c r="H294" s="58">
        <v>1990</v>
      </c>
      <c r="I294" s="59">
        <v>1990</v>
      </c>
      <c r="J294" s="51">
        <v>1687.4900000000002</v>
      </c>
      <c r="K294" s="52" t="s">
        <v>97</v>
      </c>
      <c r="L294" s="58">
        <v>2</v>
      </c>
      <c r="M294" s="91"/>
      <c r="N294" s="53" t="s">
        <v>98</v>
      </c>
      <c r="O294" s="63" t="s">
        <v>98</v>
      </c>
      <c r="P294" s="54">
        <v>7907.8231505088306</v>
      </c>
      <c r="Q294" s="104"/>
      <c r="R294" s="55">
        <v>8684</v>
      </c>
      <c r="S294" s="46"/>
      <c r="T294" s="46" t="s">
        <v>830</v>
      </c>
      <c r="U294" s="116"/>
    </row>
    <row r="295" spans="1:21" ht="45" customHeight="1" x14ac:dyDescent="0.15">
      <c r="A295" s="110"/>
      <c r="B295" s="72" t="s">
        <v>680</v>
      </c>
      <c r="C295" s="43">
        <v>290</v>
      </c>
      <c r="D295" s="45" t="s">
        <v>831</v>
      </c>
      <c r="E295" s="46" t="s">
        <v>101</v>
      </c>
      <c r="F295" s="47" t="s">
        <v>832</v>
      </c>
      <c r="G295" s="57" t="s">
        <v>96</v>
      </c>
      <c r="H295" s="58">
        <v>1979</v>
      </c>
      <c r="I295" s="59">
        <v>1979</v>
      </c>
      <c r="J295" s="51">
        <v>2978.6200000000003</v>
      </c>
      <c r="K295" s="52" t="s">
        <v>97</v>
      </c>
      <c r="L295" s="58">
        <v>3</v>
      </c>
      <c r="M295" s="91"/>
      <c r="N295" s="53" t="s">
        <v>98</v>
      </c>
      <c r="O295" s="63" t="s">
        <v>98</v>
      </c>
      <c r="P295" s="54">
        <v>9099.0739428014185</v>
      </c>
      <c r="Q295" s="104"/>
      <c r="R295" s="55">
        <v>35597.589999999997</v>
      </c>
      <c r="S295" s="46"/>
      <c r="T295" s="46" t="s">
        <v>833</v>
      </c>
      <c r="U295" s="116"/>
    </row>
    <row r="296" spans="1:21" s="56" customFormat="1" ht="38.25" customHeight="1" x14ac:dyDescent="0.15">
      <c r="A296" s="110"/>
      <c r="B296" s="72" t="s">
        <v>680</v>
      </c>
      <c r="C296" s="43">
        <v>291</v>
      </c>
      <c r="D296" s="45" t="s">
        <v>834</v>
      </c>
      <c r="E296" s="46" t="s">
        <v>94</v>
      </c>
      <c r="F296" s="47" t="s">
        <v>835</v>
      </c>
      <c r="G296" s="57" t="s">
        <v>96</v>
      </c>
      <c r="H296" s="58">
        <v>1974</v>
      </c>
      <c r="I296" s="59">
        <v>1974</v>
      </c>
      <c r="J296" s="51">
        <f>3641.87-72</f>
        <v>3569.87</v>
      </c>
      <c r="K296" s="52" t="s">
        <v>97</v>
      </c>
      <c r="L296" s="58">
        <v>3</v>
      </c>
      <c r="M296" s="91"/>
      <c r="N296" s="53" t="s">
        <v>98</v>
      </c>
      <c r="O296" s="63" t="s">
        <v>98</v>
      </c>
      <c r="P296" s="54">
        <v>7646.1686604160132</v>
      </c>
      <c r="Q296" s="104"/>
      <c r="R296" s="55">
        <v>25254</v>
      </c>
      <c r="S296" s="46" t="s">
        <v>836</v>
      </c>
      <c r="T296" s="46" t="s">
        <v>837</v>
      </c>
      <c r="U296" s="116"/>
    </row>
    <row r="297" spans="1:21" s="56" customFormat="1" ht="30" customHeight="1" x14ac:dyDescent="0.15">
      <c r="A297" s="110"/>
      <c r="B297" s="72" t="s">
        <v>680</v>
      </c>
      <c r="C297" s="43">
        <v>292</v>
      </c>
      <c r="D297" s="45" t="s">
        <v>838</v>
      </c>
      <c r="E297" s="46" t="s">
        <v>94</v>
      </c>
      <c r="F297" s="47" t="s">
        <v>839</v>
      </c>
      <c r="G297" s="57" t="s">
        <v>96</v>
      </c>
      <c r="H297" s="58">
        <v>1995</v>
      </c>
      <c r="I297" s="59">
        <v>1995</v>
      </c>
      <c r="J297" s="51">
        <v>4182.2599999999993</v>
      </c>
      <c r="K297" s="52" t="s">
        <v>97</v>
      </c>
      <c r="L297" s="58">
        <v>3</v>
      </c>
      <c r="M297" s="91"/>
      <c r="N297" s="53" t="s">
        <v>98</v>
      </c>
      <c r="O297" s="63" t="s">
        <v>98</v>
      </c>
      <c r="P297" s="54">
        <v>10708.272388256599</v>
      </c>
      <c r="Q297" s="104"/>
      <c r="R297" s="55">
        <v>30491</v>
      </c>
      <c r="S297" s="46"/>
      <c r="T297" s="46" t="s">
        <v>840</v>
      </c>
      <c r="U297" s="116"/>
    </row>
    <row r="298" spans="1:21" ht="44.25" customHeight="1" x14ac:dyDescent="0.15">
      <c r="A298" s="110"/>
      <c r="B298" s="72" t="s">
        <v>680</v>
      </c>
      <c r="C298" s="43">
        <v>293</v>
      </c>
      <c r="D298" s="45" t="s">
        <v>841</v>
      </c>
      <c r="E298" s="46" t="s">
        <v>104</v>
      </c>
      <c r="F298" s="47" t="s">
        <v>842</v>
      </c>
      <c r="G298" s="57" t="s">
        <v>96</v>
      </c>
      <c r="H298" s="58">
        <v>1984</v>
      </c>
      <c r="I298" s="59">
        <v>1984</v>
      </c>
      <c r="J298" s="51">
        <f>5583.94-63.1-63.1</f>
        <v>5457.7399999999989</v>
      </c>
      <c r="K298" s="52" t="s">
        <v>97</v>
      </c>
      <c r="L298" s="58">
        <v>3</v>
      </c>
      <c r="M298" s="91"/>
      <c r="N298" s="53" t="s">
        <v>98</v>
      </c>
      <c r="O298" s="63" t="s">
        <v>98</v>
      </c>
      <c r="P298" s="54">
        <v>8542.716445820859</v>
      </c>
      <c r="Q298" s="104"/>
      <c r="R298" s="55">
        <v>22443.64</v>
      </c>
      <c r="S298" s="46" t="s">
        <v>1839</v>
      </c>
      <c r="T298" s="46" t="s">
        <v>843</v>
      </c>
      <c r="U298" s="116"/>
    </row>
    <row r="299" spans="1:21" ht="45" customHeight="1" x14ac:dyDescent="0.15">
      <c r="A299" s="110"/>
      <c r="B299" s="72" t="s">
        <v>680</v>
      </c>
      <c r="C299" s="43">
        <v>294</v>
      </c>
      <c r="D299" s="45" t="s">
        <v>844</v>
      </c>
      <c r="E299" s="46" t="s">
        <v>104</v>
      </c>
      <c r="F299" s="47" t="s">
        <v>845</v>
      </c>
      <c r="G299" s="57" t="s">
        <v>96</v>
      </c>
      <c r="H299" s="58">
        <v>1988</v>
      </c>
      <c r="I299" s="59">
        <v>1988</v>
      </c>
      <c r="J299" s="51">
        <v>4929.2699999999995</v>
      </c>
      <c r="K299" s="52" t="s">
        <v>97</v>
      </c>
      <c r="L299" s="58">
        <v>3</v>
      </c>
      <c r="M299" s="91"/>
      <c r="N299" s="53" t="s">
        <v>98</v>
      </c>
      <c r="O299" s="63" t="s">
        <v>98</v>
      </c>
      <c r="P299" s="54">
        <v>12240.679404204311</v>
      </c>
      <c r="Q299" s="104"/>
      <c r="R299" s="55">
        <v>26111</v>
      </c>
      <c r="S299" s="46"/>
      <c r="T299" s="46" t="s">
        <v>846</v>
      </c>
      <c r="U299" s="116"/>
    </row>
    <row r="300" spans="1:21" s="56" customFormat="1" ht="38.25" customHeight="1" x14ac:dyDescent="0.15">
      <c r="A300" s="110"/>
      <c r="B300" s="72" t="s">
        <v>680</v>
      </c>
      <c r="C300" s="43">
        <v>295</v>
      </c>
      <c r="D300" s="45" t="s">
        <v>847</v>
      </c>
      <c r="E300" s="46" t="s">
        <v>205</v>
      </c>
      <c r="F300" s="47" t="s">
        <v>848</v>
      </c>
      <c r="G300" s="57" t="s">
        <v>96</v>
      </c>
      <c r="H300" s="58">
        <v>1998</v>
      </c>
      <c r="I300" s="59">
        <v>1970</v>
      </c>
      <c r="J300" s="51">
        <v>3506.67</v>
      </c>
      <c r="K300" s="52" t="s">
        <v>97</v>
      </c>
      <c r="L300" s="58">
        <v>2</v>
      </c>
      <c r="M300" s="91"/>
      <c r="N300" s="53" t="s">
        <v>98</v>
      </c>
      <c r="O300" s="63" t="s">
        <v>98</v>
      </c>
      <c r="P300" s="54">
        <v>8075.954428491792</v>
      </c>
      <c r="Q300" s="104"/>
      <c r="R300" s="55">
        <v>16149</v>
      </c>
      <c r="S300" s="46" t="s">
        <v>849</v>
      </c>
      <c r="T300" s="46" t="s">
        <v>850</v>
      </c>
      <c r="U300" s="116"/>
    </row>
    <row r="301" spans="1:21" ht="45" customHeight="1" x14ac:dyDescent="0.15">
      <c r="A301" s="110"/>
      <c r="B301" s="72" t="s">
        <v>680</v>
      </c>
      <c r="C301" s="43">
        <v>296</v>
      </c>
      <c r="D301" s="45" t="s">
        <v>851</v>
      </c>
      <c r="E301" s="46" t="s">
        <v>205</v>
      </c>
      <c r="F301" s="47" t="s">
        <v>852</v>
      </c>
      <c r="G301" s="57" t="s">
        <v>96</v>
      </c>
      <c r="H301" s="58">
        <v>1993</v>
      </c>
      <c r="I301" s="59">
        <v>1966</v>
      </c>
      <c r="J301" s="51">
        <v>5437.0500000000011</v>
      </c>
      <c r="K301" s="52" t="s">
        <v>97</v>
      </c>
      <c r="L301" s="58">
        <v>3</v>
      </c>
      <c r="M301" s="91"/>
      <c r="N301" s="53" t="s">
        <v>98</v>
      </c>
      <c r="O301" s="63" t="s">
        <v>98</v>
      </c>
      <c r="P301" s="54">
        <v>12321.7421637687</v>
      </c>
      <c r="Q301" s="104"/>
      <c r="R301" s="55">
        <v>29502</v>
      </c>
      <c r="S301" s="46"/>
      <c r="T301" s="46" t="s">
        <v>853</v>
      </c>
      <c r="U301" s="116"/>
    </row>
    <row r="302" spans="1:21" s="56" customFormat="1" ht="38.25" customHeight="1" x14ac:dyDescent="0.15">
      <c r="A302" s="110"/>
      <c r="B302" s="72" t="s">
        <v>680</v>
      </c>
      <c r="C302" s="43">
        <v>297</v>
      </c>
      <c r="D302" s="45" t="s">
        <v>854</v>
      </c>
      <c r="E302" s="46" t="s">
        <v>205</v>
      </c>
      <c r="F302" s="47" t="s">
        <v>855</v>
      </c>
      <c r="G302" s="57" t="s">
        <v>96</v>
      </c>
      <c r="H302" s="58">
        <v>1988</v>
      </c>
      <c r="I302" s="59">
        <v>1988</v>
      </c>
      <c r="J302" s="51">
        <v>5284.1100000000015</v>
      </c>
      <c r="K302" s="52" t="s">
        <v>97</v>
      </c>
      <c r="L302" s="58">
        <v>3</v>
      </c>
      <c r="M302" s="91"/>
      <c r="N302" s="53" t="s">
        <v>98</v>
      </c>
      <c r="O302" s="63" t="s">
        <v>98</v>
      </c>
      <c r="P302" s="54">
        <v>9171.9620556281061</v>
      </c>
      <c r="Q302" s="104"/>
      <c r="R302" s="55">
        <v>31505.91</v>
      </c>
      <c r="S302" s="46"/>
      <c r="T302" s="46" t="s">
        <v>856</v>
      </c>
      <c r="U302" s="116"/>
    </row>
    <row r="303" spans="1:21" ht="45" customHeight="1" x14ac:dyDescent="0.15">
      <c r="A303" s="110"/>
      <c r="B303" s="72" t="s">
        <v>680</v>
      </c>
      <c r="C303" s="43">
        <v>298</v>
      </c>
      <c r="D303" s="45" t="s">
        <v>857</v>
      </c>
      <c r="E303" s="46" t="s">
        <v>144</v>
      </c>
      <c r="F303" s="47" t="s">
        <v>858</v>
      </c>
      <c r="G303" s="57" t="s">
        <v>96</v>
      </c>
      <c r="H303" s="58">
        <v>1991</v>
      </c>
      <c r="I303" s="59">
        <v>1968</v>
      </c>
      <c r="J303" s="51">
        <f>8250.93-144-63</f>
        <v>8043.93</v>
      </c>
      <c r="K303" s="52" t="s">
        <v>97</v>
      </c>
      <c r="L303" s="58">
        <v>3</v>
      </c>
      <c r="M303" s="91"/>
      <c r="N303" s="53" t="s">
        <v>98</v>
      </c>
      <c r="O303" s="63" t="s">
        <v>98</v>
      </c>
      <c r="P303" s="54">
        <v>10284.061920979288</v>
      </c>
      <c r="Q303" s="104"/>
      <c r="R303" s="55">
        <v>20492</v>
      </c>
      <c r="S303" s="46" t="s">
        <v>1880</v>
      </c>
      <c r="T303" s="46" t="s">
        <v>859</v>
      </c>
      <c r="U303" s="116"/>
    </row>
    <row r="304" spans="1:21" ht="38.25" customHeight="1" x14ac:dyDescent="0.15">
      <c r="A304" s="110"/>
      <c r="B304" s="72" t="s">
        <v>680</v>
      </c>
      <c r="C304" s="43">
        <v>299</v>
      </c>
      <c r="D304" s="45" t="s">
        <v>860</v>
      </c>
      <c r="E304" s="46" t="s">
        <v>144</v>
      </c>
      <c r="F304" s="47" t="s">
        <v>861</v>
      </c>
      <c r="G304" s="57" t="s">
        <v>96</v>
      </c>
      <c r="H304" s="58">
        <v>1997</v>
      </c>
      <c r="I304" s="59">
        <v>1997</v>
      </c>
      <c r="J304" s="51">
        <v>6908.1200000000008</v>
      </c>
      <c r="K304" s="52" t="s">
        <v>97</v>
      </c>
      <c r="L304" s="58">
        <v>3</v>
      </c>
      <c r="M304" s="91"/>
      <c r="N304" s="53" t="s">
        <v>98</v>
      </c>
      <c r="O304" s="63" t="s">
        <v>98</v>
      </c>
      <c r="P304" s="54">
        <v>14192.801039902428</v>
      </c>
      <c r="Q304" s="104"/>
      <c r="R304" s="55">
        <v>22015.440000000002</v>
      </c>
      <c r="S304" s="46"/>
      <c r="T304" s="46" t="s">
        <v>862</v>
      </c>
      <c r="U304" s="116"/>
    </row>
    <row r="305" spans="1:21" s="56" customFormat="1" ht="38.25" customHeight="1" x14ac:dyDescent="0.15">
      <c r="A305" s="110"/>
      <c r="B305" s="72" t="s">
        <v>680</v>
      </c>
      <c r="C305" s="43">
        <v>300</v>
      </c>
      <c r="D305" s="45" t="s">
        <v>863</v>
      </c>
      <c r="E305" s="46" t="s">
        <v>144</v>
      </c>
      <c r="F305" s="47" t="s">
        <v>864</v>
      </c>
      <c r="G305" s="57" t="s">
        <v>96</v>
      </c>
      <c r="H305" s="58">
        <v>1969</v>
      </c>
      <c r="I305" s="59">
        <v>1969</v>
      </c>
      <c r="J305" s="51">
        <v>4900.9299999999985</v>
      </c>
      <c r="K305" s="52" t="s">
        <v>97</v>
      </c>
      <c r="L305" s="58">
        <v>3</v>
      </c>
      <c r="M305" s="91"/>
      <c r="N305" s="53" t="s">
        <v>233</v>
      </c>
      <c r="O305" s="63" t="s">
        <v>98</v>
      </c>
      <c r="P305" s="54">
        <v>7180.2823990069346</v>
      </c>
      <c r="Q305" s="104"/>
      <c r="R305" s="55">
        <v>17547</v>
      </c>
      <c r="S305" s="46"/>
      <c r="T305" s="46" t="s">
        <v>865</v>
      </c>
      <c r="U305" s="116"/>
    </row>
    <row r="306" spans="1:21" ht="38.25" customHeight="1" x14ac:dyDescent="0.15">
      <c r="A306" s="110"/>
      <c r="B306" s="72" t="s">
        <v>680</v>
      </c>
      <c r="C306" s="43">
        <v>301</v>
      </c>
      <c r="D306" s="45" t="s">
        <v>866</v>
      </c>
      <c r="E306" s="46" t="s">
        <v>144</v>
      </c>
      <c r="F306" s="47" t="s">
        <v>867</v>
      </c>
      <c r="G306" s="57" t="s">
        <v>96</v>
      </c>
      <c r="H306" s="58">
        <v>1991</v>
      </c>
      <c r="I306" s="59">
        <v>1966</v>
      </c>
      <c r="J306" s="51">
        <f>2779.12-95.5</f>
        <v>2683.62</v>
      </c>
      <c r="K306" s="52" t="s">
        <v>97</v>
      </c>
      <c r="L306" s="58">
        <v>3</v>
      </c>
      <c r="M306" s="91"/>
      <c r="N306" s="53" t="s">
        <v>98</v>
      </c>
      <c r="O306" s="63" t="s">
        <v>98</v>
      </c>
      <c r="P306" s="54">
        <v>11165.724637992189</v>
      </c>
      <c r="Q306" s="104"/>
      <c r="R306" s="55">
        <v>12634.15</v>
      </c>
      <c r="S306" s="46" t="s">
        <v>868</v>
      </c>
      <c r="T306" s="46" t="s">
        <v>869</v>
      </c>
      <c r="U306" s="116"/>
    </row>
    <row r="307" spans="1:21" s="56" customFormat="1" ht="38.25" customHeight="1" x14ac:dyDescent="0.15">
      <c r="A307" s="110"/>
      <c r="B307" s="72" t="s">
        <v>680</v>
      </c>
      <c r="C307" s="43">
        <v>302</v>
      </c>
      <c r="D307" s="45" t="s">
        <v>870</v>
      </c>
      <c r="E307" s="46" t="s">
        <v>144</v>
      </c>
      <c r="F307" s="47" t="s">
        <v>871</v>
      </c>
      <c r="G307" s="57" t="s">
        <v>96</v>
      </c>
      <c r="H307" s="58">
        <v>1989</v>
      </c>
      <c r="I307" s="59">
        <v>1989</v>
      </c>
      <c r="J307" s="51">
        <f>6359.8-112.5</f>
        <v>6247.3</v>
      </c>
      <c r="K307" s="52" t="s">
        <v>97</v>
      </c>
      <c r="L307" s="58">
        <v>3</v>
      </c>
      <c r="M307" s="91"/>
      <c r="N307" s="53" t="s">
        <v>98</v>
      </c>
      <c r="O307" s="63" t="s">
        <v>98</v>
      </c>
      <c r="P307" s="54">
        <v>12443.799014056596</v>
      </c>
      <c r="Q307" s="104"/>
      <c r="R307" s="55">
        <v>39626.76</v>
      </c>
      <c r="S307" s="46" t="s">
        <v>872</v>
      </c>
      <c r="T307" s="46" t="s">
        <v>873</v>
      </c>
      <c r="U307" s="116"/>
    </row>
    <row r="308" spans="1:21" ht="38.25" customHeight="1" x14ac:dyDescent="0.15">
      <c r="A308" s="110"/>
      <c r="B308" s="72" t="s">
        <v>680</v>
      </c>
      <c r="C308" s="43">
        <v>303</v>
      </c>
      <c r="D308" s="45" t="s">
        <v>874</v>
      </c>
      <c r="E308" s="46" t="s">
        <v>144</v>
      </c>
      <c r="F308" s="47" t="s">
        <v>875</v>
      </c>
      <c r="G308" s="57" t="s">
        <v>96</v>
      </c>
      <c r="H308" s="58">
        <v>1979</v>
      </c>
      <c r="I308" s="59">
        <v>1979</v>
      </c>
      <c r="J308" s="51">
        <v>8381.66</v>
      </c>
      <c r="K308" s="52" t="s">
        <v>97</v>
      </c>
      <c r="L308" s="58">
        <v>4</v>
      </c>
      <c r="M308" s="91"/>
      <c r="N308" s="53" t="s">
        <v>233</v>
      </c>
      <c r="O308" s="63" t="s">
        <v>98</v>
      </c>
      <c r="P308" s="54">
        <v>7653.2675770397245</v>
      </c>
      <c r="Q308" s="104"/>
      <c r="R308" s="55">
        <v>22433</v>
      </c>
      <c r="S308" s="46"/>
      <c r="T308" s="46" t="s">
        <v>876</v>
      </c>
      <c r="U308" s="116"/>
    </row>
    <row r="309" spans="1:21" s="56" customFormat="1" ht="55.5" customHeight="1" x14ac:dyDescent="0.15">
      <c r="A309" s="110"/>
      <c r="B309" s="72" t="s">
        <v>680</v>
      </c>
      <c r="C309" s="43">
        <v>304</v>
      </c>
      <c r="D309" s="45" t="s">
        <v>877</v>
      </c>
      <c r="E309" s="46" t="s">
        <v>144</v>
      </c>
      <c r="F309" s="47" t="s">
        <v>871</v>
      </c>
      <c r="G309" s="57" t="s">
        <v>96</v>
      </c>
      <c r="H309" s="58">
        <v>2006</v>
      </c>
      <c r="I309" s="59">
        <v>2006</v>
      </c>
      <c r="J309" s="51">
        <v>7874.07</v>
      </c>
      <c r="K309" s="52" t="s">
        <v>97</v>
      </c>
      <c r="L309" s="58">
        <v>3</v>
      </c>
      <c r="M309" s="91"/>
      <c r="N309" s="53" t="s">
        <v>98</v>
      </c>
      <c r="O309" s="63" t="s">
        <v>98</v>
      </c>
      <c r="P309" s="54">
        <v>8717.6818635748259</v>
      </c>
      <c r="Q309" s="104"/>
      <c r="R309" s="55"/>
      <c r="S309" s="46"/>
      <c r="T309" s="46" t="s">
        <v>878</v>
      </c>
      <c r="U309" s="116"/>
    </row>
    <row r="310" spans="1:21" s="56" customFormat="1" ht="38.25" customHeight="1" x14ac:dyDescent="0.15">
      <c r="A310" s="110"/>
      <c r="B310" s="72" t="s">
        <v>680</v>
      </c>
      <c r="C310" s="43">
        <v>305</v>
      </c>
      <c r="D310" s="45" t="s">
        <v>1948</v>
      </c>
      <c r="E310" s="46" t="s">
        <v>140</v>
      </c>
      <c r="F310" s="47" t="s">
        <v>879</v>
      </c>
      <c r="G310" s="57" t="s">
        <v>1949</v>
      </c>
      <c r="H310" s="58">
        <v>1974</v>
      </c>
      <c r="I310" s="59">
        <v>1974</v>
      </c>
      <c r="J310" s="51">
        <v>9579.0300000000007</v>
      </c>
      <c r="K310" s="52" t="s">
        <v>97</v>
      </c>
      <c r="L310" s="58">
        <v>3</v>
      </c>
      <c r="M310" s="91"/>
      <c r="N310" s="53" t="s">
        <v>1103</v>
      </c>
      <c r="O310" s="63" t="s">
        <v>1950</v>
      </c>
      <c r="P310" s="54">
        <v>8360.675663402244</v>
      </c>
      <c r="Q310" s="104"/>
      <c r="R310" s="55">
        <v>42093.27</v>
      </c>
      <c r="S310" s="46"/>
      <c r="T310" s="46" t="s">
        <v>1973</v>
      </c>
      <c r="U310" s="116"/>
    </row>
    <row r="311" spans="1:21" s="56" customFormat="1" ht="38.25" customHeight="1" x14ac:dyDescent="0.15">
      <c r="A311" s="110"/>
      <c r="B311" s="72" t="s">
        <v>680</v>
      </c>
      <c r="C311" s="43">
        <v>306</v>
      </c>
      <c r="D311" s="45" t="s">
        <v>880</v>
      </c>
      <c r="E311" s="46" t="s">
        <v>164</v>
      </c>
      <c r="F311" s="47" t="s">
        <v>881</v>
      </c>
      <c r="G311" s="57" t="s">
        <v>96</v>
      </c>
      <c r="H311" s="58">
        <v>1983</v>
      </c>
      <c r="I311" s="59">
        <v>1967</v>
      </c>
      <c r="J311" s="51">
        <v>2733.8799999999997</v>
      </c>
      <c r="K311" s="52" t="s">
        <v>97</v>
      </c>
      <c r="L311" s="58">
        <v>3</v>
      </c>
      <c r="M311" s="91"/>
      <c r="N311" s="53" t="s">
        <v>98</v>
      </c>
      <c r="O311" s="63" t="s">
        <v>98</v>
      </c>
      <c r="P311" s="54">
        <v>10124.858978724908</v>
      </c>
      <c r="Q311" s="104"/>
      <c r="R311" s="55">
        <v>11156.18</v>
      </c>
      <c r="S311" s="46" t="s">
        <v>882</v>
      </c>
      <c r="T311" s="46" t="s">
        <v>883</v>
      </c>
      <c r="U311" s="116"/>
    </row>
    <row r="312" spans="1:21" ht="38.25" customHeight="1" x14ac:dyDescent="0.15">
      <c r="A312" s="110"/>
      <c r="B312" s="72" t="s">
        <v>680</v>
      </c>
      <c r="C312" s="43">
        <v>307</v>
      </c>
      <c r="D312" s="45" t="s">
        <v>886</v>
      </c>
      <c r="E312" s="46" t="s">
        <v>164</v>
      </c>
      <c r="F312" s="47" t="s">
        <v>887</v>
      </c>
      <c r="G312" s="57" t="s">
        <v>96</v>
      </c>
      <c r="H312" s="58">
        <v>1971</v>
      </c>
      <c r="I312" s="59">
        <v>1970</v>
      </c>
      <c r="J312" s="51">
        <v>4685.3</v>
      </c>
      <c r="K312" s="52" t="s">
        <v>97</v>
      </c>
      <c r="L312" s="58">
        <v>3</v>
      </c>
      <c r="M312" s="91"/>
      <c r="N312" s="53" t="s">
        <v>233</v>
      </c>
      <c r="O312" s="63" t="s">
        <v>98</v>
      </c>
      <c r="P312" s="54">
        <v>9332.8652255481484</v>
      </c>
      <c r="Q312" s="104"/>
      <c r="R312" s="55">
        <v>22178</v>
      </c>
      <c r="S312" s="46" t="s">
        <v>888</v>
      </c>
      <c r="T312" s="46" t="s">
        <v>889</v>
      </c>
      <c r="U312" s="116"/>
    </row>
    <row r="313" spans="1:21" s="56" customFormat="1" ht="30" customHeight="1" x14ac:dyDescent="0.15">
      <c r="A313" s="110"/>
      <c r="B313" s="72" t="s">
        <v>680</v>
      </c>
      <c r="C313" s="43">
        <v>308</v>
      </c>
      <c r="D313" s="45" t="s">
        <v>890</v>
      </c>
      <c r="E313" s="46" t="s">
        <v>164</v>
      </c>
      <c r="F313" s="47" t="s">
        <v>435</v>
      </c>
      <c r="G313" s="57" t="s">
        <v>96</v>
      </c>
      <c r="H313" s="58">
        <v>1988</v>
      </c>
      <c r="I313" s="59">
        <v>1988</v>
      </c>
      <c r="J313" s="51">
        <v>1646.02</v>
      </c>
      <c r="K313" s="52" t="s">
        <v>97</v>
      </c>
      <c r="L313" s="58">
        <v>2</v>
      </c>
      <c r="M313" s="91"/>
      <c r="N313" s="53" t="s">
        <v>98</v>
      </c>
      <c r="O313" s="63" t="s">
        <v>98</v>
      </c>
      <c r="P313" s="54">
        <v>8018.2515936939699</v>
      </c>
      <c r="Q313" s="104"/>
      <c r="R313" s="55">
        <v>7898.8600000000006</v>
      </c>
      <c r="S313" s="46"/>
      <c r="T313" s="46" t="s">
        <v>891</v>
      </c>
      <c r="U313" s="116"/>
    </row>
    <row r="314" spans="1:21" s="56" customFormat="1" ht="30" customHeight="1" x14ac:dyDescent="0.15">
      <c r="A314" s="110"/>
      <c r="B314" s="72" t="s">
        <v>680</v>
      </c>
      <c r="C314" s="43">
        <v>309</v>
      </c>
      <c r="D314" s="45" t="s">
        <v>892</v>
      </c>
      <c r="E314" s="46" t="s">
        <v>164</v>
      </c>
      <c r="F314" s="47" t="s">
        <v>893</v>
      </c>
      <c r="G314" s="57" t="s">
        <v>96</v>
      </c>
      <c r="H314" s="58">
        <v>1970</v>
      </c>
      <c r="I314" s="59">
        <v>1970</v>
      </c>
      <c r="J314" s="51">
        <v>5567.4800000000014</v>
      </c>
      <c r="K314" s="52" t="s">
        <v>97</v>
      </c>
      <c r="L314" s="58">
        <v>3</v>
      </c>
      <c r="M314" s="91"/>
      <c r="N314" s="53" t="s">
        <v>233</v>
      </c>
      <c r="O314" s="63" t="s">
        <v>98</v>
      </c>
      <c r="P314" s="54">
        <v>5532.979631944926</v>
      </c>
      <c r="Q314" s="104"/>
      <c r="R314" s="55">
        <v>26687.72</v>
      </c>
      <c r="S314" s="46"/>
      <c r="T314" s="46" t="s">
        <v>894</v>
      </c>
      <c r="U314" s="116"/>
    </row>
    <row r="315" spans="1:21" ht="38.25" customHeight="1" x14ac:dyDescent="0.15">
      <c r="A315" s="110"/>
      <c r="B315" s="72" t="s">
        <v>680</v>
      </c>
      <c r="C315" s="43">
        <v>310</v>
      </c>
      <c r="D315" s="45" t="s">
        <v>895</v>
      </c>
      <c r="E315" s="46" t="s">
        <v>200</v>
      </c>
      <c r="F315" s="47" t="s">
        <v>896</v>
      </c>
      <c r="G315" s="57" t="s">
        <v>96</v>
      </c>
      <c r="H315" s="58">
        <v>1989</v>
      </c>
      <c r="I315" s="59">
        <v>1970</v>
      </c>
      <c r="J315" s="51">
        <v>2662.01</v>
      </c>
      <c r="K315" s="52" t="s">
        <v>97</v>
      </c>
      <c r="L315" s="58">
        <v>3</v>
      </c>
      <c r="M315" s="91"/>
      <c r="N315" s="53" t="s">
        <v>233</v>
      </c>
      <c r="O315" s="63" t="s">
        <v>98</v>
      </c>
      <c r="P315" s="54">
        <v>10633.545625395051</v>
      </c>
      <c r="Q315" s="104"/>
      <c r="R315" s="55">
        <v>19262.32</v>
      </c>
      <c r="S315" s="46" t="s">
        <v>897</v>
      </c>
      <c r="T315" s="46" t="s">
        <v>898</v>
      </c>
      <c r="U315" s="116"/>
    </row>
    <row r="316" spans="1:21" ht="38.25" customHeight="1" x14ac:dyDescent="0.15">
      <c r="A316" s="110"/>
      <c r="B316" s="72" t="s">
        <v>680</v>
      </c>
      <c r="C316" s="43">
        <v>311</v>
      </c>
      <c r="D316" s="45" t="s">
        <v>899</v>
      </c>
      <c r="E316" s="46" t="s">
        <v>200</v>
      </c>
      <c r="F316" s="47" t="s">
        <v>900</v>
      </c>
      <c r="G316" s="57" t="s">
        <v>96</v>
      </c>
      <c r="H316" s="58">
        <v>1969</v>
      </c>
      <c r="I316" s="59">
        <v>1969</v>
      </c>
      <c r="J316" s="51">
        <f>4594.73-63</f>
        <v>4531.7299999999996</v>
      </c>
      <c r="K316" s="52" t="s">
        <v>97</v>
      </c>
      <c r="L316" s="58">
        <v>3</v>
      </c>
      <c r="M316" s="91"/>
      <c r="N316" s="53" t="s">
        <v>98</v>
      </c>
      <c r="O316" s="63" t="s">
        <v>98</v>
      </c>
      <c r="P316" s="54">
        <v>7900.1721400576853</v>
      </c>
      <c r="Q316" s="104"/>
      <c r="R316" s="55">
        <v>17941</v>
      </c>
      <c r="S316" s="46" t="s">
        <v>901</v>
      </c>
      <c r="T316" s="46" t="s">
        <v>902</v>
      </c>
      <c r="U316" s="116"/>
    </row>
    <row r="317" spans="1:21" ht="38.25" customHeight="1" x14ac:dyDescent="0.15">
      <c r="A317" s="110"/>
      <c r="B317" s="72" t="s">
        <v>680</v>
      </c>
      <c r="C317" s="43">
        <v>312</v>
      </c>
      <c r="D317" s="45" t="s">
        <v>903</v>
      </c>
      <c r="E317" s="46" t="s">
        <v>200</v>
      </c>
      <c r="F317" s="47" t="s">
        <v>904</v>
      </c>
      <c r="G317" s="57" t="s">
        <v>96</v>
      </c>
      <c r="H317" s="58">
        <v>1986</v>
      </c>
      <c r="I317" s="59">
        <v>1963</v>
      </c>
      <c r="J317" s="51">
        <f>5819.13-139</f>
        <v>5680.13</v>
      </c>
      <c r="K317" s="52" t="s">
        <v>97</v>
      </c>
      <c r="L317" s="58">
        <v>3</v>
      </c>
      <c r="M317" s="91"/>
      <c r="N317" s="53" t="s">
        <v>98</v>
      </c>
      <c r="O317" s="63" t="s">
        <v>98</v>
      </c>
      <c r="P317" s="54">
        <v>11584.540744272586</v>
      </c>
      <c r="Q317" s="104"/>
      <c r="R317" s="55">
        <v>14717.23</v>
      </c>
      <c r="S317" s="46" t="s">
        <v>905</v>
      </c>
      <c r="T317" s="46" t="s">
        <v>906</v>
      </c>
      <c r="U317" s="116"/>
    </row>
    <row r="318" spans="1:21" ht="30" customHeight="1" x14ac:dyDescent="0.15">
      <c r="A318" s="110"/>
      <c r="B318" s="72" t="s">
        <v>680</v>
      </c>
      <c r="C318" s="43">
        <v>313</v>
      </c>
      <c r="D318" s="45" t="s">
        <v>907</v>
      </c>
      <c r="E318" s="46" t="s">
        <v>200</v>
      </c>
      <c r="F318" s="47" t="s">
        <v>908</v>
      </c>
      <c r="G318" s="57" t="s">
        <v>96</v>
      </c>
      <c r="H318" s="58">
        <v>1972</v>
      </c>
      <c r="I318" s="59">
        <v>1972</v>
      </c>
      <c r="J318" s="51">
        <v>1803.7399999999998</v>
      </c>
      <c r="K318" s="52" t="s">
        <v>97</v>
      </c>
      <c r="L318" s="58">
        <v>2</v>
      </c>
      <c r="M318" s="91"/>
      <c r="N318" s="53" t="s">
        <v>98</v>
      </c>
      <c r="O318" s="63" t="s">
        <v>98</v>
      </c>
      <c r="P318" s="54">
        <v>9826.4537170030981</v>
      </c>
      <c r="Q318" s="104"/>
      <c r="R318" s="55">
        <v>10684</v>
      </c>
      <c r="S318" s="46"/>
      <c r="T318" s="46" t="s">
        <v>909</v>
      </c>
      <c r="U318" s="116"/>
    </row>
    <row r="319" spans="1:21" ht="30" customHeight="1" x14ac:dyDescent="0.15">
      <c r="A319" s="110"/>
      <c r="B319" s="72" t="s">
        <v>680</v>
      </c>
      <c r="C319" s="43">
        <v>314</v>
      </c>
      <c r="D319" s="45" t="s">
        <v>910</v>
      </c>
      <c r="E319" s="46" t="s">
        <v>200</v>
      </c>
      <c r="F319" s="47" t="s">
        <v>911</v>
      </c>
      <c r="G319" s="57" t="s">
        <v>96</v>
      </c>
      <c r="H319" s="58">
        <v>1968</v>
      </c>
      <c r="I319" s="59">
        <v>1968</v>
      </c>
      <c r="J319" s="51">
        <v>1810.5</v>
      </c>
      <c r="K319" s="52" t="s">
        <v>97</v>
      </c>
      <c r="L319" s="58">
        <v>2</v>
      </c>
      <c r="M319" s="91"/>
      <c r="N319" s="53" t="s">
        <v>233</v>
      </c>
      <c r="O319" s="63" t="s">
        <v>98</v>
      </c>
      <c r="P319" s="54">
        <v>8250.07261240345</v>
      </c>
      <c r="Q319" s="104"/>
      <c r="R319" s="55">
        <v>11586</v>
      </c>
      <c r="S319" s="46"/>
      <c r="T319" s="46" t="s">
        <v>912</v>
      </c>
      <c r="U319" s="116"/>
    </row>
    <row r="320" spans="1:21" ht="30" customHeight="1" x14ac:dyDescent="0.15">
      <c r="A320" s="110"/>
      <c r="B320" s="72" t="s">
        <v>680</v>
      </c>
      <c r="C320" s="43">
        <v>315</v>
      </c>
      <c r="D320" s="45" t="s">
        <v>913</v>
      </c>
      <c r="E320" s="46" t="s">
        <v>200</v>
      </c>
      <c r="F320" s="47" t="s">
        <v>914</v>
      </c>
      <c r="G320" s="57" t="s">
        <v>96</v>
      </c>
      <c r="H320" s="58">
        <v>1986</v>
      </c>
      <c r="I320" s="59">
        <v>1984</v>
      </c>
      <c r="J320" s="51">
        <v>2867.2599999999998</v>
      </c>
      <c r="K320" s="52" t="s">
        <v>97</v>
      </c>
      <c r="L320" s="58">
        <v>3</v>
      </c>
      <c r="M320" s="91"/>
      <c r="N320" s="53" t="s">
        <v>98</v>
      </c>
      <c r="O320" s="63" t="s">
        <v>98</v>
      </c>
      <c r="P320" s="54">
        <v>8836.8223676979887</v>
      </c>
      <c r="Q320" s="104"/>
      <c r="R320" s="55">
        <v>10488</v>
      </c>
      <c r="S320" s="46"/>
      <c r="T320" s="46" t="s">
        <v>915</v>
      </c>
      <c r="U320" s="116"/>
    </row>
    <row r="321" spans="1:21" ht="38.25" customHeight="1" x14ac:dyDescent="0.15">
      <c r="A321" s="110"/>
      <c r="B321" s="72" t="s">
        <v>680</v>
      </c>
      <c r="C321" s="43">
        <v>316</v>
      </c>
      <c r="D321" s="45" t="s">
        <v>916</v>
      </c>
      <c r="E321" s="46" t="s">
        <v>200</v>
      </c>
      <c r="F321" s="47" t="s">
        <v>917</v>
      </c>
      <c r="G321" s="57" t="s">
        <v>96</v>
      </c>
      <c r="H321" s="58">
        <v>1986</v>
      </c>
      <c r="I321" s="59">
        <v>1986</v>
      </c>
      <c r="J321" s="51">
        <v>4741.8</v>
      </c>
      <c r="K321" s="52" t="s">
        <v>97</v>
      </c>
      <c r="L321" s="58">
        <v>3</v>
      </c>
      <c r="M321" s="91"/>
      <c r="N321" s="53" t="s">
        <v>98</v>
      </c>
      <c r="O321" s="63" t="s">
        <v>98</v>
      </c>
      <c r="P321" s="54">
        <v>8084.3309771620825</v>
      </c>
      <c r="Q321" s="104"/>
      <c r="R321" s="55">
        <v>24011.45</v>
      </c>
      <c r="S321" s="46"/>
      <c r="T321" s="46" t="s">
        <v>918</v>
      </c>
      <c r="U321" s="116"/>
    </row>
    <row r="322" spans="1:21" ht="38.25" customHeight="1" x14ac:dyDescent="0.15">
      <c r="A322" s="110"/>
      <c r="B322" s="72" t="s">
        <v>680</v>
      </c>
      <c r="C322" s="43">
        <v>317</v>
      </c>
      <c r="D322" s="45" t="s">
        <v>919</v>
      </c>
      <c r="E322" s="46" t="s">
        <v>200</v>
      </c>
      <c r="F322" s="47" t="s">
        <v>920</v>
      </c>
      <c r="G322" s="57" t="s">
        <v>96</v>
      </c>
      <c r="H322" s="58">
        <v>1978</v>
      </c>
      <c r="I322" s="59">
        <v>1972</v>
      </c>
      <c r="J322" s="51">
        <v>5435.49</v>
      </c>
      <c r="K322" s="52" t="s">
        <v>97</v>
      </c>
      <c r="L322" s="58">
        <v>3</v>
      </c>
      <c r="M322" s="91"/>
      <c r="N322" s="53" t="s">
        <v>98</v>
      </c>
      <c r="O322" s="63" t="s">
        <v>98</v>
      </c>
      <c r="P322" s="54">
        <v>8304.4013702557568</v>
      </c>
      <c r="Q322" s="104"/>
      <c r="R322" s="55">
        <v>26107</v>
      </c>
      <c r="S322" s="46"/>
      <c r="T322" s="46" t="s">
        <v>921</v>
      </c>
      <c r="U322" s="116"/>
    </row>
    <row r="323" spans="1:21" ht="30" customHeight="1" x14ac:dyDescent="0.15">
      <c r="A323" s="110"/>
      <c r="B323" s="72" t="s">
        <v>680</v>
      </c>
      <c r="C323" s="43">
        <v>318</v>
      </c>
      <c r="D323" s="45" t="s">
        <v>922</v>
      </c>
      <c r="E323" s="46" t="s">
        <v>200</v>
      </c>
      <c r="F323" s="47" t="s">
        <v>923</v>
      </c>
      <c r="G323" s="57" t="s">
        <v>96</v>
      </c>
      <c r="H323" s="58">
        <v>1977</v>
      </c>
      <c r="I323" s="59">
        <v>1970</v>
      </c>
      <c r="J323" s="51">
        <v>3320.2199999999993</v>
      </c>
      <c r="K323" s="52" t="s">
        <v>97</v>
      </c>
      <c r="L323" s="58">
        <v>3</v>
      </c>
      <c r="M323" s="91"/>
      <c r="N323" s="53" t="s">
        <v>98</v>
      </c>
      <c r="O323" s="63" t="s">
        <v>98</v>
      </c>
      <c r="P323" s="54">
        <v>8600.460749666554</v>
      </c>
      <c r="Q323" s="104"/>
      <c r="R323" s="55">
        <v>16590.61</v>
      </c>
      <c r="S323" s="46"/>
      <c r="T323" s="46" t="s">
        <v>924</v>
      </c>
      <c r="U323" s="116"/>
    </row>
    <row r="324" spans="1:21" ht="45" customHeight="1" x14ac:dyDescent="0.15">
      <c r="A324" s="110"/>
      <c r="B324" s="72" t="s">
        <v>680</v>
      </c>
      <c r="C324" s="43">
        <v>319</v>
      </c>
      <c r="D324" s="45" t="s">
        <v>927</v>
      </c>
      <c r="E324" s="46" t="s">
        <v>127</v>
      </c>
      <c r="F324" s="47" t="s">
        <v>925</v>
      </c>
      <c r="G324" s="47" t="s">
        <v>96</v>
      </c>
      <c r="H324" s="49">
        <v>2017</v>
      </c>
      <c r="I324" s="50">
        <v>2017</v>
      </c>
      <c r="J324" s="51">
        <v>10238.08</v>
      </c>
      <c r="K324" s="52" t="s">
        <v>97</v>
      </c>
      <c r="L324" s="49">
        <v>3</v>
      </c>
      <c r="M324" s="90" t="s">
        <v>2059</v>
      </c>
      <c r="N324" s="63" t="s">
        <v>98</v>
      </c>
      <c r="O324" s="63" t="s">
        <v>98</v>
      </c>
      <c r="P324" s="54">
        <v>20318.640897512032</v>
      </c>
      <c r="Q324" s="105"/>
      <c r="R324" s="55">
        <v>18463.11</v>
      </c>
      <c r="S324" s="46"/>
      <c r="T324" s="46" t="s">
        <v>926</v>
      </c>
      <c r="U324" s="116"/>
    </row>
    <row r="325" spans="1:21" s="56" customFormat="1" ht="30" customHeight="1" x14ac:dyDescent="0.15">
      <c r="A325" s="110"/>
      <c r="B325" s="72" t="s">
        <v>680</v>
      </c>
      <c r="C325" s="43">
        <v>320</v>
      </c>
      <c r="D325" s="45" t="s">
        <v>928</v>
      </c>
      <c r="E325" s="46" t="s">
        <v>119</v>
      </c>
      <c r="F325" s="47" t="s">
        <v>929</v>
      </c>
      <c r="G325" s="57" t="s">
        <v>96</v>
      </c>
      <c r="H325" s="58">
        <v>1984</v>
      </c>
      <c r="I325" s="59">
        <v>1966</v>
      </c>
      <c r="J325" s="51">
        <v>2408.4599999999996</v>
      </c>
      <c r="K325" s="52" t="s">
        <v>97</v>
      </c>
      <c r="L325" s="58">
        <v>3</v>
      </c>
      <c r="M325" s="91"/>
      <c r="N325" s="53" t="s">
        <v>233</v>
      </c>
      <c r="O325" s="63" t="s">
        <v>98</v>
      </c>
      <c r="P325" s="54">
        <v>9189.7861297284308</v>
      </c>
      <c r="Q325" s="104"/>
      <c r="R325" s="55">
        <v>13435.3</v>
      </c>
      <c r="S325" s="46"/>
      <c r="T325" s="46" t="s">
        <v>930</v>
      </c>
      <c r="U325" s="116"/>
    </row>
    <row r="326" spans="1:21" ht="30" customHeight="1" x14ac:dyDescent="0.15">
      <c r="A326" s="110"/>
      <c r="B326" s="72" t="s">
        <v>680</v>
      </c>
      <c r="C326" s="43">
        <v>321</v>
      </c>
      <c r="D326" s="45" t="s">
        <v>931</v>
      </c>
      <c r="E326" s="46" t="s">
        <v>119</v>
      </c>
      <c r="F326" s="47" t="s">
        <v>932</v>
      </c>
      <c r="G326" s="57" t="s">
        <v>96</v>
      </c>
      <c r="H326" s="58">
        <v>1978</v>
      </c>
      <c r="I326" s="59">
        <v>1964</v>
      </c>
      <c r="J326" s="51">
        <v>2549.52</v>
      </c>
      <c r="K326" s="52" t="s">
        <v>97</v>
      </c>
      <c r="L326" s="58">
        <v>3</v>
      </c>
      <c r="M326" s="91"/>
      <c r="N326" s="53" t="s">
        <v>233</v>
      </c>
      <c r="O326" s="63" t="s">
        <v>98</v>
      </c>
      <c r="P326" s="54">
        <v>13215.925332222769</v>
      </c>
      <c r="Q326" s="104"/>
      <c r="R326" s="55">
        <v>9719</v>
      </c>
      <c r="S326" s="46" t="s">
        <v>1996</v>
      </c>
      <c r="T326" s="46" t="s">
        <v>933</v>
      </c>
      <c r="U326" s="116"/>
    </row>
    <row r="327" spans="1:21" ht="30" customHeight="1" x14ac:dyDescent="0.15">
      <c r="A327" s="110"/>
      <c r="B327" s="72" t="s">
        <v>680</v>
      </c>
      <c r="C327" s="43">
        <v>322</v>
      </c>
      <c r="D327" s="45" t="s">
        <v>934</v>
      </c>
      <c r="E327" s="46" t="s">
        <v>119</v>
      </c>
      <c r="F327" s="47" t="s">
        <v>935</v>
      </c>
      <c r="G327" s="57" t="s">
        <v>96</v>
      </c>
      <c r="H327" s="58">
        <v>1977</v>
      </c>
      <c r="I327" s="59">
        <v>1963</v>
      </c>
      <c r="J327" s="51">
        <v>4399.5999999999995</v>
      </c>
      <c r="K327" s="52" t="s">
        <v>97</v>
      </c>
      <c r="L327" s="58">
        <v>3</v>
      </c>
      <c r="M327" s="91"/>
      <c r="N327" s="53" t="s">
        <v>233</v>
      </c>
      <c r="O327" s="63" t="s">
        <v>98</v>
      </c>
      <c r="P327" s="54">
        <v>8511.3896980996724</v>
      </c>
      <c r="Q327" s="104"/>
      <c r="R327" s="55">
        <v>20805.3</v>
      </c>
      <c r="S327" s="46" t="s">
        <v>1999</v>
      </c>
      <c r="T327" s="46" t="s">
        <v>936</v>
      </c>
      <c r="U327" s="116"/>
    </row>
    <row r="328" spans="1:21" ht="30" customHeight="1" x14ac:dyDescent="0.15">
      <c r="A328" s="110"/>
      <c r="B328" s="72" t="s">
        <v>680</v>
      </c>
      <c r="C328" s="43">
        <v>323</v>
      </c>
      <c r="D328" s="45" t="s">
        <v>937</v>
      </c>
      <c r="E328" s="46" t="s">
        <v>119</v>
      </c>
      <c r="F328" s="47" t="s">
        <v>938</v>
      </c>
      <c r="G328" s="57" t="s">
        <v>106</v>
      </c>
      <c r="H328" s="58">
        <v>1968</v>
      </c>
      <c r="I328" s="59">
        <v>1968</v>
      </c>
      <c r="J328" s="51">
        <v>1059.7</v>
      </c>
      <c r="K328" s="52" t="s">
        <v>97</v>
      </c>
      <c r="L328" s="58">
        <v>1</v>
      </c>
      <c r="M328" s="91"/>
      <c r="N328" s="53" t="s">
        <v>233</v>
      </c>
      <c r="O328" s="63" t="s">
        <v>98</v>
      </c>
      <c r="P328" s="54">
        <v>9096.2170074084333</v>
      </c>
      <c r="Q328" s="104"/>
      <c r="R328" s="55">
        <v>4808</v>
      </c>
      <c r="S328" s="46"/>
      <c r="T328" s="46" t="s">
        <v>939</v>
      </c>
      <c r="U328" s="116"/>
    </row>
    <row r="329" spans="1:21" ht="30" customHeight="1" x14ac:dyDescent="0.15">
      <c r="A329" s="110"/>
      <c r="B329" s="72" t="s">
        <v>680</v>
      </c>
      <c r="C329" s="43">
        <v>324</v>
      </c>
      <c r="D329" s="45" t="s">
        <v>940</v>
      </c>
      <c r="E329" s="46" t="s">
        <v>119</v>
      </c>
      <c r="F329" s="47" t="s">
        <v>941</v>
      </c>
      <c r="G329" s="57" t="s">
        <v>96</v>
      </c>
      <c r="H329" s="58">
        <v>1984</v>
      </c>
      <c r="I329" s="59">
        <v>1975</v>
      </c>
      <c r="J329" s="51">
        <v>3628.9900000000002</v>
      </c>
      <c r="K329" s="52" t="s">
        <v>97</v>
      </c>
      <c r="L329" s="58">
        <v>3</v>
      </c>
      <c r="M329" s="91"/>
      <c r="N329" s="53" t="s">
        <v>98</v>
      </c>
      <c r="O329" s="63" t="s">
        <v>98</v>
      </c>
      <c r="P329" s="54">
        <v>8407.7952240865579</v>
      </c>
      <c r="Q329" s="104"/>
      <c r="R329" s="55">
        <v>26563</v>
      </c>
      <c r="S329" s="46"/>
      <c r="T329" s="46" t="s">
        <v>942</v>
      </c>
      <c r="U329" s="116"/>
    </row>
    <row r="330" spans="1:21" s="56" customFormat="1" ht="38.25" customHeight="1" x14ac:dyDescent="0.15">
      <c r="A330" s="110"/>
      <c r="B330" s="72" t="s">
        <v>680</v>
      </c>
      <c r="C330" s="43">
        <v>325</v>
      </c>
      <c r="D330" s="45" t="s">
        <v>943</v>
      </c>
      <c r="E330" s="46" t="s">
        <v>119</v>
      </c>
      <c r="F330" s="47" t="s">
        <v>944</v>
      </c>
      <c r="G330" s="57" t="s">
        <v>96</v>
      </c>
      <c r="H330" s="58">
        <v>1984</v>
      </c>
      <c r="I330" s="59">
        <v>1982</v>
      </c>
      <c r="J330" s="51">
        <v>4378.4400000000005</v>
      </c>
      <c r="K330" s="52" t="s">
        <v>97</v>
      </c>
      <c r="L330" s="58">
        <v>3</v>
      </c>
      <c r="M330" s="91"/>
      <c r="N330" s="53" t="s">
        <v>98</v>
      </c>
      <c r="O330" s="63" t="s">
        <v>98</v>
      </c>
      <c r="P330" s="54">
        <v>8330.7825681080849</v>
      </c>
      <c r="Q330" s="104"/>
      <c r="R330" s="55">
        <v>35274</v>
      </c>
      <c r="S330" s="46"/>
      <c r="T330" s="46" t="s">
        <v>945</v>
      </c>
      <c r="U330" s="116"/>
    </row>
    <row r="331" spans="1:21" ht="30" customHeight="1" x14ac:dyDescent="0.15">
      <c r="A331" s="110"/>
      <c r="B331" s="109" t="s">
        <v>946</v>
      </c>
      <c r="C331" s="43">
        <v>326</v>
      </c>
      <c r="D331" s="45" t="s">
        <v>947</v>
      </c>
      <c r="E331" s="46" t="s">
        <v>108</v>
      </c>
      <c r="F331" s="47" t="s">
        <v>948</v>
      </c>
      <c r="G331" s="57" t="s">
        <v>96</v>
      </c>
      <c r="H331" s="58">
        <v>1979</v>
      </c>
      <c r="I331" s="59">
        <v>1979</v>
      </c>
      <c r="J331" s="51">
        <v>601.81999999999994</v>
      </c>
      <c r="K331" s="52" t="s">
        <v>97</v>
      </c>
      <c r="L331" s="58">
        <v>2</v>
      </c>
      <c r="M331" s="91"/>
      <c r="N331" s="53" t="s">
        <v>98</v>
      </c>
      <c r="O331" s="63"/>
      <c r="P331" s="54">
        <v>132348.77424739554</v>
      </c>
      <c r="Q331" s="104"/>
      <c r="R331" s="55">
        <v>237.85</v>
      </c>
      <c r="S331" s="46"/>
      <c r="T331" s="46" t="s">
        <v>99</v>
      </c>
      <c r="U331" s="116"/>
    </row>
    <row r="332" spans="1:21" ht="30" customHeight="1" x14ac:dyDescent="0.15">
      <c r="A332" s="110"/>
      <c r="B332" s="109" t="s">
        <v>946</v>
      </c>
      <c r="C332" s="43">
        <v>327</v>
      </c>
      <c r="D332" s="45" t="s">
        <v>949</v>
      </c>
      <c r="E332" s="46" t="s">
        <v>131</v>
      </c>
      <c r="F332" s="47" t="s">
        <v>950</v>
      </c>
      <c r="G332" s="57" t="s">
        <v>96</v>
      </c>
      <c r="H332" s="58">
        <v>1985</v>
      </c>
      <c r="I332" s="59">
        <v>1985</v>
      </c>
      <c r="J332" s="51">
        <v>555.21</v>
      </c>
      <c r="K332" s="52" t="s">
        <v>97</v>
      </c>
      <c r="L332" s="58">
        <v>1</v>
      </c>
      <c r="M332" s="91"/>
      <c r="N332" s="53" t="s">
        <v>125</v>
      </c>
      <c r="O332" s="63"/>
      <c r="P332" s="54">
        <v>143681.52828221317</v>
      </c>
      <c r="Q332" s="104"/>
      <c r="R332" s="55">
        <v>4742.96</v>
      </c>
      <c r="S332" s="46"/>
      <c r="T332" s="46" t="s">
        <v>951</v>
      </c>
      <c r="U332" s="116"/>
    </row>
    <row r="333" spans="1:21" s="56" customFormat="1" ht="30" customHeight="1" x14ac:dyDescent="0.15">
      <c r="A333" s="110"/>
      <c r="B333" s="109" t="s">
        <v>946</v>
      </c>
      <c r="C333" s="43">
        <v>328</v>
      </c>
      <c r="D333" s="45" t="s">
        <v>952</v>
      </c>
      <c r="E333" s="46" t="s">
        <v>108</v>
      </c>
      <c r="F333" s="47" t="s">
        <v>682</v>
      </c>
      <c r="G333" s="57" t="s">
        <v>106</v>
      </c>
      <c r="H333" s="58">
        <v>1994</v>
      </c>
      <c r="I333" s="59">
        <v>1994</v>
      </c>
      <c r="J333" s="51">
        <v>596.45000000000005</v>
      </c>
      <c r="K333" s="52" t="s">
        <v>97</v>
      </c>
      <c r="L333" s="58">
        <v>1</v>
      </c>
      <c r="M333" s="91"/>
      <c r="N333" s="53" t="s">
        <v>125</v>
      </c>
      <c r="O333" s="63"/>
      <c r="P333" s="54">
        <v>159658.94304817013</v>
      </c>
      <c r="Q333" s="104"/>
      <c r="R333" s="55">
        <v>3194.57</v>
      </c>
      <c r="S333" s="46"/>
      <c r="T333" s="46" t="s">
        <v>99</v>
      </c>
      <c r="U333" s="116"/>
    </row>
    <row r="334" spans="1:21" ht="30" customHeight="1" x14ac:dyDescent="0.15">
      <c r="A334" s="110"/>
      <c r="B334" s="109" t="s">
        <v>946</v>
      </c>
      <c r="C334" s="43">
        <v>329</v>
      </c>
      <c r="D334" s="45" t="s">
        <v>953</v>
      </c>
      <c r="E334" s="46" t="s">
        <v>108</v>
      </c>
      <c r="F334" s="47" t="s">
        <v>954</v>
      </c>
      <c r="G334" s="57" t="s">
        <v>96</v>
      </c>
      <c r="H334" s="58">
        <v>1984</v>
      </c>
      <c r="I334" s="59">
        <v>1984</v>
      </c>
      <c r="J334" s="51">
        <v>908.33</v>
      </c>
      <c r="K334" s="52" t="s">
        <v>97</v>
      </c>
      <c r="L334" s="58">
        <v>2</v>
      </c>
      <c r="M334" s="91"/>
      <c r="N334" s="53" t="s">
        <v>98</v>
      </c>
      <c r="O334" s="63"/>
      <c r="P334" s="54">
        <v>169423.66940994476</v>
      </c>
      <c r="Q334" s="104"/>
      <c r="R334" s="55">
        <v>2859.81</v>
      </c>
      <c r="S334" s="46"/>
      <c r="T334" s="46" t="s">
        <v>99</v>
      </c>
      <c r="U334" s="116"/>
    </row>
    <row r="335" spans="1:21" s="56" customFormat="1" ht="30" customHeight="1" x14ac:dyDescent="0.15">
      <c r="A335" s="110"/>
      <c r="B335" s="109" t="s">
        <v>946</v>
      </c>
      <c r="C335" s="43">
        <v>330</v>
      </c>
      <c r="D335" s="45" t="s">
        <v>955</v>
      </c>
      <c r="E335" s="46" t="s">
        <v>108</v>
      </c>
      <c r="F335" s="47" t="s">
        <v>956</v>
      </c>
      <c r="G335" s="57" t="s">
        <v>124</v>
      </c>
      <c r="H335" s="58">
        <v>1970</v>
      </c>
      <c r="I335" s="59">
        <v>1970</v>
      </c>
      <c r="J335" s="51">
        <v>339.6</v>
      </c>
      <c r="K335" s="52" t="s">
        <v>97</v>
      </c>
      <c r="L335" s="58">
        <v>1</v>
      </c>
      <c r="M335" s="91"/>
      <c r="N335" s="53" t="s">
        <v>125</v>
      </c>
      <c r="O335" s="63"/>
      <c r="P335" s="54">
        <v>199102.82004066784</v>
      </c>
      <c r="Q335" s="104"/>
      <c r="R335" s="55">
        <v>1857.8400000000001</v>
      </c>
      <c r="S335" s="46"/>
      <c r="T335" s="46" t="s">
        <v>99</v>
      </c>
      <c r="U335" s="116"/>
    </row>
    <row r="336" spans="1:21" ht="38.25" customHeight="1" x14ac:dyDescent="0.15">
      <c r="A336" s="110"/>
      <c r="B336" s="109" t="s">
        <v>946</v>
      </c>
      <c r="C336" s="43">
        <v>331</v>
      </c>
      <c r="D336" s="45" t="s">
        <v>957</v>
      </c>
      <c r="E336" s="46" t="s">
        <v>144</v>
      </c>
      <c r="F336" s="47" t="s">
        <v>958</v>
      </c>
      <c r="G336" s="57" t="s">
        <v>106</v>
      </c>
      <c r="H336" s="58">
        <v>2014</v>
      </c>
      <c r="I336" s="59">
        <v>2014</v>
      </c>
      <c r="J336" s="51">
        <f>1010.72-233.9</f>
        <v>776.82</v>
      </c>
      <c r="K336" s="52" t="s">
        <v>97</v>
      </c>
      <c r="L336" s="58">
        <v>2</v>
      </c>
      <c r="M336" s="91"/>
      <c r="N336" s="53" t="s">
        <v>98</v>
      </c>
      <c r="O336" s="63"/>
      <c r="P336" s="54">
        <v>121998.03165382498</v>
      </c>
      <c r="Q336" s="104"/>
      <c r="R336" s="55">
        <v>3125</v>
      </c>
      <c r="S336" s="46" t="s">
        <v>959</v>
      </c>
      <c r="T336" s="46" t="s">
        <v>99</v>
      </c>
      <c r="U336" s="116"/>
    </row>
    <row r="337" spans="1:21" ht="30" customHeight="1" x14ac:dyDescent="0.15">
      <c r="A337" s="110"/>
      <c r="B337" s="109" t="s">
        <v>946</v>
      </c>
      <c r="C337" s="43">
        <v>332</v>
      </c>
      <c r="D337" s="45" t="s">
        <v>960</v>
      </c>
      <c r="E337" s="46" t="s">
        <v>108</v>
      </c>
      <c r="F337" s="47" t="s">
        <v>961</v>
      </c>
      <c r="G337" s="57" t="s">
        <v>124</v>
      </c>
      <c r="H337" s="58">
        <v>1972</v>
      </c>
      <c r="I337" s="59">
        <v>1972</v>
      </c>
      <c r="J337" s="51">
        <v>367.04</v>
      </c>
      <c r="K337" s="52" t="s">
        <v>97</v>
      </c>
      <c r="L337" s="58">
        <v>1</v>
      </c>
      <c r="M337" s="91"/>
      <c r="N337" s="53" t="s">
        <v>125</v>
      </c>
      <c r="O337" s="63"/>
      <c r="P337" s="54">
        <v>222381.75389419225</v>
      </c>
      <c r="Q337" s="104"/>
      <c r="R337" s="55">
        <v>1321</v>
      </c>
      <c r="S337" s="46"/>
      <c r="T337" s="46" t="s">
        <v>99</v>
      </c>
      <c r="U337" s="116"/>
    </row>
    <row r="338" spans="1:21" ht="30" customHeight="1" x14ac:dyDescent="0.15">
      <c r="A338" s="110"/>
      <c r="B338" s="109" t="s">
        <v>946</v>
      </c>
      <c r="C338" s="43">
        <v>333</v>
      </c>
      <c r="D338" s="45" t="s">
        <v>962</v>
      </c>
      <c r="E338" s="46" t="s">
        <v>108</v>
      </c>
      <c r="F338" s="47" t="s">
        <v>963</v>
      </c>
      <c r="G338" s="57" t="s">
        <v>96</v>
      </c>
      <c r="H338" s="58">
        <v>1973</v>
      </c>
      <c r="I338" s="59">
        <v>1973</v>
      </c>
      <c r="J338" s="51">
        <v>455.18</v>
      </c>
      <c r="K338" s="52" t="s">
        <v>97</v>
      </c>
      <c r="L338" s="58">
        <v>1</v>
      </c>
      <c r="M338" s="91"/>
      <c r="N338" s="53" t="s">
        <v>125</v>
      </c>
      <c r="O338" s="63"/>
      <c r="P338" s="54">
        <v>253167.18904193531</v>
      </c>
      <c r="Q338" s="104"/>
      <c r="R338" s="55">
        <v>998.82</v>
      </c>
      <c r="S338" s="46"/>
      <c r="T338" s="46" t="s">
        <v>99</v>
      </c>
      <c r="U338" s="116"/>
    </row>
    <row r="339" spans="1:21" s="56" customFormat="1" ht="30" customHeight="1" x14ac:dyDescent="0.15">
      <c r="A339" s="110"/>
      <c r="B339" s="109" t="s">
        <v>946</v>
      </c>
      <c r="C339" s="43">
        <v>334</v>
      </c>
      <c r="D339" s="45" t="s">
        <v>964</v>
      </c>
      <c r="E339" s="46" t="s">
        <v>160</v>
      </c>
      <c r="F339" s="47" t="s">
        <v>965</v>
      </c>
      <c r="G339" s="57" t="s">
        <v>106</v>
      </c>
      <c r="H339" s="58">
        <v>1991</v>
      </c>
      <c r="I339" s="59">
        <v>1991</v>
      </c>
      <c r="J339" s="51">
        <v>717.59</v>
      </c>
      <c r="K339" s="52" t="s">
        <v>97</v>
      </c>
      <c r="L339" s="58">
        <v>1</v>
      </c>
      <c r="M339" s="91"/>
      <c r="N339" s="53" t="s">
        <v>125</v>
      </c>
      <c r="O339" s="63"/>
      <c r="P339" s="54">
        <v>128349.39443041894</v>
      </c>
      <c r="Q339" s="104"/>
      <c r="R339" s="55">
        <v>3046.05</v>
      </c>
      <c r="S339" s="46"/>
      <c r="T339" s="46" t="s">
        <v>966</v>
      </c>
      <c r="U339" s="116"/>
    </row>
    <row r="340" spans="1:21" ht="30" customHeight="1" x14ac:dyDescent="0.15">
      <c r="A340" s="110"/>
      <c r="B340" s="109" t="s">
        <v>946</v>
      </c>
      <c r="C340" s="43">
        <v>335</v>
      </c>
      <c r="D340" s="45" t="s">
        <v>967</v>
      </c>
      <c r="E340" s="46" t="s">
        <v>160</v>
      </c>
      <c r="F340" s="47" t="s">
        <v>968</v>
      </c>
      <c r="G340" s="57" t="s">
        <v>96</v>
      </c>
      <c r="H340" s="58">
        <v>1974</v>
      </c>
      <c r="I340" s="59">
        <v>1974</v>
      </c>
      <c r="J340" s="51">
        <v>422.25</v>
      </c>
      <c r="K340" s="52" t="s">
        <v>97</v>
      </c>
      <c r="L340" s="58">
        <v>1</v>
      </c>
      <c r="M340" s="91"/>
      <c r="N340" s="53" t="s">
        <v>125</v>
      </c>
      <c r="O340" s="63"/>
      <c r="P340" s="54">
        <v>179094.81898772664</v>
      </c>
      <c r="Q340" s="104"/>
      <c r="R340" s="55">
        <v>1639</v>
      </c>
      <c r="S340" s="46"/>
      <c r="T340" s="46" t="s">
        <v>99</v>
      </c>
      <c r="U340" s="116"/>
    </row>
    <row r="341" spans="1:21" s="56" customFormat="1" ht="30" customHeight="1" x14ac:dyDescent="0.15">
      <c r="A341" s="110"/>
      <c r="B341" s="109" t="s">
        <v>946</v>
      </c>
      <c r="C341" s="43">
        <v>336</v>
      </c>
      <c r="D341" s="45" t="s">
        <v>969</v>
      </c>
      <c r="E341" s="46" t="s">
        <v>160</v>
      </c>
      <c r="F341" s="47" t="s">
        <v>970</v>
      </c>
      <c r="G341" s="57" t="s">
        <v>96</v>
      </c>
      <c r="H341" s="58">
        <v>1982</v>
      </c>
      <c r="I341" s="59">
        <v>1982</v>
      </c>
      <c r="J341" s="51">
        <v>594.97</v>
      </c>
      <c r="K341" s="52" t="s">
        <v>97</v>
      </c>
      <c r="L341" s="58">
        <v>1</v>
      </c>
      <c r="M341" s="91"/>
      <c r="N341" s="53" t="s">
        <v>125</v>
      </c>
      <c r="O341" s="63"/>
      <c r="P341" s="54">
        <v>181193.67673091852</v>
      </c>
      <c r="Q341" s="104"/>
      <c r="R341" s="55">
        <v>1983</v>
      </c>
      <c r="S341" s="46"/>
      <c r="T341" s="46" t="s">
        <v>99</v>
      </c>
      <c r="U341" s="116"/>
    </row>
    <row r="342" spans="1:21" ht="30" customHeight="1" x14ac:dyDescent="0.15">
      <c r="A342" s="110"/>
      <c r="B342" s="109" t="s">
        <v>946</v>
      </c>
      <c r="C342" s="43">
        <v>337</v>
      </c>
      <c r="D342" s="45" t="s">
        <v>971</v>
      </c>
      <c r="E342" s="46" t="s">
        <v>144</v>
      </c>
      <c r="F342" s="47" t="s">
        <v>326</v>
      </c>
      <c r="G342" s="57" t="s">
        <v>96</v>
      </c>
      <c r="H342" s="58">
        <v>1981</v>
      </c>
      <c r="I342" s="59">
        <v>1981</v>
      </c>
      <c r="J342" s="51">
        <v>682.23</v>
      </c>
      <c r="K342" s="52" t="s">
        <v>97</v>
      </c>
      <c r="L342" s="58">
        <v>2</v>
      </c>
      <c r="M342" s="91"/>
      <c r="N342" s="53" t="s">
        <v>98</v>
      </c>
      <c r="O342" s="63"/>
      <c r="P342" s="54">
        <v>118147.73510043178</v>
      </c>
      <c r="Q342" s="104"/>
      <c r="R342" s="55">
        <v>1792.65</v>
      </c>
      <c r="S342" s="46"/>
      <c r="T342" s="46" t="s">
        <v>99</v>
      </c>
      <c r="U342" s="116"/>
    </row>
    <row r="343" spans="1:21" ht="30" customHeight="1" x14ac:dyDescent="0.15">
      <c r="A343" s="110"/>
      <c r="B343" s="109" t="s">
        <v>946</v>
      </c>
      <c r="C343" s="43">
        <v>338</v>
      </c>
      <c r="D343" s="45" t="s">
        <v>972</v>
      </c>
      <c r="E343" s="46" t="s">
        <v>104</v>
      </c>
      <c r="F343" s="47" t="s">
        <v>973</v>
      </c>
      <c r="G343" s="57" t="s">
        <v>106</v>
      </c>
      <c r="H343" s="58">
        <v>2003</v>
      </c>
      <c r="I343" s="59">
        <v>1990</v>
      </c>
      <c r="J343" s="51">
        <v>628.75</v>
      </c>
      <c r="K343" s="52" t="s">
        <v>97</v>
      </c>
      <c r="L343" s="58">
        <v>1</v>
      </c>
      <c r="M343" s="91"/>
      <c r="N343" s="53" t="s">
        <v>125</v>
      </c>
      <c r="O343" s="63"/>
      <c r="P343" s="54">
        <v>152210.91941325023</v>
      </c>
      <c r="Q343" s="104"/>
      <c r="R343" s="55">
        <v>3038.09</v>
      </c>
      <c r="S343" s="46"/>
      <c r="T343" s="46" t="s">
        <v>99</v>
      </c>
      <c r="U343" s="116"/>
    </row>
    <row r="344" spans="1:21" ht="30" customHeight="1" x14ac:dyDescent="0.15">
      <c r="A344" s="110"/>
      <c r="B344" s="109" t="s">
        <v>946</v>
      </c>
      <c r="C344" s="43">
        <v>339</v>
      </c>
      <c r="D344" s="45" t="s">
        <v>974</v>
      </c>
      <c r="E344" s="46" t="s">
        <v>140</v>
      </c>
      <c r="F344" s="47" t="s">
        <v>975</v>
      </c>
      <c r="G344" s="57" t="s">
        <v>96</v>
      </c>
      <c r="H344" s="58">
        <v>1987</v>
      </c>
      <c r="I344" s="59">
        <v>1987</v>
      </c>
      <c r="J344" s="51">
        <v>585.07000000000005</v>
      </c>
      <c r="K344" s="52" t="s">
        <v>97</v>
      </c>
      <c r="L344" s="58">
        <v>2</v>
      </c>
      <c r="M344" s="91"/>
      <c r="N344" s="53" t="s">
        <v>98</v>
      </c>
      <c r="O344" s="63"/>
      <c r="P344" s="54">
        <v>133826.19228052636</v>
      </c>
      <c r="Q344" s="104"/>
      <c r="R344" s="55">
        <v>2632.02</v>
      </c>
      <c r="S344" s="46"/>
      <c r="T344" s="46" t="s">
        <v>99</v>
      </c>
      <c r="U344" s="116"/>
    </row>
    <row r="345" spans="1:21" s="56" customFormat="1" ht="30" customHeight="1" x14ac:dyDescent="0.15">
      <c r="A345" s="110"/>
      <c r="B345" s="109" t="s">
        <v>946</v>
      </c>
      <c r="C345" s="43">
        <v>340</v>
      </c>
      <c r="D345" s="45" t="s">
        <v>976</v>
      </c>
      <c r="E345" s="46" t="s">
        <v>164</v>
      </c>
      <c r="F345" s="47" t="s">
        <v>887</v>
      </c>
      <c r="G345" s="57" t="s">
        <v>96</v>
      </c>
      <c r="H345" s="58">
        <v>1980</v>
      </c>
      <c r="I345" s="59">
        <v>1980</v>
      </c>
      <c r="J345" s="51">
        <v>506.34000000000003</v>
      </c>
      <c r="K345" s="52" t="s">
        <v>97</v>
      </c>
      <c r="L345" s="58">
        <v>1</v>
      </c>
      <c r="M345" s="91"/>
      <c r="N345" s="53" t="s">
        <v>125</v>
      </c>
      <c r="O345" s="63"/>
      <c r="P345" s="54">
        <v>151501.44629610059</v>
      </c>
      <c r="Q345" s="104"/>
      <c r="R345" s="55"/>
      <c r="S345" s="46"/>
      <c r="T345" s="46" t="s">
        <v>977</v>
      </c>
      <c r="U345" s="116"/>
    </row>
    <row r="346" spans="1:21" ht="30" customHeight="1" x14ac:dyDescent="0.15">
      <c r="A346" s="110"/>
      <c r="B346" s="109" t="s">
        <v>946</v>
      </c>
      <c r="C346" s="43">
        <v>341</v>
      </c>
      <c r="D346" s="45" t="s">
        <v>978</v>
      </c>
      <c r="E346" s="46" t="s">
        <v>119</v>
      </c>
      <c r="F346" s="47" t="s">
        <v>979</v>
      </c>
      <c r="G346" s="57" t="s">
        <v>106</v>
      </c>
      <c r="H346" s="58">
        <v>1988</v>
      </c>
      <c r="I346" s="59">
        <v>1988</v>
      </c>
      <c r="J346" s="51">
        <v>577.5</v>
      </c>
      <c r="K346" s="52" t="s">
        <v>97</v>
      </c>
      <c r="L346" s="58">
        <v>1</v>
      </c>
      <c r="M346" s="91"/>
      <c r="N346" s="53" t="s">
        <v>125</v>
      </c>
      <c r="O346" s="63"/>
      <c r="P346" s="54">
        <v>122505.2998888499</v>
      </c>
      <c r="Q346" s="104"/>
      <c r="R346" s="55">
        <v>2871</v>
      </c>
      <c r="S346" s="46"/>
      <c r="T346" s="46" t="s">
        <v>99</v>
      </c>
      <c r="U346" s="116"/>
    </row>
    <row r="347" spans="1:21" ht="30" customHeight="1" x14ac:dyDescent="0.15">
      <c r="A347" s="110"/>
      <c r="B347" s="109" t="s">
        <v>946</v>
      </c>
      <c r="C347" s="43">
        <v>342</v>
      </c>
      <c r="D347" s="45" t="s">
        <v>980</v>
      </c>
      <c r="E347" s="46" t="s">
        <v>127</v>
      </c>
      <c r="F347" s="47" t="s">
        <v>981</v>
      </c>
      <c r="G347" s="57" t="s">
        <v>124</v>
      </c>
      <c r="H347" s="58">
        <v>2005</v>
      </c>
      <c r="I347" s="59">
        <v>2005</v>
      </c>
      <c r="J347" s="51">
        <v>661.03</v>
      </c>
      <c r="K347" s="52" t="s">
        <v>97</v>
      </c>
      <c r="L347" s="58">
        <v>1</v>
      </c>
      <c r="M347" s="91"/>
      <c r="N347" s="53" t="s">
        <v>125</v>
      </c>
      <c r="O347" s="63"/>
      <c r="P347" s="54">
        <v>126864.27139096195</v>
      </c>
      <c r="Q347" s="104"/>
      <c r="R347" s="55">
        <v>5630.15</v>
      </c>
      <c r="S347" s="46"/>
      <c r="T347" s="46" t="s">
        <v>99</v>
      </c>
      <c r="U347" s="116"/>
    </row>
    <row r="348" spans="1:21" ht="30" customHeight="1" x14ac:dyDescent="0.15">
      <c r="A348" s="110"/>
      <c r="B348" s="109" t="s">
        <v>946</v>
      </c>
      <c r="C348" s="43">
        <v>343</v>
      </c>
      <c r="D348" s="45" t="s">
        <v>982</v>
      </c>
      <c r="E348" s="46" t="s">
        <v>205</v>
      </c>
      <c r="F348" s="47" t="s">
        <v>983</v>
      </c>
      <c r="G348" s="57" t="s">
        <v>96</v>
      </c>
      <c r="H348" s="58">
        <v>1999</v>
      </c>
      <c r="I348" s="59">
        <v>1999</v>
      </c>
      <c r="J348" s="51">
        <v>920.4</v>
      </c>
      <c r="K348" s="52" t="s">
        <v>97</v>
      </c>
      <c r="L348" s="58">
        <v>1</v>
      </c>
      <c r="M348" s="91"/>
      <c r="N348" s="53" t="s">
        <v>125</v>
      </c>
      <c r="O348" s="63"/>
      <c r="P348" s="54">
        <v>143772.33457177843</v>
      </c>
      <c r="Q348" s="104"/>
      <c r="R348" s="55">
        <v>7452.75</v>
      </c>
      <c r="S348" s="46"/>
      <c r="T348" s="46" t="s">
        <v>2016</v>
      </c>
      <c r="U348" s="116"/>
    </row>
    <row r="349" spans="1:21" ht="30" customHeight="1" x14ac:dyDescent="0.15">
      <c r="A349" s="110"/>
      <c r="B349" s="109" t="s">
        <v>946</v>
      </c>
      <c r="C349" s="43">
        <v>344</v>
      </c>
      <c r="D349" s="45" t="s">
        <v>984</v>
      </c>
      <c r="E349" s="46" t="s">
        <v>200</v>
      </c>
      <c r="F349" s="47" t="s">
        <v>985</v>
      </c>
      <c r="G349" s="57" t="s">
        <v>124</v>
      </c>
      <c r="H349" s="58">
        <v>2003</v>
      </c>
      <c r="I349" s="59">
        <v>2003</v>
      </c>
      <c r="J349" s="51">
        <v>948.16000000000008</v>
      </c>
      <c r="K349" s="52" t="s">
        <v>97</v>
      </c>
      <c r="L349" s="58">
        <v>1</v>
      </c>
      <c r="M349" s="91"/>
      <c r="N349" s="53" t="s">
        <v>125</v>
      </c>
      <c r="O349" s="63"/>
      <c r="P349" s="54">
        <v>136983.84250348897</v>
      </c>
      <c r="Q349" s="104"/>
      <c r="R349" s="55">
        <v>3892</v>
      </c>
      <c r="S349" s="46"/>
      <c r="T349" s="46" t="s">
        <v>99</v>
      </c>
      <c r="U349" s="116"/>
    </row>
    <row r="350" spans="1:21" s="56" customFormat="1" ht="30" customHeight="1" x14ac:dyDescent="0.15">
      <c r="A350" s="110"/>
      <c r="B350" s="109" t="s">
        <v>946</v>
      </c>
      <c r="C350" s="43">
        <v>345</v>
      </c>
      <c r="D350" s="45" t="s">
        <v>986</v>
      </c>
      <c r="E350" s="46" t="s">
        <v>200</v>
      </c>
      <c r="F350" s="47" t="s">
        <v>987</v>
      </c>
      <c r="G350" s="57" t="s">
        <v>124</v>
      </c>
      <c r="H350" s="58">
        <v>1972</v>
      </c>
      <c r="I350" s="59">
        <v>1972</v>
      </c>
      <c r="J350" s="51">
        <v>369.52</v>
      </c>
      <c r="K350" s="52" t="s">
        <v>97</v>
      </c>
      <c r="L350" s="58">
        <v>1</v>
      </c>
      <c r="M350" s="91"/>
      <c r="N350" s="53" t="s">
        <v>125</v>
      </c>
      <c r="O350" s="63"/>
      <c r="P350" s="54">
        <v>185208.21250760666</v>
      </c>
      <c r="Q350" s="104"/>
      <c r="R350" s="55">
        <v>0</v>
      </c>
      <c r="S350" s="46"/>
      <c r="T350" s="46" t="s">
        <v>99</v>
      </c>
      <c r="U350" s="116"/>
    </row>
    <row r="351" spans="1:21" ht="30" customHeight="1" x14ac:dyDescent="0.15">
      <c r="A351" s="110"/>
      <c r="B351" s="109" t="s">
        <v>946</v>
      </c>
      <c r="C351" s="43">
        <v>346</v>
      </c>
      <c r="D351" s="45" t="s">
        <v>988</v>
      </c>
      <c r="E351" s="46" t="s">
        <v>108</v>
      </c>
      <c r="F351" s="47" t="s">
        <v>989</v>
      </c>
      <c r="G351" s="57" t="s">
        <v>96</v>
      </c>
      <c r="H351" s="58">
        <v>1974</v>
      </c>
      <c r="I351" s="59">
        <v>1974</v>
      </c>
      <c r="J351" s="51">
        <v>418</v>
      </c>
      <c r="K351" s="52" t="s">
        <v>97</v>
      </c>
      <c r="L351" s="58">
        <v>1</v>
      </c>
      <c r="M351" s="91"/>
      <c r="N351" s="53" t="s">
        <v>125</v>
      </c>
      <c r="O351" s="63"/>
      <c r="P351" s="54">
        <v>180814.11319992243</v>
      </c>
      <c r="Q351" s="104"/>
      <c r="R351" s="55">
        <v>1261.44</v>
      </c>
      <c r="S351" s="46"/>
      <c r="T351" s="46" t="s">
        <v>99</v>
      </c>
      <c r="U351" s="116"/>
    </row>
    <row r="352" spans="1:21" ht="30" customHeight="1" x14ac:dyDescent="0.15">
      <c r="A352" s="110"/>
      <c r="B352" s="109" t="s">
        <v>946</v>
      </c>
      <c r="C352" s="43">
        <v>347</v>
      </c>
      <c r="D352" s="45" t="s">
        <v>990</v>
      </c>
      <c r="E352" s="46" t="s">
        <v>160</v>
      </c>
      <c r="F352" s="47" t="s">
        <v>991</v>
      </c>
      <c r="G352" s="57" t="s">
        <v>124</v>
      </c>
      <c r="H352" s="58">
        <v>1975</v>
      </c>
      <c r="I352" s="59">
        <v>1975</v>
      </c>
      <c r="J352" s="51">
        <v>781.43000000000006</v>
      </c>
      <c r="K352" s="52" t="s">
        <v>97</v>
      </c>
      <c r="L352" s="58">
        <v>1</v>
      </c>
      <c r="M352" s="91"/>
      <c r="N352" s="53" t="s">
        <v>125</v>
      </c>
      <c r="O352" s="63"/>
      <c r="P352" s="54">
        <v>129490.32058257019</v>
      </c>
      <c r="Q352" s="104"/>
      <c r="R352" s="55">
        <v>2580</v>
      </c>
      <c r="S352" s="46"/>
      <c r="T352" s="46" t="s">
        <v>99</v>
      </c>
      <c r="U352" s="116"/>
    </row>
    <row r="353" spans="1:21" s="56" customFormat="1" ht="30" customHeight="1" x14ac:dyDescent="0.15">
      <c r="A353" s="110"/>
      <c r="B353" s="109" t="s">
        <v>946</v>
      </c>
      <c r="C353" s="43">
        <v>348</v>
      </c>
      <c r="D353" s="45" t="s">
        <v>992</v>
      </c>
      <c r="E353" s="46" t="s">
        <v>108</v>
      </c>
      <c r="F353" s="47" t="s">
        <v>993</v>
      </c>
      <c r="G353" s="57" t="s">
        <v>124</v>
      </c>
      <c r="H353" s="58">
        <v>1977</v>
      </c>
      <c r="I353" s="59">
        <v>1977</v>
      </c>
      <c r="J353" s="51">
        <v>595.34999999999991</v>
      </c>
      <c r="K353" s="52" t="s">
        <v>97</v>
      </c>
      <c r="L353" s="58">
        <v>2</v>
      </c>
      <c r="M353" s="91"/>
      <c r="N353" s="53" t="s">
        <v>98</v>
      </c>
      <c r="O353" s="63"/>
      <c r="P353" s="54">
        <v>144037.32921697211</v>
      </c>
      <c r="Q353" s="104"/>
      <c r="R353" s="55">
        <v>1321.99</v>
      </c>
      <c r="S353" s="46"/>
      <c r="T353" s="46" t="s">
        <v>99</v>
      </c>
      <c r="U353" s="116"/>
    </row>
    <row r="354" spans="1:21" s="56" customFormat="1" ht="30" customHeight="1" x14ac:dyDescent="0.15">
      <c r="A354" s="110"/>
      <c r="B354" s="109" t="s">
        <v>946</v>
      </c>
      <c r="C354" s="43">
        <v>349</v>
      </c>
      <c r="D354" s="45" t="s">
        <v>994</v>
      </c>
      <c r="E354" s="46" t="s">
        <v>112</v>
      </c>
      <c r="F354" s="47" t="s">
        <v>995</v>
      </c>
      <c r="G354" s="57" t="s">
        <v>124</v>
      </c>
      <c r="H354" s="58">
        <v>1978</v>
      </c>
      <c r="I354" s="59">
        <v>1978</v>
      </c>
      <c r="J354" s="51">
        <v>553.23</v>
      </c>
      <c r="K354" s="52" t="s">
        <v>97</v>
      </c>
      <c r="L354" s="58">
        <v>1</v>
      </c>
      <c r="M354" s="91"/>
      <c r="N354" s="53" t="s">
        <v>125</v>
      </c>
      <c r="O354" s="63"/>
      <c r="P354" s="54">
        <v>153700.45541515161</v>
      </c>
      <c r="Q354" s="104"/>
      <c r="R354" s="55">
        <v>2871.18</v>
      </c>
      <c r="S354" s="46"/>
      <c r="T354" s="46" t="s">
        <v>99</v>
      </c>
      <c r="U354" s="116"/>
    </row>
    <row r="355" spans="1:21" ht="30" customHeight="1" x14ac:dyDescent="0.15">
      <c r="A355" s="110"/>
      <c r="B355" s="109" t="s">
        <v>946</v>
      </c>
      <c r="C355" s="43">
        <v>350</v>
      </c>
      <c r="D355" s="45" t="s">
        <v>996</v>
      </c>
      <c r="E355" s="46" t="s">
        <v>131</v>
      </c>
      <c r="F355" s="47" t="s">
        <v>997</v>
      </c>
      <c r="G355" s="57" t="s">
        <v>96</v>
      </c>
      <c r="H355" s="58">
        <v>1980</v>
      </c>
      <c r="I355" s="59">
        <v>1980</v>
      </c>
      <c r="J355" s="51">
        <v>961.4</v>
      </c>
      <c r="K355" s="52" t="s">
        <v>97</v>
      </c>
      <c r="L355" s="58">
        <v>2</v>
      </c>
      <c r="M355" s="91"/>
      <c r="N355" s="53" t="s">
        <v>98</v>
      </c>
      <c r="O355" s="63"/>
      <c r="P355" s="54">
        <v>119201.31666797858</v>
      </c>
      <c r="Q355" s="104"/>
      <c r="R355" s="55">
        <v>2297.46</v>
      </c>
      <c r="S355" s="46"/>
      <c r="T355" s="46" t="s">
        <v>99</v>
      </c>
      <c r="U355" s="116"/>
    </row>
    <row r="356" spans="1:21" ht="45" customHeight="1" x14ac:dyDescent="0.15">
      <c r="A356" s="110"/>
      <c r="B356" s="73" t="s">
        <v>998</v>
      </c>
      <c r="C356" s="43">
        <v>351</v>
      </c>
      <c r="D356" s="45" t="s">
        <v>2036</v>
      </c>
      <c r="E356" s="46" t="s">
        <v>108</v>
      </c>
      <c r="F356" s="47" t="s">
        <v>682</v>
      </c>
      <c r="G356" s="57" t="s">
        <v>96</v>
      </c>
      <c r="H356" s="58">
        <v>1971</v>
      </c>
      <c r="I356" s="59">
        <v>1971</v>
      </c>
      <c r="J356" s="51">
        <v>126</v>
      </c>
      <c r="K356" s="52" t="s">
        <v>97</v>
      </c>
      <c r="L356" s="58">
        <v>3</v>
      </c>
      <c r="M356" s="91"/>
      <c r="N356" s="53" t="s">
        <v>233</v>
      </c>
      <c r="O356" s="63" t="s">
        <v>98</v>
      </c>
      <c r="P356" s="54">
        <v>57104.034391534391</v>
      </c>
      <c r="Q356" s="104"/>
      <c r="R356" s="55"/>
      <c r="S356" s="46" t="s">
        <v>2037</v>
      </c>
      <c r="T356" s="46" t="s">
        <v>999</v>
      </c>
      <c r="U356" s="116"/>
    </row>
    <row r="357" spans="1:21" ht="45" customHeight="1" x14ac:dyDescent="0.15">
      <c r="A357" s="110"/>
      <c r="B357" s="73" t="s">
        <v>998</v>
      </c>
      <c r="C357" s="43">
        <v>352</v>
      </c>
      <c r="D357" s="45" t="s">
        <v>1000</v>
      </c>
      <c r="E357" s="46" t="s">
        <v>108</v>
      </c>
      <c r="F357" s="47" t="s">
        <v>682</v>
      </c>
      <c r="G357" s="57" t="s">
        <v>96</v>
      </c>
      <c r="H357" s="58">
        <v>1971</v>
      </c>
      <c r="I357" s="59">
        <v>1971</v>
      </c>
      <c r="J357" s="51">
        <v>63</v>
      </c>
      <c r="K357" s="52" t="s">
        <v>97</v>
      </c>
      <c r="L357" s="58">
        <v>3</v>
      </c>
      <c r="M357" s="91"/>
      <c r="N357" s="53" t="s">
        <v>233</v>
      </c>
      <c r="O357" s="63" t="s">
        <v>98</v>
      </c>
      <c r="P357" s="54">
        <v>108503.06878306878</v>
      </c>
      <c r="Q357" s="104"/>
      <c r="R357" s="55"/>
      <c r="S357" s="46" t="s">
        <v>2037</v>
      </c>
      <c r="T357" s="46" t="s">
        <v>999</v>
      </c>
      <c r="U357" s="116"/>
    </row>
    <row r="358" spans="1:21" ht="45" customHeight="1" x14ac:dyDescent="0.15">
      <c r="A358" s="110"/>
      <c r="B358" s="73" t="s">
        <v>998</v>
      </c>
      <c r="C358" s="43">
        <v>353</v>
      </c>
      <c r="D358" s="45" t="s">
        <v>1001</v>
      </c>
      <c r="E358" s="46" t="s">
        <v>108</v>
      </c>
      <c r="F358" s="47" t="s">
        <v>704</v>
      </c>
      <c r="G358" s="57" t="s">
        <v>96</v>
      </c>
      <c r="H358" s="58">
        <v>1973</v>
      </c>
      <c r="I358" s="59">
        <v>1970</v>
      </c>
      <c r="J358" s="51">
        <v>137.6</v>
      </c>
      <c r="K358" s="52" t="s">
        <v>97</v>
      </c>
      <c r="L358" s="58">
        <v>3</v>
      </c>
      <c r="M358" s="91"/>
      <c r="N358" s="53" t="s">
        <v>98</v>
      </c>
      <c r="O358" s="63" t="s">
        <v>98</v>
      </c>
      <c r="P358" s="54">
        <v>52982.124515503878</v>
      </c>
      <c r="Q358" s="104"/>
      <c r="R358" s="55"/>
      <c r="S358" s="46" t="s">
        <v>1881</v>
      </c>
      <c r="T358" s="46" t="s">
        <v>1002</v>
      </c>
      <c r="U358" s="116"/>
    </row>
    <row r="359" spans="1:21" ht="45" customHeight="1" x14ac:dyDescent="0.15">
      <c r="A359" s="110"/>
      <c r="B359" s="73" t="s">
        <v>998</v>
      </c>
      <c r="C359" s="43">
        <v>354</v>
      </c>
      <c r="D359" s="45" t="s">
        <v>1003</v>
      </c>
      <c r="E359" s="46" t="s">
        <v>144</v>
      </c>
      <c r="F359" s="47" t="s">
        <v>858</v>
      </c>
      <c r="G359" s="57" t="s">
        <v>96</v>
      </c>
      <c r="H359" s="58">
        <v>1991</v>
      </c>
      <c r="I359" s="59">
        <v>1968</v>
      </c>
      <c r="J359" s="51">
        <v>144</v>
      </c>
      <c r="K359" s="52" t="s">
        <v>97</v>
      </c>
      <c r="L359" s="58">
        <v>3</v>
      </c>
      <c r="M359" s="91"/>
      <c r="N359" s="53" t="s">
        <v>98</v>
      </c>
      <c r="O359" s="63" t="s">
        <v>98</v>
      </c>
      <c r="P359" s="54">
        <v>51768.953703703701</v>
      </c>
      <c r="Q359" s="104"/>
      <c r="R359" s="55"/>
      <c r="S359" s="46" t="s">
        <v>1826</v>
      </c>
      <c r="T359" s="46" t="s">
        <v>1004</v>
      </c>
      <c r="U359" s="116"/>
    </row>
    <row r="360" spans="1:21" ht="45" customHeight="1" x14ac:dyDescent="0.15">
      <c r="A360" s="110"/>
      <c r="B360" s="73" t="s">
        <v>1799</v>
      </c>
      <c r="C360" s="43">
        <v>355</v>
      </c>
      <c r="D360" s="45" t="s">
        <v>1797</v>
      </c>
      <c r="E360" s="46" t="s">
        <v>1798</v>
      </c>
      <c r="F360" s="47" t="s">
        <v>1801</v>
      </c>
      <c r="G360" s="57" t="s">
        <v>106</v>
      </c>
      <c r="H360" s="58">
        <v>2006</v>
      </c>
      <c r="I360" s="59">
        <v>2006</v>
      </c>
      <c r="J360" s="51">
        <v>79.12</v>
      </c>
      <c r="K360" s="52" t="s">
        <v>97</v>
      </c>
      <c r="L360" s="58">
        <v>1</v>
      </c>
      <c r="M360" s="91"/>
      <c r="N360" s="53" t="s">
        <v>125</v>
      </c>
      <c r="O360" s="63"/>
      <c r="P360" s="54">
        <v>87879.440512301982</v>
      </c>
      <c r="Q360" s="104"/>
      <c r="R360" s="55"/>
      <c r="S360" s="46"/>
      <c r="T360" s="46" t="s">
        <v>1005</v>
      </c>
      <c r="U360" s="116"/>
    </row>
    <row r="361" spans="1:21" ht="45" customHeight="1" x14ac:dyDescent="0.15">
      <c r="A361" s="110"/>
      <c r="B361" s="73" t="s">
        <v>1800</v>
      </c>
      <c r="C361" s="43">
        <v>356</v>
      </c>
      <c r="D361" s="45" t="s">
        <v>1822</v>
      </c>
      <c r="E361" s="46" t="s">
        <v>1798</v>
      </c>
      <c r="F361" s="47" t="s">
        <v>1801</v>
      </c>
      <c r="G361" s="57" t="s">
        <v>96</v>
      </c>
      <c r="H361" s="58">
        <v>1991</v>
      </c>
      <c r="I361" s="59">
        <v>1968</v>
      </c>
      <c r="J361" s="51">
        <v>63</v>
      </c>
      <c r="K361" s="52" t="s">
        <v>97</v>
      </c>
      <c r="L361" s="58">
        <v>3</v>
      </c>
      <c r="M361" s="91"/>
      <c r="N361" s="53" t="s">
        <v>98</v>
      </c>
      <c r="O361" s="63" t="s">
        <v>98</v>
      </c>
      <c r="P361" s="54">
        <v>8404.1269841269841</v>
      </c>
      <c r="Q361" s="104"/>
      <c r="R361" s="55"/>
      <c r="S361" s="46" t="s">
        <v>1826</v>
      </c>
      <c r="T361" s="46" t="s">
        <v>1827</v>
      </c>
      <c r="U361" s="116"/>
    </row>
    <row r="362" spans="1:21" ht="45" customHeight="1" x14ac:dyDescent="0.15">
      <c r="A362" s="110"/>
      <c r="B362" s="73" t="s">
        <v>998</v>
      </c>
      <c r="C362" s="43">
        <v>357</v>
      </c>
      <c r="D362" s="45" t="s">
        <v>1006</v>
      </c>
      <c r="E362" s="46" t="s">
        <v>160</v>
      </c>
      <c r="F362" s="47" t="s">
        <v>798</v>
      </c>
      <c r="G362" s="57" t="s">
        <v>96</v>
      </c>
      <c r="H362" s="58">
        <v>1975</v>
      </c>
      <c r="I362" s="59">
        <v>1975</v>
      </c>
      <c r="J362" s="51">
        <v>126</v>
      </c>
      <c r="K362" s="52" t="s">
        <v>97</v>
      </c>
      <c r="L362" s="58">
        <v>3</v>
      </c>
      <c r="M362" s="91"/>
      <c r="N362" s="53" t="s">
        <v>233</v>
      </c>
      <c r="O362" s="63" t="s">
        <v>98</v>
      </c>
      <c r="P362" s="54">
        <v>57712.986772486773</v>
      </c>
      <c r="Q362" s="104"/>
      <c r="R362" s="55"/>
      <c r="S362" s="46" t="s">
        <v>1935</v>
      </c>
      <c r="T362" s="46" t="s">
        <v>1007</v>
      </c>
      <c r="U362" s="116"/>
    </row>
    <row r="363" spans="1:21" ht="45" customHeight="1" x14ac:dyDescent="0.15">
      <c r="A363" s="110"/>
      <c r="B363" s="73" t="s">
        <v>998</v>
      </c>
      <c r="C363" s="43">
        <v>358</v>
      </c>
      <c r="D363" s="45" t="s">
        <v>1008</v>
      </c>
      <c r="E363" s="46" t="s">
        <v>160</v>
      </c>
      <c r="F363" s="47" t="s">
        <v>798</v>
      </c>
      <c r="G363" s="57" t="s">
        <v>106</v>
      </c>
      <c r="H363" s="58">
        <v>2006</v>
      </c>
      <c r="I363" s="59">
        <v>2006</v>
      </c>
      <c r="J363" s="51">
        <v>147.69999999999999</v>
      </c>
      <c r="K363" s="52" t="s">
        <v>97</v>
      </c>
      <c r="L363" s="58">
        <v>1</v>
      </c>
      <c r="M363" s="91"/>
      <c r="N363" s="53" t="s">
        <v>125</v>
      </c>
      <c r="O363" s="63"/>
      <c r="P363" s="54">
        <v>52368.153915594674</v>
      </c>
      <c r="Q363" s="104"/>
      <c r="R363" s="55"/>
      <c r="S363" s="46"/>
      <c r="T363" s="46" t="s">
        <v>1009</v>
      </c>
      <c r="U363" s="116"/>
    </row>
    <row r="364" spans="1:21" ht="45" customHeight="1" x14ac:dyDescent="0.15">
      <c r="A364" s="110"/>
      <c r="B364" s="73" t="s">
        <v>998</v>
      </c>
      <c r="C364" s="43">
        <v>359</v>
      </c>
      <c r="D364" s="45" t="s">
        <v>1010</v>
      </c>
      <c r="E364" s="46" t="s">
        <v>108</v>
      </c>
      <c r="F364" s="47" t="s">
        <v>693</v>
      </c>
      <c r="G364" s="57" t="s">
        <v>96</v>
      </c>
      <c r="H364" s="58">
        <v>1967</v>
      </c>
      <c r="I364" s="59">
        <v>1967</v>
      </c>
      <c r="J364" s="51">
        <v>171</v>
      </c>
      <c r="K364" s="52" t="s">
        <v>97</v>
      </c>
      <c r="L364" s="58">
        <v>3</v>
      </c>
      <c r="M364" s="91"/>
      <c r="N364" s="53" t="s">
        <v>98</v>
      </c>
      <c r="O364" s="63" t="s">
        <v>98</v>
      </c>
      <c r="P364" s="54">
        <v>42311.212475633525</v>
      </c>
      <c r="Q364" s="104"/>
      <c r="R364" s="55"/>
      <c r="S364" s="46" t="s">
        <v>1882</v>
      </c>
      <c r="T364" s="46" t="s">
        <v>1011</v>
      </c>
      <c r="U364" s="116"/>
    </row>
    <row r="365" spans="1:21" ht="45" customHeight="1" x14ac:dyDescent="0.15">
      <c r="A365" s="110"/>
      <c r="B365" s="73" t="s">
        <v>998</v>
      </c>
      <c r="C365" s="43">
        <v>360</v>
      </c>
      <c r="D365" s="45" t="s">
        <v>2038</v>
      </c>
      <c r="E365" s="46" t="s">
        <v>160</v>
      </c>
      <c r="F365" s="47" t="s">
        <v>789</v>
      </c>
      <c r="G365" s="57" t="s">
        <v>96</v>
      </c>
      <c r="H365" s="58">
        <v>1964</v>
      </c>
      <c r="I365" s="59">
        <v>1964</v>
      </c>
      <c r="J365" s="51">
        <v>154</v>
      </c>
      <c r="K365" s="52" t="s">
        <v>97</v>
      </c>
      <c r="L365" s="58">
        <v>3</v>
      </c>
      <c r="M365" s="91"/>
      <c r="N365" s="53" t="s">
        <v>98</v>
      </c>
      <c r="O365" s="63" t="s">
        <v>98</v>
      </c>
      <c r="P365" s="54">
        <v>53867.839826839823</v>
      </c>
      <c r="Q365" s="104"/>
      <c r="R365" s="55"/>
      <c r="S365" s="46" t="s">
        <v>1953</v>
      </c>
      <c r="T365" s="46" t="s">
        <v>1012</v>
      </c>
      <c r="U365" s="116"/>
    </row>
    <row r="366" spans="1:21" ht="45" customHeight="1" x14ac:dyDescent="0.15">
      <c r="A366" s="110"/>
      <c r="B366" s="73" t="s">
        <v>998</v>
      </c>
      <c r="C366" s="43">
        <v>361</v>
      </c>
      <c r="D366" s="45" t="s">
        <v>1951</v>
      </c>
      <c r="E366" s="46" t="s">
        <v>160</v>
      </c>
      <c r="F366" s="47" t="s">
        <v>789</v>
      </c>
      <c r="G366" s="57" t="s">
        <v>96</v>
      </c>
      <c r="H366" s="58">
        <v>1964</v>
      </c>
      <c r="I366" s="59">
        <v>1964</v>
      </c>
      <c r="J366" s="51">
        <v>63</v>
      </c>
      <c r="K366" s="52" t="s">
        <v>97</v>
      </c>
      <c r="L366" s="58">
        <v>3</v>
      </c>
      <c r="M366" s="91"/>
      <c r="N366" s="53" t="s">
        <v>98</v>
      </c>
      <c r="O366" s="63" t="s">
        <v>98</v>
      </c>
      <c r="P366" s="54">
        <v>108701.14814814815</v>
      </c>
      <c r="Q366" s="104"/>
      <c r="R366" s="55"/>
      <c r="S366" s="46" t="s">
        <v>1953</v>
      </c>
      <c r="T366" s="46" t="s">
        <v>1952</v>
      </c>
      <c r="U366" s="116"/>
    </row>
    <row r="367" spans="1:21" s="56" customFormat="1" ht="45" customHeight="1" x14ac:dyDescent="0.15">
      <c r="A367" s="110"/>
      <c r="B367" s="73" t="s">
        <v>998</v>
      </c>
      <c r="C367" s="43">
        <v>362</v>
      </c>
      <c r="D367" s="45" t="s">
        <v>2039</v>
      </c>
      <c r="E367" s="46" t="s">
        <v>131</v>
      </c>
      <c r="F367" s="47" t="s">
        <v>777</v>
      </c>
      <c r="G367" s="57" t="s">
        <v>96</v>
      </c>
      <c r="H367" s="58">
        <v>1988</v>
      </c>
      <c r="I367" s="59">
        <v>1980</v>
      </c>
      <c r="J367" s="51">
        <v>160</v>
      </c>
      <c r="K367" s="52" t="s">
        <v>97</v>
      </c>
      <c r="L367" s="58">
        <v>3</v>
      </c>
      <c r="M367" s="91"/>
      <c r="N367" s="53" t="s">
        <v>98</v>
      </c>
      <c r="O367" s="63" t="s">
        <v>98</v>
      </c>
      <c r="P367" s="54">
        <v>47157.51458333333</v>
      </c>
      <c r="Q367" s="104"/>
      <c r="R367" s="55"/>
      <c r="S367" s="46" t="s">
        <v>1956</v>
      </c>
      <c r="T367" s="46" t="s">
        <v>1013</v>
      </c>
      <c r="U367" s="116"/>
    </row>
    <row r="368" spans="1:21" s="56" customFormat="1" ht="45" customHeight="1" x14ac:dyDescent="0.15">
      <c r="A368" s="110"/>
      <c r="B368" s="73" t="s">
        <v>998</v>
      </c>
      <c r="C368" s="43">
        <v>363</v>
      </c>
      <c r="D368" s="45" t="s">
        <v>1954</v>
      </c>
      <c r="E368" s="46" t="s">
        <v>131</v>
      </c>
      <c r="F368" s="47" t="s">
        <v>777</v>
      </c>
      <c r="G368" s="57" t="s">
        <v>96</v>
      </c>
      <c r="H368" s="58">
        <v>1988</v>
      </c>
      <c r="I368" s="59">
        <v>1980</v>
      </c>
      <c r="J368" s="51">
        <v>64</v>
      </c>
      <c r="K368" s="52" t="s">
        <v>97</v>
      </c>
      <c r="L368" s="58">
        <v>3</v>
      </c>
      <c r="M368" s="91"/>
      <c r="N368" s="53" t="s">
        <v>98</v>
      </c>
      <c r="O368" s="63" t="s">
        <v>98</v>
      </c>
      <c r="P368" s="54">
        <v>106994.67708333333</v>
      </c>
      <c r="Q368" s="104"/>
      <c r="R368" s="55"/>
      <c r="S368" s="46" t="s">
        <v>1956</v>
      </c>
      <c r="T368" s="46" t="s">
        <v>1955</v>
      </c>
      <c r="U368" s="116"/>
    </row>
    <row r="369" spans="1:21" ht="45" customHeight="1" x14ac:dyDescent="0.15">
      <c r="A369" s="110"/>
      <c r="B369" s="73" t="s">
        <v>998</v>
      </c>
      <c r="C369" s="43">
        <v>364</v>
      </c>
      <c r="D369" s="45" t="s">
        <v>1014</v>
      </c>
      <c r="E369" s="46" t="s">
        <v>160</v>
      </c>
      <c r="F369" s="47" t="s">
        <v>794</v>
      </c>
      <c r="G369" s="57" t="s">
        <v>96</v>
      </c>
      <c r="H369" s="58">
        <v>1970</v>
      </c>
      <c r="I369" s="59">
        <v>1970</v>
      </c>
      <c r="J369" s="51">
        <v>85.5</v>
      </c>
      <c r="K369" s="52" t="s">
        <v>97</v>
      </c>
      <c r="L369" s="58">
        <v>3</v>
      </c>
      <c r="M369" s="91"/>
      <c r="N369" s="53" t="s">
        <v>98</v>
      </c>
      <c r="O369" s="63" t="s">
        <v>98</v>
      </c>
      <c r="P369" s="54">
        <v>79801.945419103315</v>
      </c>
      <c r="Q369" s="104"/>
      <c r="R369" s="55"/>
      <c r="S369" s="46" t="s">
        <v>1936</v>
      </c>
      <c r="T369" s="46" t="s">
        <v>1015</v>
      </c>
      <c r="U369" s="116"/>
    </row>
    <row r="370" spans="1:21" ht="45" customHeight="1" x14ac:dyDescent="0.15">
      <c r="A370" s="110"/>
      <c r="B370" s="73" t="s">
        <v>998</v>
      </c>
      <c r="C370" s="43">
        <v>365</v>
      </c>
      <c r="D370" s="45" t="s">
        <v>1016</v>
      </c>
      <c r="E370" s="46" t="s">
        <v>108</v>
      </c>
      <c r="F370" s="47" t="s">
        <v>708</v>
      </c>
      <c r="G370" s="57" t="s">
        <v>96</v>
      </c>
      <c r="H370" s="58">
        <v>1972</v>
      </c>
      <c r="I370" s="59">
        <v>1972</v>
      </c>
      <c r="J370" s="51">
        <v>114</v>
      </c>
      <c r="K370" s="52" t="s">
        <v>97</v>
      </c>
      <c r="L370" s="58">
        <v>3</v>
      </c>
      <c r="M370" s="91"/>
      <c r="N370" s="53" t="s">
        <v>98</v>
      </c>
      <c r="O370" s="63" t="s">
        <v>98</v>
      </c>
      <c r="P370" s="54">
        <v>61984.70467836257</v>
      </c>
      <c r="Q370" s="104"/>
      <c r="R370" s="55"/>
      <c r="S370" s="46" t="s">
        <v>1937</v>
      </c>
      <c r="T370" s="46" t="s">
        <v>1017</v>
      </c>
      <c r="U370" s="116"/>
    </row>
    <row r="371" spans="1:21" s="56" customFormat="1" ht="45" customHeight="1" x14ac:dyDescent="0.15">
      <c r="A371" s="110"/>
      <c r="B371" s="73" t="s">
        <v>998</v>
      </c>
      <c r="C371" s="43">
        <v>366</v>
      </c>
      <c r="D371" s="45" t="s">
        <v>2040</v>
      </c>
      <c r="E371" s="46" t="s">
        <v>131</v>
      </c>
      <c r="F371" s="47" t="s">
        <v>771</v>
      </c>
      <c r="G371" s="57" t="s">
        <v>96</v>
      </c>
      <c r="H371" s="58">
        <v>1976</v>
      </c>
      <c r="I371" s="59">
        <v>1976</v>
      </c>
      <c r="J371" s="51">
        <v>154</v>
      </c>
      <c r="K371" s="52" t="s">
        <v>97</v>
      </c>
      <c r="L371" s="58">
        <v>3</v>
      </c>
      <c r="M371" s="91"/>
      <c r="N371" s="53" t="s">
        <v>233</v>
      </c>
      <c r="O371" s="63" t="s">
        <v>98</v>
      </c>
      <c r="P371" s="54">
        <v>47317.898268398269</v>
      </c>
      <c r="Q371" s="104"/>
      <c r="R371" s="55"/>
      <c r="S371" s="46" t="s">
        <v>1958</v>
      </c>
      <c r="T371" s="46" t="s">
        <v>1018</v>
      </c>
      <c r="U371" s="116"/>
    </row>
    <row r="372" spans="1:21" s="56" customFormat="1" ht="45" customHeight="1" x14ac:dyDescent="0.15">
      <c r="A372" s="110"/>
      <c r="B372" s="73" t="s">
        <v>998</v>
      </c>
      <c r="C372" s="43">
        <v>367</v>
      </c>
      <c r="D372" s="45" t="s">
        <v>1957</v>
      </c>
      <c r="E372" s="46" t="s">
        <v>131</v>
      </c>
      <c r="F372" s="47" t="s">
        <v>771</v>
      </c>
      <c r="G372" s="57" t="s">
        <v>96</v>
      </c>
      <c r="H372" s="58">
        <v>1976</v>
      </c>
      <c r="I372" s="59">
        <v>1976</v>
      </c>
      <c r="J372" s="51">
        <v>63</v>
      </c>
      <c r="K372" s="52" t="s">
        <v>97</v>
      </c>
      <c r="L372" s="58">
        <v>3</v>
      </c>
      <c r="M372" s="91"/>
      <c r="N372" s="53" t="s">
        <v>98</v>
      </c>
      <c r="O372" s="63" t="s">
        <v>98</v>
      </c>
      <c r="P372" s="54">
        <v>107756.84656084656</v>
      </c>
      <c r="Q372" s="104"/>
      <c r="R372" s="55"/>
      <c r="S372" s="46" t="s">
        <v>1958</v>
      </c>
      <c r="T372" s="46" t="s">
        <v>1959</v>
      </c>
      <c r="U372" s="116"/>
    </row>
    <row r="373" spans="1:21" ht="45" customHeight="1" x14ac:dyDescent="0.15">
      <c r="A373" s="110"/>
      <c r="B373" s="73" t="s">
        <v>998</v>
      </c>
      <c r="C373" s="43">
        <v>368</v>
      </c>
      <c r="D373" s="45" t="s">
        <v>2041</v>
      </c>
      <c r="E373" s="46" t="s">
        <v>108</v>
      </c>
      <c r="F373" s="47" t="s">
        <v>701</v>
      </c>
      <c r="G373" s="57" t="s">
        <v>96</v>
      </c>
      <c r="H373" s="58">
        <v>1963</v>
      </c>
      <c r="I373" s="59">
        <v>1963</v>
      </c>
      <c r="J373" s="51">
        <v>126</v>
      </c>
      <c r="K373" s="52" t="s">
        <v>97</v>
      </c>
      <c r="L373" s="58">
        <v>2</v>
      </c>
      <c r="M373" s="91"/>
      <c r="N373" s="53" t="s">
        <v>98</v>
      </c>
      <c r="O373" s="63" t="s">
        <v>98</v>
      </c>
      <c r="P373" s="54">
        <v>56634.986772486773</v>
      </c>
      <c r="Q373" s="104"/>
      <c r="R373" s="55"/>
      <c r="S373" s="46" t="s">
        <v>2042</v>
      </c>
      <c r="T373" s="46" t="s">
        <v>1019</v>
      </c>
      <c r="U373" s="116"/>
    </row>
    <row r="374" spans="1:21" ht="45" customHeight="1" x14ac:dyDescent="0.15">
      <c r="A374" s="110"/>
      <c r="B374" s="73" t="s">
        <v>998</v>
      </c>
      <c r="C374" s="43">
        <v>369</v>
      </c>
      <c r="D374" s="45" t="s">
        <v>2058</v>
      </c>
      <c r="E374" s="46" t="s">
        <v>108</v>
      </c>
      <c r="F374" s="47" t="s">
        <v>701</v>
      </c>
      <c r="G374" s="57" t="s">
        <v>96</v>
      </c>
      <c r="H374" s="58">
        <v>1963</v>
      </c>
      <c r="I374" s="59">
        <v>1963</v>
      </c>
      <c r="J374" s="51">
        <v>63</v>
      </c>
      <c r="K374" s="52" t="s">
        <v>97</v>
      </c>
      <c r="L374" s="58">
        <v>2</v>
      </c>
      <c r="M374" s="91"/>
      <c r="N374" s="53" t="s">
        <v>98</v>
      </c>
      <c r="O374" s="63" t="s">
        <v>98</v>
      </c>
      <c r="P374" s="54">
        <v>108678.65608465608</v>
      </c>
      <c r="Q374" s="104"/>
      <c r="R374" s="55"/>
      <c r="S374" s="46" t="s">
        <v>2042</v>
      </c>
      <c r="T374" s="46" t="s">
        <v>1019</v>
      </c>
      <c r="U374" s="116"/>
    </row>
    <row r="375" spans="1:21" ht="45" customHeight="1" x14ac:dyDescent="0.15">
      <c r="A375" s="110"/>
      <c r="B375" s="73" t="s">
        <v>998</v>
      </c>
      <c r="C375" s="43">
        <v>370</v>
      </c>
      <c r="D375" s="45" t="s">
        <v>1020</v>
      </c>
      <c r="E375" s="46" t="s">
        <v>144</v>
      </c>
      <c r="F375" s="47" t="s">
        <v>871</v>
      </c>
      <c r="G375" s="57" t="s">
        <v>96</v>
      </c>
      <c r="H375" s="58">
        <v>1989</v>
      </c>
      <c r="I375" s="59">
        <v>1989</v>
      </c>
      <c r="J375" s="51">
        <v>112.5</v>
      </c>
      <c r="K375" s="52" t="s">
        <v>97</v>
      </c>
      <c r="L375" s="58">
        <v>3</v>
      </c>
      <c r="M375" s="91"/>
      <c r="N375" s="53" t="s">
        <v>98</v>
      </c>
      <c r="O375" s="63" t="s">
        <v>98</v>
      </c>
      <c r="P375" s="54">
        <v>64852.100740740738</v>
      </c>
      <c r="Q375" s="104"/>
      <c r="R375" s="55"/>
      <c r="S375" s="46" t="s">
        <v>1883</v>
      </c>
      <c r="T375" s="46" t="s">
        <v>1021</v>
      </c>
      <c r="U375" s="116"/>
    </row>
    <row r="376" spans="1:21" s="56" customFormat="1" ht="45" customHeight="1" x14ac:dyDescent="0.15">
      <c r="A376" s="110"/>
      <c r="B376" s="73" t="s">
        <v>998</v>
      </c>
      <c r="C376" s="43">
        <v>371</v>
      </c>
      <c r="D376" s="45" t="s">
        <v>1022</v>
      </c>
      <c r="E376" s="46" t="s">
        <v>108</v>
      </c>
      <c r="F376" s="47" t="s">
        <v>689</v>
      </c>
      <c r="G376" s="57" t="s">
        <v>96</v>
      </c>
      <c r="H376" s="58">
        <v>1967</v>
      </c>
      <c r="I376" s="59">
        <v>1967</v>
      </c>
      <c r="J376" s="51">
        <v>126</v>
      </c>
      <c r="K376" s="52" t="s">
        <v>97</v>
      </c>
      <c r="L376" s="58">
        <v>3</v>
      </c>
      <c r="M376" s="91"/>
      <c r="N376" s="53" t="s">
        <v>98</v>
      </c>
      <c r="O376" s="63" t="s">
        <v>98</v>
      </c>
      <c r="P376" s="54">
        <v>56363.613756613755</v>
      </c>
      <c r="Q376" s="104"/>
      <c r="R376" s="55"/>
      <c r="S376" s="46" t="s">
        <v>1884</v>
      </c>
      <c r="T376" s="46" t="s">
        <v>1023</v>
      </c>
      <c r="U376" s="116"/>
    </row>
    <row r="377" spans="1:21" ht="45" customHeight="1" x14ac:dyDescent="0.15">
      <c r="A377" s="110"/>
      <c r="B377" s="73" t="s">
        <v>998</v>
      </c>
      <c r="C377" s="43">
        <v>372</v>
      </c>
      <c r="D377" s="45" t="s">
        <v>1024</v>
      </c>
      <c r="E377" s="46" t="s">
        <v>131</v>
      </c>
      <c r="F377" s="47" t="s">
        <v>1025</v>
      </c>
      <c r="G377" s="57" t="s">
        <v>124</v>
      </c>
      <c r="H377" s="58">
        <v>2001</v>
      </c>
      <c r="I377" s="59">
        <v>2001</v>
      </c>
      <c r="J377" s="51">
        <v>146.99</v>
      </c>
      <c r="K377" s="52" t="s">
        <v>97</v>
      </c>
      <c r="L377" s="58">
        <v>1</v>
      </c>
      <c r="M377" s="91"/>
      <c r="N377" s="53" t="s">
        <v>125</v>
      </c>
      <c r="O377" s="63"/>
      <c r="P377" s="54">
        <v>57528.977027915716</v>
      </c>
      <c r="Q377" s="104"/>
      <c r="R377" s="55"/>
      <c r="S377" s="46"/>
      <c r="T377" s="46" t="s">
        <v>1026</v>
      </c>
      <c r="U377" s="116"/>
    </row>
    <row r="378" spans="1:21" ht="45" customHeight="1" x14ac:dyDescent="0.15">
      <c r="A378" s="110"/>
      <c r="B378" s="73" t="s">
        <v>1802</v>
      </c>
      <c r="C378" s="43">
        <v>373</v>
      </c>
      <c r="D378" s="45" t="s">
        <v>1803</v>
      </c>
      <c r="E378" s="46" t="s">
        <v>1804</v>
      </c>
      <c r="F378" s="47" t="s">
        <v>1806</v>
      </c>
      <c r="G378" s="57" t="s">
        <v>106</v>
      </c>
      <c r="H378" s="58">
        <v>2006</v>
      </c>
      <c r="I378" s="59">
        <v>2006</v>
      </c>
      <c r="J378" s="51">
        <v>79.12</v>
      </c>
      <c r="K378" s="52" t="s">
        <v>97</v>
      </c>
      <c r="L378" s="58">
        <v>1</v>
      </c>
      <c r="M378" s="91"/>
      <c r="N378" s="53" t="s">
        <v>125</v>
      </c>
      <c r="O378" s="63"/>
      <c r="P378" s="54">
        <v>88619.872767104811</v>
      </c>
      <c r="Q378" s="104"/>
      <c r="R378" s="55"/>
      <c r="S378" s="46"/>
      <c r="T378" s="46" t="s">
        <v>1026</v>
      </c>
      <c r="U378" s="116"/>
    </row>
    <row r="379" spans="1:21" ht="45" customHeight="1" x14ac:dyDescent="0.15">
      <c r="A379" s="110"/>
      <c r="B379" s="73" t="s">
        <v>1800</v>
      </c>
      <c r="C379" s="43">
        <v>374</v>
      </c>
      <c r="D379" s="45" t="s">
        <v>1823</v>
      </c>
      <c r="E379" s="46" t="s">
        <v>1805</v>
      </c>
      <c r="F379" s="47" t="s">
        <v>1824</v>
      </c>
      <c r="G379" s="57" t="s">
        <v>96</v>
      </c>
      <c r="H379" s="58">
        <v>1987</v>
      </c>
      <c r="I379" s="59">
        <v>1987</v>
      </c>
      <c r="J379" s="51">
        <v>76</v>
      </c>
      <c r="K379" s="52" t="s">
        <v>97</v>
      </c>
      <c r="L379" s="58">
        <v>3</v>
      </c>
      <c r="M379" s="91"/>
      <c r="N379" s="53" t="s">
        <v>98</v>
      </c>
      <c r="O379" s="63" t="s">
        <v>98</v>
      </c>
      <c r="P379" s="54">
        <v>6779.5789473684208</v>
      </c>
      <c r="Q379" s="104"/>
      <c r="R379" s="55"/>
      <c r="S379" s="46" t="s">
        <v>1829</v>
      </c>
      <c r="T379" s="46" t="s">
        <v>1830</v>
      </c>
      <c r="U379" s="116"/>
    </row>
    <row r="380" spans="1:21" ht="45" customHeight="1" x14ac:dyDescent="0.15">
      <c r="A380" s="110"/>
      <c r="B380" s="73" t="s">
        <v>998</v>
      </c>
      <c r="C380" s="43">
        <v>375</v>
      </c>
      <c r="D380" s="45" t="s">
        <v>1027</v>
      </c>
      <c r="E380" s="46" t="s">
        <v>200</v>
      </c>
      <c r="F380" s="47" t="s">
        <v>904</v>
      </c>
      <c r="G380" s="57" t="s">
        <v>96</v>
      </c>
      <c r="H380" s="58">
        <v>1986</v>
      </c>
      <c r="I380" s="59">
        <v>1963</v>
      </c>
      <c r="J380" s="51">
        <v>139</v>
      </c>
      <c r="K380" s="52" t="s">
        <v>97</v>
      </c>
      <c r="L380" s="58">
        <v>3</v>
      </c>
      <c r="M380" s="91"/>
      <c r="N380" s="53" t="s">
        <v>98</v>
      </c>
      <c r="O380" s="63" t="s">
        <v>98</v>
      </c>
      <c r="P380" s="54">
        <v>55433.088729016781</v>
      </c>
      <c r="Q380" s="104"/>
      <c r="R380" s="55"/>
      <c r="S380" s="46" t="s">
        <v>1885</v>
      </c>
      <c r="T380" s="46" t="s">
        <v>1028</v>
      </c>
      <c r="U380" s="116"/>
    </row>
    <row r="381" spans="1:21" ht="45" customHeight="1" x14ac:dyDescent="0.15">
      <c r="A381" s="110"/>
      <c r="B381" s="73" t="s">
        <v>998</v>
      </c>
      <c r="C381" s="43">
        <v>376</v>
      </c>
      <c r="D381" s="45" t="s">
        <v>1029</v>
      </c>
      <c r="E381" s="46" t="s">
        <v>160</v>
      </c>
      <c r="F381" s="47" t="s">
        <v>1030</v>
      </c>
      <c r="G381" s="57" t="s">
        <v>124</v>
      </c>
      <c r="H381" s="58">
        <v>2002</v>
      </c>
      <c r="I381" s="59">
        <v>2002</v>
      </c>
      <c r="J381" s="51">
        <v>146.99</v>
      </c>
      <c r="K381" s="52" t="s">
        <v>97</v>
      </c>
      <c r="L381" s="58">
        <v>1</v>
      </c>
      <c r="M381" s="91"/>
      <c r="N381" s="53" t="s">
        <v>125</v>
      </c>
      <c r="O381" s="63"/>
      <c r="P381" s="54">
        <v>58009.690001587398</v>
      </c>
      <c r="Q381" s="104"/>
      <c r="R381" s="55"/>
      <c r="S381" s="46"/>
      <c r="T381" s="46" t="s">
        <v>1031</v>
      </c>
      <c r="U381" s="116"/>
    </row>
    <row r="382" spans="1:21" ht="45" customHeight="1" x14ac:dyDescent="0.15">
      <c r="A382" s="110"/>
      <c r="B382" s="73" t="s">
        <v>998</v>
      </c>
      <c r="C382" s="43">
        <v>377</v>
      </c>
      <c r="D382" s="45" t="s">
        <v>1032</v>
      </c>
      <c r="E382" s="46" t="s">
        <v>160</v>
      </c>
      <c r="F382" s="47" t="s">
        <v>545</v>
      </c>
      <c r="G382" s="57" t="s">
        <v>106</v>
      </c>
      <c r="H382" s="58">
        <v>2007</v>
      </c>
      <c r="I382" s="59">
        <v>2007</v>
      </c>
      <c r="J382" s="51">
        <v>80.8</v>
      </c>
      <c r="K382" s="52" t="s">
        <v>97</v>
      </c>
      <c r="L382" s="58">
        <v>1</v>
      </c>
      <c r="M382" s="91"/>
      <c r="N382" s="53" t="s">
        <v>125</v>
      </c>
      <c r="O382" s="63"/>
      <c r="P382" s="54">
        <v>86113.011551155112</v>
      </c>
      <c r="Q382" s="104"/>
      <c r="R382" s="55"/>
      <c r="S382" s="46"/>
      <c r="T382" s="46" t="s">
        <v>1033</v>
      </c>
      <c r="U382" s="116"/>
    </row>
    <row r="383" spans="1:21" ht="45" customHeight="1" x14ac:dyDescent="0.15">
      <c r="A383" s="110"/>
      <c r="B383" s="73" t="s">
        <v>998</v>
      </c>
      <c r="C383" s="43">
        <v>378</v>
      </c>
      <c r="D383" s="45" t="s">
        <v>1034</v>
      </c>
      <c r="E383" s="46" t="s">
        <v>108</v>
      </c>
      <c r="F383" s="47" t="s">
        <v>712</v>
      </c>
      <c r="G383" s="57" t="s">
        <v>106</v>
      </c>
      <c r="H383" s="58">
        <v>2011</v>
      </c>
      <c r="I383" s="59">
        <v>2011</v>
      </c>
      <c r="J383" s="51">
        <v>157.41</v>
      </c>
      <c r="K383" s="52" t="s">
        <v>97</v>
      </c>
      <c r="L383" s="58">
        <v>1</v>
      </c>
      <c r="M383" s="91"/>
      <c r="N383" s="53" t="s">
        <v>125</v>
      </c>
      <c r="O383" s="63"/>
      <c r="P383" s="54">
        <v>48802.308197276747</v>
      </c>
      <c r="Q383" s="104"/>
      <c r="R383" s="55"/>
      <c r="S383" s="46" t="s">
        <v>99</v>
      </c>
      <c r="T383" s="46" t="s">
        <v>1035</v>
      </c>
      <c r="U383" s="116"/>
    </row>
    <row r="384" spans="1:21" ht="45" customHeight="1" x14ac:dyDescent="0.15">
      <c r="A384" s="110"/>
      <c r="B384" s="73" t="s">
        <v>998</v>
      </c>
      <c r="C384" s="43">
        <v>379</v>
      </c>
      <c r="D384" s="45" t="s">
        <v>1036</v>
      </c>
      <c r="E384" s="46" t="s">
        <v>108</v>
      </c>
      <c r="F384" s="47" t="s">
        <v>719</v>
      </c>
      <c r="G384" s="57" t="s">
        <v>96</v>
      </c>
      <c r="H384" s="58">
        <v>1969</v>
      </c>
      <c r="I384" s="59">
        <v>1969</v>
      </c>
      <c r="J384" s="51">
        <v>134</v>
      </c>
      <c r="K384" s="52" t="s">
        <v>97</v>
      </c>
      <c r="L384" s="58">
        <v>3</v>
      </c>
      <c r="M384" s="91"/>
      <c r="N384" s="53" t="s">
        <v>233</v>
      </c>
      <c r="O384" s="63" t="s">
        <v>98</v>
      </c>
      <c r="P384" s="54">
        <v>51509.875621890547</v>
      </c>
      <c r="Q384" s="104"/>
      <c r="R384" s="55"/>
      <c r="S384" s="46" t="s">
        <v>1938</v>
      </c>
      <c r="T384" s="46" t="s">
        <v>1037</v>
      </c>
      <c r="U384" s="116"/>
    </row>
    <row r="385" spans="1:21" ht="45" customHeight="1" x14ac:dyDescent="0.15">
      <c r="A385" s="110"/>
      <c r="B385" s="73" t="s">
        <v>998</v>
      </c>
      <c r="C385" s="43">
        <v>380</v>
      </c>
      <c r="D385" s="45" t="s">
        <v>1886</v>
      </c>
      <c r="E385" s="46" t="s">
        <v>205</v>
      </c>
      <c r="F385" s="47" t="s">
        <v>1038</v>
      </c>
      <c r="G385" s="57" t="s">
        <v>124</v>
      </c>
      <c r="H385" s="58">
        <v>2004</v>
      </c>
      <c r="I385" s="59">
        <v>2004</v>
      </c>
      <c r="J385" s="51">
        <v>147.82</v>
      </c>
      <c r="K385" s="52" t="s">
        <v>97</v>
      </c>
      <c r="L385" s="58">
        <v>1</v>
      </c>
      <c r="M385" s="91"/>
      <c r="N385" s="53" t="s">
        <v>125</v>
      </c>
      <c r="O385" s="63"/>
      <c r="P385" s="54">
        <v>55462.470121318722</v>
      </c>
      <c r="Q385" s="104"/>
      <c r="R385" s="55"/>
      <c r="S385" s="46"/>
      <c r="T385" s="46" t="s">
        <v>1039</v>
      </c>
      <c r="U385" s="116"/>
    </row>
    <row r="386" spans="1:21" s="56" customFormat="1" ht="45" customHeight="1" x14ac:dyDescent="0.15">
      <c r="A386" s="110"/>
      <c r="B386" s="73" t="s">
        <v>998</v>
      </c>
      <c r="C386" s="43">
        <v>381</v>
      </c>
      <c r="D386" s="45" t="s">
        <v>1040</v>
      </c>
      <c r="E386" s="46" t="s">
        <v>205</v>
      </c>
      <c r="F386" s="47" t="s">
        <v>1038</v>
      </c>
      <c r="G386" s="57"/>
      <c r="H386" s="58"/>
      <c r="I386" s="59"/>
      <c r="J386" s="51"/>
      <c r="K386" s="52" t="s">
        <v>1041</v>
      </c>
      <c r="L386" s="58"/>
      <c r="M386" s="100"/>
      <c r="N386" s="53"/>
      <c r="O386" s="101"/>
      <c r="P386" s="54"/>
      <c r="Q386" s="104"/>
      <c r="R386" s="55"/>
      <c r="S386" s="46"/>
      <c r="T386" s="46" t="s">
        <v>1039</v>
      </c>
      <c r="U386" s="116"/>
    </row>
    <row r="387" spans="1:21" s="56" customFormat="1" ht="45" customHeight="1" x14ac:dyDescent="0.15">
      <c r="A387" s="110"/>
      <c r="B387" s="73" t="s">
        <v>998</v>
      </c>
      <c r="C387" s="43">
        <v>382</v>
      </c>
      <c r="D387" s="45" t="s">
        <v>2009</v>
      </c>
      <c r="E387" s="46" t="s">
        <v>1960</v>
      </c>
      <c r="F387" s="47" t="s">
        <v>1963</v>
      </c>
      <c r="G387" s="57"/>
      <c r="H387" s="58"/>
      <c r="I387" s="59"/>
      <c r="J387" s="51"/>
      <c r="K387" s="52" t="s">
        <v>1964</v>
      </c>
      <c r="L387" s="58"/>
      <c r="M387" s="100"/>
      <c r="N387" s="53"/>
      <c r="O387" s="101"/>
      <c r="P387" s="54"/>
      <c r="Q387" s="104"/>
      <c r="R387" s="55"/>
      <c r="S387" s="46"/>
      <c r="T387" s="46" t="s">
        <v>1966</v>
      </c>
      <c r="U387" s="116"/>
    </row>
    <row r="388" spans="1:21" s="56" customFormat="1" ht="45" customHeight="1" x14ac:dyDescent="0.15">
      <c r="A388" s="110"/>
      <c r="B388" s="73" t="s">
        <v>998</v>
      </c>
      <c r="C388" s="43">
        <v>383</v>
      </c>
      <c r="D388" s="45" t="s">
        <v>2010</v>
      </c>
      <c r="E388" s="46" t="s">
        <v>1961</v>
      </c>
      <c r="F388" s="47" t="s">
        <v>1963</v>
      </c>
      <c r="G388" s="57"/>
      <c r="H388" s="58"/>
      <c r="I388" s="59"/>
      <c r="J388" s="51"/>
      <c r="K388" s="52" t="s">
        <v>1041</v>
      </c>
      <c r="L388" s="58"/>
      <c r="M388" s="100"/>
      <c r="N388" s="53"/>
      <c r="O388" s="101"/>
      <c r="P388" s="54"/>
      <c r="Q388" s="104"/>
      <c r="R388" s="55"/>
      <c r="S388" s="46"/>
      <c r="T388" s="46" t="s">
        <v>1966</v>
      </c>
      <c r="U388" s="116"/>
    </row>
    <row r="389" spans="1:21" ht="45" customHeight="1" x14ac:dyDescent="0.15">
      <c r="A389" s="110"/>
      <c r="B389" s="73" t="s">
        <v>998</v>
      </c>
      <c r="C389" s="43">
        <v>384</v>
      </c>
      <c r="D389" s="45" t="s">
        <v>1042</v>
      </c>
      <c r="E389" s="46" t="s">
        <v>112</v>
      </c>
      <c r="F389" s="47" t="s">
        <v>762</v>
      </c>
      <c r="G389" s="57" t="s">
        <v>124</v>
      </c>
      <c r="H389" s="58">
        <v>2005</v>
      </c>
      <c r="I389" s="59">
        <v>2005</v>
      </c>
      <c r="J389" s="51">
        <v>147.4</v>
      </c>
      <c r="K389" s="52" t="s">
        <v>97</v>
      </c>
      <c r="L389" s="58">
        <v>1</v>
      </c>
      <c r="M389" s="91"/>
      <c r="N389" s="53" t="s">
        <v>125</v>
      </c>
      <c r="O389" s="63"/>
      <c r="P389" s="54">
        <v>55029.622342831295</v>
      </c>
      <c r="Q389" s="104"/>
      <c r="R389" s="55"/>
      <c r="S389" s="46"/>
      <c r="T389" s="46" t="s">
        <v>1043</v>
      </c>
      <c r="U389" s="116"/>
    </row>
    <row r="390" spans="1:21" ht="45" customHeight="1" x14ac:dyDescent="0.15">
      <c r="A390" s="110"/>
      <c r="B390" s="73" t="s">
        <v>998</v>
      </c>
      <c r="C390" s="43">
        <v>385</v>
      </c>
      <c r="D390" s="45" t="s">
        <v>1044</v>
      </c>
      <c r="E390" s="46" t="s">
        <v>112</v>
      </c>
      <c r="F390" s="47" t="s">
        <v>762</v>
      </c>
      <c r="G390" s="57"/>
      <c r="H390" s="58"/>
      <c r="I390" s="59"/>
      <c r="J390" s="51"/>
      <c r="K390" s="52" t="s">
        <v>1041</v>
      </c>
      <c r="L390" s="58"/>
      <c r="M390" s="100"/>
      <c r="N390" s="53" t="s">
        <v>1793</v>
      </c>
      <c r="O390" s="101"/>
      <c r="P390" s="54"/>
      <c r="Q390" s="104"/>
      <c r="R390" s="55"/>
      <c r="S390" s="46"/>
      <c r="T390" s="46" t="s">
        <v>1965</v>
      </c>
      <c r="U390" s="116"/>
    </row>
    <row r="391" spans="1:21" s="56" customFormat="1" ht="45" customHeight="1" x14ac:dyDescent="0.15">
      <c r="A391" s="110"/>
      <c r="B391" s="73" t="s">
        <v>1807</v>
      </c>
      <c r="C391" s="43">
        <v>386</v>
      </c>
      <c r="D391" s="45" t="s">
        <v>1046</v>
      </c>
      <c r="E391" s="46" t="s">
        <v>1809</v>
      </c>
      <c r="F391" s="47" t="s">
        <v>762</v>
      </c>
      <c r="G391" s="57"/>
      <c r="H391" s="58"/>
      <c r="I391" s="59"/>
      <c r="J391" s="51"/>
      <c r="K391" s="52" t="s">
        <v>1041</v>
      </c>
      <c r="L391" s="58"/>
      <c r="M391" s="100"/>
      <c r="N391" s="53" t="s">
        <v>1793</v>
      </c>
      <c r="O391" s="101"/>
      <c r="P391" s="54"/>
      <c r="Q391" s="104"/>
      <c r="R391" s="55"/>
      <c r="S391" s="46"/>
      <c r="T391" s="46" t="s">
        <v>1045</v>
      </c>
      <c r="U391" s="116"/>
    </row>
    <row r="392" spans="1:21" s="56" customFormat="1" ht="45" customHeight="1" x14ac:dyDescent="0.15">
      <c r="A392" s="110"/>
      <c r="B392" s="73" t="s">
        <v>1800</v>
      </c>
      <c r="C392" s="43">
        <v>387</v>
      </c>
      <c r="D392" s="45" t="s">
        <v>1808</v>
      </c>
      <c r="E392" s="46" t="s">
        <v>1810</v>
      </c>
      <c r="F392" s="47" t="s">
        <v>1812</v>
      </c>
      <c r="G392" s="57" t="s">
        <v>96</v>
      </c>
      <c r="H392" s="58">
        <v>1992</v>
      </c>
      <c r="I392" s="59">
        <v>1992</v>
      </c>
      <c r="J392" s="51">
        <v>63</v>
      </c>
      <c r="K392" s="52" t="s">
        <v>97</v>
      </c>
      <c r="L392" s="58">
        <v>3</v>
      </c>
      <c r="M392" s="91"/>
      <c r="N392" s="53" t="s">
        <v>98</v>
      </c>
      <c r="O392" s="63" t="s">
        <v>98</v>
      </c>
      <c r="P392" s="54">
        <v>9489.8571428571431</v>
      </c>
      <c r="Q392" s="104"/>
      <c r="R392" s="55"/>
      <c r="S392" s="46" t="s">
        <v>1831</v>
      </c>
      <c r="T392" s="46" t="s">
        <v>1832</v>
      </c>
      <c r="U392" s="116"/>
    </row>
    <row r="393" spans="1:21" s="56" customFormat="1" ht="45" customHeight="1" x14ac:dyDescent="0.15">
      <c r="A393" s="110"/>
      <c r="B393" s="73" t="s">
        <v>1800</v>
      </c>
      <c r="C393" s="43">
        <v>388</v>
      </c>
      <c r="D393" s="45" t="s">
        <v>1860</v>
      </c>
      <c r="E393" s="46" t="s">
        <v>1811</v>
      </c>
      <c r="F393" s="47" t="s">
        <v>1812</v>
      </c>
      <c r="G393" s="57" t="s">
        <v>96</v>
      </c>
      <c r="H393" s="58">
        <v>1992</v>
      </c>
      <c r="I393" s="59">
        <v>1992</v>
      </c>
      <c r="J393" s="51">
        <v>63</v>
      </c>
      <c r="K393" s="52" t="s">
        <v>97</v>
      </c>
      <c r="L393" s="58">
        <v>3</v>
      </c>
      <c r="M393" s="91"/>
      <c r="N393" s="53" t="s">
        <v>98</v>
      </c>
      <c r="O393" s="63" t="s">
        <v>98</v>
      </c>
      <c r="P393" s="54">
        <v>9489.8571428571431</v>
      </c>
      <c r="Q393" s="104"/>
      <c r="R393" s="55"/>
      <c r="S393" s="46" t="s">
        <v>1831</v>
      </c>
      <c r="T393" s="46" t="s">
        <v>1832</v>
      </c>
      <c r="U393" s="116"/>
    </row>
    <row r="394" spans="1:21" ht="45" customHeight="1" x14ac:dyDescent="0.15">
      <c r="A394" s="110"/>
      <c r="B394" s="73" t="s">
        <v>998</v>
      </c>
      <c r="C394" s="43">
        <v>389</v>
      </c>
      <c r="D394" s="45" t="s">
        <v>1047</v>
      </c>
      <c r="E394" s="46" t="s">
        <v>104</v>
      </c>
      <c r="F394" s="47" t="s">
        <v>842</v>
      </c>
      <c r="G394" s="57" t="s">
        <v>96</v>
      </c>
      <c r="H394" s="58">
        <v>1984</v>
      </c>
      <c r="I394" s="59">
        <v>1984</v>
      </c>
      <c r="J394" s="51">
        <v>63.1</v>
      </c>
      <c r="K394" s="52" t="s">
        <v>97</v>
      </c>
      <c r="L394" s="58">
        <v>3</v>
      </c>
      <c r="M394" s="91"/>
      <c r="N394" s="53" t="s">
        <v>98</v>
      </c>
      <c r="O394" s="63" t="s">
        <v>98</v>
      </c>
      <c r="P394" s="54">
        <v>108796.69307976756</v>
      </c>
      <c r="Q394" s="104"/>
      <c r="R394" s="55"/>
      <c r="S394" s="46" t="s">
        <v>1887</v>
      </c>
      <c r="T394" s="46" t="s">
        <v>1048</v>
      </c>
      <c r="U394" s="116"/>
    </row>
    <row r="395" spans="1:21" ht="45" customHeight="1" x14ac:dyDescent="0.15">
      <c r="A395" s="110"/>
      <c r="B395" s="73" t="s">
        <v>998</v>
      </c>
      <c r="C395" s="43">
        <v>390</v>
      </c>
      <c r="D395" s="45" t="s">
        <v>1049</v>
      </c>
      <c r="E395" s="46" t="s">
        <v>104</v>
      </c>
      <c r="F395" s="47" t="s">
        <v>842</v>
      </c>
      <c r="G395" s="57" t="s">
        <v>96</v>
      </c>
      <c r="H395" s="58">
        <v>1984</v>
      </c>
      <c r="I395" s="59">
        <v>1984</v>
      </c>
      <c r="J395" s="51">
        <v>63.1</v>
      </c>
      <c r="K395" s="52" t="s">
        <v>97</v>
      </c>
      <c r="L395" s="58">
        <v>3</v>
      </c>
      <c r="M395" s="91"/>
      <c r="N395" s="53" t="s">
        <v>98</v>
      </c>
      <c r="O395" s="63" t="s">
        <v>98</v>
      </c>
      <c r="P395" s="54">
        <v>108685.44109878498</v>
      </c>
      <c r="Q395" s="104"/>
      <c r="R395" s="55"/>
      <c r="S395" s="46" t="s">
        <v>1887</v>
      </c>
      <c r="T395" s="46" t="s">
        <v>1048</v>
      </c>
      <c r="U395" s="116"/>
    </row>
    <row r="396" spans="1:21" ht="45" customHeight="1" x14ac:dyDescent="0.15">
      <c r="A396" s="110"/>
      <c r="B396" s="73" t="s">
        <v>998</v>
      </c>
      <c r="C396" s="43">
        <v>391</v>
      </c>
      <c r="D396" s="45" t="s">
        <v>1050</v>
      </c>
      <c r="E396" s="46" t="s">
        <v>108</v>
      </c>
      <c r="F396" s="47" t="s">
        <v>726</v>
      </c>
      <c r="G396" s="57" t="s">
        <v>106</v>
      </c>
      <c r="H396" s="58">
        <v>2007</v>
      </c>
      <c r="I396" s="59">
        <v>2007</v>
      </c>
      <c r="J396" s="51">
        <v>147.69999999999999</v>
      </c>
      <c r="K396" s="52" t="s">
        <v>97</v>
      </c>
      <c r="L396" s="58">
        <v>1</v>
      </c>
      <c r="M396" s="91"/>
      <c r="N396" s="53" t="s">
        <v>125</v>
      </c>
      <c r="O396" s="63"/>
      <c r="P396" s="54">
        <v>50753.062514105171</v>
      </c>
      <c r="Q396" s="104"/>
      <c r="R396" s="55"/>
      <c r="S396" s="46"/>
      <c r="T396" s="46" t="s">
        <v>1051</v>
      </c>
      <c r="U396" s="116"/>
    </row>
    <row r="397" spans="1:21" ht="45" customHeight="1" x14ac:dyDescent="0.15">
      <c r="A397" s="110"/>
      <c r="B397" s="73" t="s">
        <v>998</v>
      </c>
      <c r="C397" s="43">
        <v>392</v>
      </c>
      <c r="D397" s="45" t="s">
        <v>1052</v>
      </c>
      <c r="E397" s="46" t="s">
        <v>144</v>
      </c>
      <c r="F397" s="47" t="s">
        <v>864</v>
      </c>
      <c r="G397" s="57" t="s">
        <v>106</v>
      </c>
      <c r="H397" s="58">
        <v>2008</v>
      </c>
      <c r="I397" s="59">
        <v>2008</v>
      </c>
      <c r="J397" s="51">
        <v>147.69</v>
      </c>
      <c r="K397" s="52" t="s">
        <v>97</v>
      </c>
      <c r="L397" s="58">
        <v>1</v>
      </c>
      <c r="M397" s="91"/>
      <c r="N397" s="53" t="s">
        <v>125</v>
      </c>
      <c r="O397" s="63"/>
      <c r="P397" s="54">
        <v>50021.290089602095</v>
      </c>
      <c r="Q397" s="104"/>
      <c r="R397" s="55"/>
      <c r="S397" s="46"/>
      <c r="T397" s="46" t="s">
        <v>1053</v>
      </c>
      <c r="U397" s="116"/>
    </row>
    <row r="398" spans="1:21" ht="45" customHeight="1" x14ac:dyDescent="0.15">
      <c r="A398" s="110"/>
      <c r="B398" s="73" t="s">
        <v>998</v>
      </c>
      <c r="C398" s="43">
        <v>393</v>
      </c>
      <c r="D398" s="45" t="s">
        <v>1054</v>
      </c>
      <c r="E398" s="46" t="s">
        <v>108</v>
      </c>
      <c r="F398" s="47" t="s">
        <v>685</v>
      </c>
      <c r="G398" s="57" t="s">
        <v>96</v>
      </c>
      <c r="H398" s="58">
        <v>1958</v>
      </c>
      <c r="I398" s="59">
        <v>1958</v>
      </c>
      <c r="J398" s="51">
        <v>108</v>
      </c>
      <c r="K398" s="52" t="s">
        <v>97</v>
      </c>
      <c r="L398" s="58">
        <v>4</v>
      </c>
      <c r="M398" s="91"/>
      <c r="N398" s="53" t="s">
        <v>233</v>
      </c>
      <c r="O398" s="63" t="s">
        <v>98</v>
      </c>
      <c r="P398" s="54">
        <v>62909.243827160491</v>
      </c>
      <c r="Q398" s="104"/>
      <c r="R398" s="55"/>
      <c r="S398" s="46" t="s">
        <v>1888</v>
      </c>
      <c r="T398" s="46" t="s">
        <v>1055</v>
      </c>
      <c r="U398" s="116"/>
    </row>
    <row r="399" spans="1:21" ht="45" customHeight="1" x14ac:dyDescent="0.15">
      <c r="A399" s="110"/>
      <c r="B399" s="73" t="s">
        <v>998</v>
      </c>
      <c r="C399" s="43">
        <v>394</v>
      </c>
      <c r="D399" s="45" t="s">
        <v>2043</v>
      </c>
      <c r="E399" s="46" t="s">
        <v>116</v>
      </c>
      <c r="F399" s="47" t="s">
        <v>808</v>
      </c>
      <c r="G399" s="57"/>
      <c r="H399" s="58"/>
      <c r="I399" s="59"/>
      <c r="J399" s="51"/>
      <c r="K399" s="52" t="s">
        <v>1041</v>
      </c>
      <c r="L399" s="58"/>
      <c r="M399" s="100"/>
      <c r="N399" s="53"/>
      <c r="O399" s="101"/>
      <c r="P399" s="54"/>
      <c r="Q399" s="104"/>
      <c r="R399" s="55"/>
      <c r="S399" s="46"/>
      <c r="T399" s="46" t="s">
        <v>1056</v>
      </c>
      <c r="U399" s="116"/>
    </row>
    <row r="400" spans="1:21" s="56" customFormat="1" ht="45" customHeight="1" x14ac:dyDescent="0.15">
      <c r="A400" s="110"/>
      <c r="B400" s="73" t="s">
        <v>998</v>
      </c>
      <c r="C400" s="43">
        <v>395</v>
      </c>
      <c r="D400" s="45" t="s">
        <v>2044</v>
      </c>
      <c r="E400" s="46" t="s">
        <v>116</v>
      </c>
      <c r="F400" s="47" t="s">
        <v>808</v>
      </c>
      <c r="G400" s="57"/>
      <c r="H400" s="58"/>
      <c r="I400" s="59"/>
      <c r="J400" s="51"/>
      <c r="K400" s="52" t="s">
        <v>1041</v>
      </c>
      <c r="L400" s="58"/>
      <c r="M400" s="100"/>
      <c r="N400" s="53"/>
      <c r="O400" s="101"/>
      <c r="P400" s="54"/>
      <c r="Q400" s="104"/>
      <c r="R400" s="55"/>
      <c r="S400" s="46"/>
      <c r="T400" s="46" t="s">
        <v>1056</v>
      </c>
      <c r="U400" s="116"/>
    </row>
    <row r="401" spans="1:21" ht="45" customHeight="1" x14ac:dyDescent="0.15">
      <c r="A401" s="110"/>
      <c r="B401" s="73" t="s">
        <v>998</v>
      </c>
      <c r="C401" s="43">
        <v>396</v>
      </c>
      <c r="D401" s="45" t="s">
        <v>1057</v>
      </c>
      <c r="E401" s="46" t="s">
        <v>144</v>
      </c>
      <c r="F401" s="47" t="s">
        <v>861</v>
      </c>
      <c r="G401" s="57" t="s">
        <v>106</v>
      </c>
      <c r="H401" s="58">
        <v>2010</v>
      </c>
      <c r="I401" s="59">
        <v>2010</v>
      </c>
      <c r="J401" s="51">
        <v>155.86000000000001</v>
      </c>
      <c r="K401" s="52" t="s">
        <v>97</v>
      </c>
      <c r="L401" s="58">
        <v>1</v>
      </c>
      <c r="M401" s="91"/>
      <c r="N401" s="53" t="s">
        <v>125</v>
      </c>
      <c r="O401" s="63"/>
      <c r="P401" s="54">
        <v>47978.94477950297</v>
      </c>
      <c r="Q401" s="104"/>
      <c r="R401" s="55"/>
      <c r="S401" s="46" t="s">
        <v>99</v>
      </c>
      <c r="T401" s="46" t="s">
        <v>1058</v>
      </c>
      <c r="U401" s="116"/>
    </row>
    <row r="402" spans="1:21" ht="45" customHeight="1" x14ac:dyDescent="0.15">
      <c r="A402" s="110"/>
      <c r="B402" s="73" t="s">
        <v>998</v>
      </c>
      <c r="C402" s="43">
        <v>397</v>
      </c>
      <c r="D402" s="45" t="s">
        <v>1059</v>
      </c>
      <c r="E402" s="46" t="s">
        <v>108</v>
      </c>
      <c r="F402" s="47" t="s">
        <v>697</v>
      </c>
      <c r="G402" s="57" t="s">
        <v>96</v>
      </c>
      <c r="H402" s="58">
        <v>1982</v>
      </c>
      <c r="I402" s="59">
        <v>1982</v>
      </c>
      <c r="J402" s="51">
        <v>108</v>
      </c>
      <c r="K402" s="52" t="s">
        <v>97</v>
      </c>
      <c r="L402" s="58">
        <v>3</v>
      </c>
      <c r="M402" s="91"/>
      <c r="N402" s="53" t="s">
        <v>98</v>
      </c>
      <c r="O402" s="63" t="s">
        <v>98</v>
      </c>
      <c r="P402" s="54">
        <v>68462.641975308637</v>
      </c>
      <c r="Q402" s="104"/>
      <c r="R402" s="55"/>
      <c r="S402" s="46" t="s">
        <v>1889</v>
      </c>
      <c r="T402" s="46" t="s">
        <v>1060</v>
      </c>
      <c r="U402" s="116"/>
    </row>
    <row r="403" spans="1:21" ht="45" customHeight="1" x14ac:dyDescent="0.15">
      <c r="A403" s="110"/>
      <c r="B403" s="73" t="s">
        <v>998</v>
      </c>
      <c r="C403" s="43">
        <v>398</v>
      </c>
      <c r="D403" s="45" t="s">
        <v>1061</v>
      </c>
      <c r="E403" s="46" t="s">
        <v>200</v>
      </c>
      <c r="F403" s="47" t="s">
        <v>900</v>
      </c>
      <c r="G403" s="57" t="s">
        <v>96</v>
      </c>
      <c r="H403" s="58">
        <v>1969</v>
      </c>
      <c r="I403" s="59">
        <v>1969</v>
      </c>
      <c r="J403" s="51">
        <v>63</v>
      </c>
      <c r="K403" s="52" t="s">
        <v>97</v>
      </c>
      <c r="L403" s="58">
        <v>3</v>
      </c>
      <c r="M403" s="91"/>
      <c r="N403" s="53" t="s">
        <v>98</v>
      </c>
      <c r="O403" s="63" t="s">
        <v>98</v>
      </c>
      <c r="P403" s="54">
        <v>109386.05291005291</v>
      </c>
      <c r="Q403" s="104"/>
      <c r="R403" s="55"/>
      <c r="S403" s="46" t="s">
        <v>1890</v>
      </c>
      <c r="T403" s="46" t="s">
        <v>1062</v>
      </c>
      <c r="U403" s="116"/>
    </row>
    <row r="404" spans="1:21" ht="45" customHeight="1" x14ac:dyDescent="0.15">
      <c r="A404" s="110"/>
      <c r="B404" s="73" t="s">
        <v>998</v>
      </c>
      <c r="C404" s="43">
        <v>399</v>
      </c>
      <c r="D404" s="45" t="s">
        <v>1063</v>
      </c>
      <c r="E404" s="46" t="s">
        <v>108</v>
      </c>
      <c r="F404" s="47" t="s">
        <v>733</v>
      </c>
      <c r="G404" s="57" t="s">
        <v>96</v>
      </c>
      <c r="H404" s="58">
        <v>1993</v>
      </c>
      <c r="I404" s="59">
        <v>1989</v>
      </c>
      <c r="J404" s="51">
        <v>63</v>
      </c>
      <c r="K404" s="52" t="s">
        <v>97</v>
      </c>
      <c r="L404" s="58">
        <v>3</v>
      </c>
      <c r="M404" s="91"/>
      <c r="N404" s="53" t="s">
        <v>98</v>
      </c>
      <c r="O404" s="63" t="s">
        <v>98</v>
      </c>
      <c r="P404" s="54">
        <v>110188.70370370369</v>
      </c>
      <c r="Q404" s="104"/>
      <c r="R404" s="55"/>
      <c r="S404" s="46" t="s">
        <v>1891</v>
      </c>
      <c r="T404" s="46" t="s">
        <v>1064</v>
      </c>
      <c r="U404" s="116"/>
    </row>
    <row r="405" spans="1:21" ht="45" customHeight="1" x14ac:dyDescent="0.15">
      <c r="A405" s="110"/>
      <c r="B405" s="73" t="s">
        <v>998</v>
      </c>
      <c r="C405" s="43">
        <v>400</v>
      </c>
      <c r="D405" s="45" t="s">
        <v>1065</v>
      </c>
      <c r="E405" s="46" t="s">
        <v>108</v>
      </c>
      <c r="F405" s="47" t="s">
        <v>733</v>
      </c>
      <c r="G405" s="57" t="s">
        <v>96</v>
      </c>
      <c r="H405" s="58">
        <v>1993</v>
      </c>
      <c r="I405" s="59">
        <v>1989</v>
      </c>
      <c r="J405" s="51">
        <v>63</v>
      </c>
      <c r="K405" s="52" t="s">
        <v>97</v>
      </c>
      <c r="L405" s="58">
        <v>3</v>
      </c>
      <c r="M405" s="91"/>
      <c r="N405" s="53" t="s">
        <v>98</v>
      </c>
      <c r="O405" s="63" t="s">
        <v>98</v>
      </c>
      <c r="P405" s="54">
        <v>110188.70370370369</v>
      </c>
      <c r="Q405" s="104"/>
      <c r="R405" s="55"/>
      <c r="S405" s="46" t="s">
        <v>1891</v>
      </c>
      <c r="T405" s="46" t="s">
        <v>1064</v>
      </c>
      <c r="U405" s="116"/>
    </row>
    <row r="406" spans="1:21" ht="45" customHeight="1" x14ac:dyDescent="0.15">
      <c r="A406" s="110"/>
      <c r="B406" s="73" t="s">
        <v>998</v>
      </c>
      <c r="C406" s="43">
        <v>401</v>
      </c>
      <c r="D406" s="45" t="s">
        <v>1066</v>
      </c>
      <c r="E406" s="46" t="s">
        <v>116</v>
      </c>
      <c r="F406" s="47" t="s">
        <v>815</v>
      </c>
      <c r="G406" s="57" t="s">
        <v>96</v>
      </c>
      <c r="H406" s="58">
        <v>1978</v>
      </c>
      <c r="I406" s="59">
        <v>1974</v>
      </c>
      <c r="J406" s="51">
        <v>42.5</v>
      </c>
      <c r="K406" s="52" t="s">
        <v>97</v>
      </c>
      <c r="L406" s="58">
        <v>3</v>
      </c>
      <c r="M406" s="91"/>
      <c r="N406" s="53" t="s">
        <v>98</v>
      </c>
      <c r="O406" s="63" t="s">
        <v>98</v>
      </c>
      <c r="P406" s="54">
        <v>154988.40784313725</v>
      </c>
      <c r="Q406" s="104"/>
      <c r="R406" s="55"/>
      <c r="S406" s="46" t="s">
        <v>1892</v>
      </c>
      <c r="T406" s="46" t="s">
        <v>1067</v>
      </c>
      <c r="U406" s="116"/>
    </row>
    <row r="407" spans="1:21" ht="45" customHeight="1" x14ac:dyDescent="0.15">
      <c r="A407" s="110"/>
      <c r="B407" s="73" t="s">
        <v>998</v>
      </c>
      <c r="C407" s="43">
        <v>402</v>
      </c>
      <c r="D407" s="45" t="s">
        <v>1068</v>
      </c>
      <c r="E407" s="46" t="s">
        <v>108</v>
      </c>
      <c r="F407" s="47" t="s">
        <v>729</v>
      </c>
      <c r="G407" s="57" t="s">
        <v>96</v>
      </c>
      <c r="H407" s="58">
        <v>1962</v>
      </c>
      <c r="I407" s="59">
        <v>1962</v>
      </c>
      <c r="J407" s="51">
        <v>97</v>
      </c>
      <c r="K407" s="52" t="s">
        <v>97</v>
      </c>
      <c r="L407" s="58">
        <v>6</v>
      </c>
      <c r="M407" s="91"/>
      <c r="N407" s="53" t="s">
        <v>233</v>
      </c>
      <c r="O407" s="63" t="s">
        <v>98</v>
      </c>
      <c r="P407" s="54">
        <v>70274.714776632303</v>
      </c>
      <c r="Q407" s="104"/>
      <c r="R407" s="55"/>
      <c r="S407" s="46" t="s">
        <v>1893</v>
      </c>
      <c r="T407" s="46" t="s">
        <v>1069</v>
      </c>
      <c r="U407" s="116"/>
    </row>
    <row r="408" spans="1:21" s="56" customFormat="1" ht="45" customHeight="1" x14ac:dyDescent="0.15">
      <c r="A408" s="110"/>
      <c r="B408" s="73" t="s">
        <v>998</v>
      </c>
      <c r="C408" s="43">
        <v>403</v>
      </c>
      <c r="D408" s="45" t="s">
        <v>1070</v>
      </c>
      <c r="E408" s="46" t="s">
        <v>108</v>
      </c>
      <c r="F408" s="47" t="s">
        <v>715</v>
      </c>
      <c r="G408" s="57" t="s">
        <v>96</v>
      </c>
      <c r="H408" s="58">
        <v>1966</v>
      </c>
      <c r="I408" s="59">
        <v>1964</v>
      </c>
      <c r="J408" s="51">
        <v>63</v>
      </c>
      <c r="K408" s="52" t="s">
        <v>97</v>
      </c>
      <c r="L408" s="58">
        <v>3</v>
      </c>
      <c r="M408" s="91"/>
      <c r="N408" s="53" t="s">
        <v>98</v>
      </c>
      <c r="O408" s="63" t="s">
        <v>98</v>
      </c>
      <c r="P408" s="54">
        <v>107271.1164021164</v>
      </c>
      <c r="Q408" s="104"/>
      <c r="R408" s="55"/>
      <c r="S408" s="46" t="s">
        <v>1894</v>
      </c>
      <c r="T408" s="46" t="s">
        <v>1071</v>
      </c>
      <c r="U408" s="116"/>
    </row>
    <row r="409" spans="1:21" ht="45" customHeight="1" x14ac:dyDescent="0.15">
      <c r="A409" s="110"/>
      <c r="B409" s="73" t="s">
        <v>998</v>
      </c>
      <c r="C409" s="43">
        <v>404</v>
      </c>
      <c r="D409" s="45" t="s">
        <v>1072</v>
      </c>
      <c r="E409" s="46" t="s">
        <v>101</v>
      </c>
      <c r="F409" s="47" t="s">
        <v>825</v>
      </c>
      <c r="G409" s="57" t="s">
        <v>96</v>
      </c>
      <c r="H409" s="58">
        <v>1981</v>
      </c>
      <c r="I409" s="59">
        <v>1971</v>
      </c>
      <c r="J409" s="51">
        <v>63</v>
      </c>
      <c r="K409" s="52" t="s">
        <v>97</v>
      </c>
      <c r="L409" s="58">
        <v>3</v>
      </c>
      <c r="M409" s="91"/>
      <c r="N409" s="53" t="s">
        <v>98</v>
      </c>
      <c r="O409" s="63" t="s">
        <v>98</v>
      </c>
      <c r="P409" s="54">
        <v>107576.73544973544</v>
      </c>
      <c r="Q409" s="104"/>
      <c r="R409" s="55"/>
      <c r="S409" s="46" t="s">
        <v>1895</v>
      </c>
      <c r="T409" s="46" t="s">
        <v>1073</v>
      </c>
      <c r="U409" s="116"/>
    </row>
    <row r="410" spans="1:21" s="56" customFormat="1" ht="45" customHeight="1" x14ac:dyDescent="0.15">
      <c r="A410" s="110"/>
      <c r="B410" s="73" t="s">
        <v>998</v>
      </c>
      <c r="C410" s="43">
        <v>405</v>
      </c>
      <c r="D410" s="45" t="s">
        <v>1074</v>
      </c>
      <c r="E410" s="46" t="s">
        <v>144</v>
      </c>
      <c r="F410" s="47" t="s">
        <v>867</v>
      </c>
      <c r="G410" s="57" t="s">
        <v>96</v>
      </c>
      <c r="H410" s="58">
        <v>1991</v>
      </c>
      <c r="I410" s="59">
        <v>1966</v>
      </c>
      <c r="J410" s="51">
        <v>95.5</v>
      </c>
      <c r="K410" s="52" t="s">
        <v>97</v>
      </c>
      <c r="L410" s="58">
        <v>3</v>
      </c>
      <c r="M410" s="91"/>
      <c r="N410" s="53" t="s">
        <v>98</v>
      </c>
      <c r="O410" s="63" t="s">
        <v>98</v>
      </c>
      <c r="P410" s="54">
        <v>76439.951134380448</v>
      </c>
      <c r="Q410" s="104"/>
      <c r="R410" s="55"/>
      <c r="S410" s="46" t="s">
        <v>1896</v>
      </c>
      <c r="T410" s="46" t="s">
        <v>1075</v>
      </c>
      <c r="U410" s="116"/>
    </row>
    <row r="411" spans="1:21" ht="45" customHeight="1" x14ac:dyDescent="0.15">
      <c r="A411" s="110"/>
      <c r="B411" s="73" t="s">
        <v>998</v>
      </c>
      <c r="C411" s="43">
        <v>406</v>
      </c>
      <c r="D411" s="45" t="s">
        <v>1076</v>
      </c>
      <c r="E411" s="46" t="s">
        <v>94</v>
      </c>
      <c r="F411" s="47" t="s">
        <v>835</v>
      </c>
      <c r="G411" s="57" t="s">
        <v>96</v>
      </c>
      <c r="H411" s="58">
        <v>1974</v>
      </c>
      <c r="I411" s="59">
        <v>1974</v>
      </c>
      <c r="J411" s="51">
        <v>72</v>
      </c>
      <c r="K411" s="52" t="s">
        <v>97</v>
      </c>
      <c r="L411" s="58">
        <v>3</v>
      </c>
      <c r="M411" s="91"/>
      <c r="N411" s="53" t="s">
        <v>98</v>
      </c>
      <c r="O411" s="63" t="s">
        <v>98</v>
      </c>
      <c r="P411" s="54">
        <v>93907.310185185182</v>
      </c>
      <c r="Q411" s="104"/>
      <c r="R411" s="55"/>
      <c r="S411" s="46" t="s">
        <v>1897</v>
      </c>
      <c r="T411" s="46" t="s">
        <v>1077</v>
      </c>
      <c r="U411" s="116"/>
    </row>
    <row r="412" spans="1:21" ht="45" customHeight="1" x14ac:dyDescent="0.15">
      <c r="A412" s="110"/>
      <c r="B412" s="73" t="s">
        <v>998</v>
      </c>
      <c r="C412" s="43">
        <v>407</v>
      </c>
      <c r="D412" s="45" t="s">
        <v>2045</v>
      </c>
      <c r="E412" s="46" t="s">
        <v>1078</v>
      </c>
      <c r="F412" s="47" t="s">
        <v>1975</v>
      </c>
      <c r="G412" s="47" t="s">
        <v>96</v>
      </c>
      <c r="H412" s="49">
        <v>2017</v>
      </c>
      <c r="I412" s="50">
        <v>2017</v>
      </c>
      <c r="J412" s="51">
        <v>134.4</v>
      </c>
      <c r="K412" s="52" t="s">
        <v>97</v>
      </c>
      <c r="L412" s="49">
        <v>1</v>
      </c>
      <c r="M412" s="90"/>
      <c r="N412" s="63" t="s">
        <v>125</v>
      </c>
      <c r="O412" s="63"/>
      <c r="P412" s="54">
        <v>11346.063988095237</v>
      </c>
      <c r="Q412" s="105"/>
      <c r="R412" s="55"/>
      <c r="S412" s="46" t="s">
        <v>99</v>
      </c>
      <c r="T412" s="46" t="s">
        <v>1079</v>
      </c>
      <c r="U412" s="116"/>
    </row>
    <row r="413" spans="1:21" s="56" customFormat="1" ht="45" customHeight="1" x14ac:dyDescent="0.15">
      <c r="A413" s="110"/>
      <c r="B413" s="73" t="s">
        <v>998</v>
      </c>
      <c r="C413" s="43">
        <v>408</v>
      </c>
      <c r="D413" s="45" t="s">
        <v>1080</v>
      </c>
      <c r="E413" s="46" t="s">
        <v>164</v>
      </c>
      <c r="F413" s="47" t="s">
        <v>881</v>
      </c>
      <c r="G413" s="57" t="s">
        <v>96</v>
      </c>
      <c r="H413" s="58">
        <v>1983</v>
      </c>
      <c r="I413" s="59">
        <v>1967</v>
      </c>
      <c r="J413" s="51"/>
      <c r="K413" s="52" t="s">
        <v>97</v>
      </c>
      <c r="L413" s="58">
        <v>3</v>
      </c>
      <c r="M413" s="91"/>
      <c r="N413" s="53" t="s">
        <v>98</v>
      </c>
      <c r="O413" s="63" t="s">
        <v>98</v>
      </c>
      <c r="P413" s="54"/>
      <c r="Q413" s="105"/>
      <c r="R413" s="55"/>
      <c r="S413" s="46" t="s">
        <v>1898</v>
      </c>
      <c r="T413" s="46" t="s">
        <v>1081</v>
      </c>
      <c r="U413" s="116"/>
    </row>
    <row r="414" spans="1:21" s="56" customFormat="1" ht="45" customHeight="1" x14ac:dyDescent="0.15">
      <c r="A414" s="110"/>
      <c r="B414" s="73" t="s">
        <v>998</v>
      </c>
      <c r="C414" s="43">
        <v>409</v>
      </c>
      <c r="D414" s="45" t="s">
        <v>1082</v>
      </c>
      <c r="E414" s="46" t="s">
        <v>140</v>
      </c>
      <c r="F414" s="47" t="s">
        <v>879</v>
      </c>
      <c r="G414" s="57" t="s">
        <v>96</v>
      </c>
      <c r="H414" s="58">
        <v>2004</v>
      </c>
      <c r="I414" s="59">
        <v>2004</v>
      </c>
      <c r="J414" s="51"/>
      <c r="K414" s="52" t="s">
        <v>97</v>
      </c>
      <c r="L414" s="58">
        <v>2</v>
      </c>
      <c r="M414" s="91"/>
      <c r="N414" s="53" t="s">
        <v>98</v>
      </c>
      <c r="O414" s="63" t="s">
        <v>98</v>
      </c>
      <c r="P414" s="54"/>
      <c r="Q414" s="105"/>
      <c r="R414" s="55"/>
      <c r="S414" s="46" t="s">
        <v>1899</v>
      </c>
      <c r="T414" s="46" t="s">
        <v>1083</v>
      </c>
      <c r="U414" s="116"/>
    </row>
    <row r="415" spans="1:21" s="56" customFormat="1" ht="45" customHeight="1" x14ac:dyDescent="0.15">
      <c r="A415" s="110"/>
      <c r="B415" s="73" t="s">
        <v>998</v>
      </c>
      <c r="C415" s="43">
        <v>410</v>
      </c>
      <c r="D415" s="45" t="s">
        <v>1084</v>
      </c>
      <c r="E415" s="46" t="s">
        <v>164</v>
      </c>
      <c r="F415" s="47" t="s">
        <v>887</v>
      </c>
      <c r="G415" s="57" t="s">
        <v>96</v>
      </c>
      <c r="H415" s="58">
        <v>1971</v>
      </c>
      <c r="I415" s="59">
        <v>1970</v>
      </c>
      <c r="J415" s="51"/>
      <c r="K415" s="52" t="s">
        <v>97</v>
      </c>
      <c r="L415" s="58">
        <v>3</v>
      </c>
      <c r="M415" s="91"/>
      <c r="N415" s="53" t="s">
        <v>233</v>
      </c>
      <c r="O415" s="63" t="s">
        <v>233</v>
      </c>
      <c r="P415" s="54"/>
      <c r="Q415" s="105"/>
      <c r="R415" s="55"/>
      <c r="S415" s="46" t="s">
        <v>1939</v>
      </c>
      <c r="T415" s="46" t="s">
        <v>1085</v>
      </c>
      <c r="U415" s="116"/>
    </row>
    <row r="416" spans="1:21" s="56" customFormat="1" ht="45" customHeight="1" x14ac:dyDescent="0.15">
      <c r="A416" s="110"/>
      <c r="B416" s="73" t="s">
        <v>998</v>
      </c>
      <c r="C416" s="43">
        <v>411</v>
      </c>
      <c r="D416" s="45" t="s">
        <v>1086</v>
      </c>
      <c r="E416" s="46" t="s">
        <v>116</v>
      </c>
      <c r="F416" s="47" t="s">
        <v>811</v>
      </c>
      <c r="G416" s="57" t="s">
        <v>96</v>
      </c>
      <c r="H416" s="58">
        <v>1977</v>
      </c>
      <c r="I416" s="59">
        <v>1965</v>
      </c>
      <c r="J416" s="51"/>
      <c r="K416" s="52" t="s">
        <v>97</v>
      </c>
      <c r="L416" s="58">
        <v>2</v>
      </c>
      <c r="M416" s="91"/>
      <c r="N416" s="53" t="s">
        <v>98</v>
      </c>
      <c r="O416" s="63" t="s">
        <v>233</v>
      </c>
      <c r="P416" s="54"/>
      <c r="Q416" s="105"/>
      <c r="R416" s="55"/>
      <c r="S416" s="46" t="s">
        <v>1900</v>
      </c>
      <c r="T416" s="46" t="s">
        <v>1087</v>
      </c>
      <c r="U416" s="116"/>
    </row>
    <row r="417" spans="1:21" s="56" customFormat="1" ht="45" customHeight="1" x14ac:dyDescent="0.15">
      <c r="A417" s="110"/>
      <c r="B417" s="73" t="s">
        <v>998</v>
      </c>
      <c r="C417" s="43">
        <v>412</v>
      </c>
      <c r="D417" s="45" t="s">
        <v>1088</v>
      </c>
      <c r="E417" s="46" t="s">
        <v>108</v>
      </c>
      <c r="F417" s="47" t="s">
        <v>723</v>
      </c>
      <c r="G417" s="57" t="s">
        <v>96</v>
      </c>
      <c r="H417" s="58">
        <v>1992</v>
      </c>
      <c r="I417" s="59">
        <v>1979</v>
      </c>
      <c r="J417" s="51"/>
      <c r="K417" s="52" t="s">
        <v>97</v>
      </c>
      <c r="L417" s="58">
        <v>3</v>
      </c>
      <c r="M417" s="91"/>
      <c r="N417" s="53" t="s">
        <v>98</v>
      </c>
      <c r="O417" s="63" t="s">
        <v>233</v>
      </c>
      <c r="P417" s="54"/>
      <c r="Q417" s="105"/>
      <c r="R417" s="55"/>
      <c r="S417" s="46" t="s">
        <v>1901</v>
      </c>
      <c r="T417" s="46" t="s">
        <v>1089</v>
      </c>
      <c r="U417" s="116"/>
    </row>
    <row r="418" spans="1:21" s="56" customFormat="1" ht="45" customHeight="1" x14ac:dyDescent="0.15">
      <c r="A418" s="110"/>
      <c r="B418" s="73" t="s">
        <v>998</v>
      </c>
      <c r="C418" s="43">
        <v>413</v>
      </c>
      <c r="D418" s="45" t="s">
        <v>1090</v>
      </c>
      <c r="E418" s="46" t="s">
        <v>205</v>
      </c>
      <c r="F418" s="47" t="s">
        <v>848</v>
      </c>
      <c r="G418" s="57" t="s">
        <v>96</v>
      </c>
      <c r="H418" s="58">
        <v>1998</v>
      </c>
      <c r="I418" s="59">
        <v>1970</v>
      </c>
      <c r="J418" s="51"/>
      <c r="K418" s="52" t="s">
        <v>97</v>
      </c>
      <c r="L418" s="58">
        <v>2</v>
      </c>
      <c r="M418" s="91"/>
      <c r="N418" s="53" t="s">
        <v>98</v>
      </c>
      <c r="O418" s="63" t="s">
        <v>233</v>
      </c>
      <c r="P418" s="54"/>
      <c r="Q418" s="105"/>
      <c r="R418" s="55"/>
      <c r="S418" s="46" t="s">
        <v>1902</v>
      </c>
      <c r="T418" s="46" t="s">
        <v>1091</v>
      </c>
      <c r="U418" s="116"/>
    </row>
    <row r="419" spans="1:21" s="56" customFormat="1" ht="45" customHeight="1" x14ac:dyDescent="0.15">
      <c r="A419" s="110"/>
      <c r="B419" s="73" t="s">
        <v>998</v>
      </c>
      <c r="C419" s="43">
        <v>414</v>
      </c>
      <c r="D419" s="45" t="s">
        <v>1092</v>
      </c>
      <c r="E419" s="46" t="s">
        <v>200</v>
      </c>
      <c r="F419" s="47" t="s">
        <v>896</v>
      </c>
      <c r="G419" s="57" t="s">
        <v>96</v>
      </c>
      <c r="H419" s="58">
        <v>1989</v>
      </c>
      <c r="I419" s="59">
        <v>1970</v>
      </c>
      <c r="J419" s="51"/>
      <c r="K419" s="52" t="s">
        <v>97</v>
      </c>
      <c r="L419" s="58">
        <v>3</v>
      </c>
      <c r="M419" s="91"/>
      <c r="N419" s="53" t="s">
        <v>233</v>
      </c>
      <c r="O419" s="63" t="s">
        <v>233</v>
      </c>
      <c r="P419" s="54"/>
      <c r="Q419" s="105"/>
      <c r="R419" s="55"/>
      <c r="S419" s="46" t="s">
        <v>1903</v>
      </c>
      <c r="T419" s="46" t="s">
        <v>1093</v>
      </c>
      <c r="U419" s="116"/>
    </row>
    <row r="420" spans="1:21" s="56" customFormat="1" ht="63" customHeight="1" x14ac:dyDescent="0.15">
      <c r="A420" s="110"/>
      <c r="B420" s="73" t="s">
        <v>998</v>
      </c>
      <c r="C420" s="43">
        <v>415</v>
      </c>
      <c r="D420" s="45" t="s">
        <v>1982</v>
      </c>
      <c r="E420" s="46" t="s">
        <v>1985</v>
      </c>
      <c r="F420" s="47" t="s">
        <v>1986</v>
      </c>
      <c r="G420" s="57" t="s">
        <v>1987</v>
      </c>
      <c r="H420" s="58">
        <v>1996</v>
      </c>
      <c r="I420" s="59">
        <v>1996</v>
      </c>
      <c r="J420" s="51"/>
      <c r="K420" s="52" t="s">
        <v>1988</v>
      </c>
      <c r="L420" s="58">
        <v>1</v>
      </c>
      <c r="M420" s="91"/>
      <c r="N420" s="53" t="s">
        <v>1989</v>
      </c>
      <c r="O420" s="63" t="s">
        <v>1990</v>
      </c>
      <c r="P420" s="54"/>
      <c r="Q420" s="105"/>
      <c r="R420" s="55"/>
      <c r="S420" s="46" t="s">
        <v>2000</v>
      </c>
      <c r="T420" s="46" t="s">
        <v>1991</v>
      </c>
      <c r="U420" s="116"/>
    </row>
    <row r="421" spans="1:21" s="56" customFormat="1" ht="45" customHeight="1" x14ac:dyDescent="0.15">
      <c r="A421" s="110"/>
      <c r="B421" s="73" t="s">
        <v>998</v>
      </c>
      <c r="C421" s="43">
        <v>416</v>
      </c>
      <c r="D421" s="45" t="s">
        <v>1983</v>
      </c>
      <c r="E421" s="46" t="s">
        <v>1992</v>
      </c>
      <c r="F421" s="47" t="s">
        <v>1993</v>
      </c>
      <c r="G421" s="57" t="s">
        <v>96</v>
      </c>
      <c r="H421" s="58">
        <v>1978</v>
      </c>
      <c r="I421" s="59">
        <v>1964</v>
      </c>
      <c r="J421" s="51"/>
      <c r="K421" s="52" t="s">
        <v>97</v>
      </c>
      <c r="L421" s="58">
        <v>3</v>
      </c>
      <c r="M421" s="91"/>
      <c r="N421" s="53" t="s">
        <v>98</v>
      </c>
      <c r="O421" s="63" t="s">
        <v>98</v>
      </c>
      <c r="P421" s="54"/>
      <c r="Q421" s="105"/>
      <c r="R421" s="55"/>
      <c r="S421" s="46" t="s">
        <v>1994</v>
      </c>
      <c r="T421" s="46" t="s">
        <v>1995</v>
      </c>
      <c r="U421" s="116"/>
    </row>
    <row r="422" spans="1:21" s="56" customFormat="1" ht="45" customHeight="1" x14ac:dyDescent="0.15">
      <c r="A422" s="110"/>
      <c r="B422" s="73" t="s">
        <v>998</v>
      </c>
      <c r="C422" s="43">
        <v>417</v>
      </c>
      <c r="D422" s="45" t="s">
        <v>1984</v>
      </c>
      <c r="E422" s="46" t="s">
        <v>119</v>
      </c>
      <c r="F422" s="47" t="s">
        <v>935</v>
      </c>
      <c r="G422" s="57" t="s">
        <v>96</v>
      </c>
      <c r="H422" s="58">
        <v>1977</v>
      </c>
      <c r="I422" s="59">
        <v>1963</v>
      </c>
      <c r="J422" s="51"/>
      <c r="K422" s="52" t="s">
        <v>97</v>
      </c>
      <c r="L422" s="58">
        <v>3</v>
      </c>
      <c r="M422" s="91"/>
      <c r="N422" s="53" t="s">
        <v>98</v>
      </c>
      <c r="O422" s="63" t="s">
        <v>98</v>
      </c>
      <c r="P422" s="54"/>
      <c r="Q422" s="105"/>
      <c r="R422" s="55"/>
      <c r="S422" s="46" t="s">
        <v>1997</v>
      </c>
      <c r="T422" s="46" t="s">
        <v>1998</v>
      </c>
      <c r="U422" s="116"/>
    </row>
    <row r="423" spans="1:21" ht="45" customHeight="1" x14ac:dyDescent="0.15">
      <c r="A423" s="110"/>
      <c r="B423" s="74" t="s">
        <v>1094</v>
      </c>
      <c r="C423" s="43">
        <v>418</v>
      </c>
      <c r="D423" s="45" t="s">
        <v>1095</v>
      </c>
      <c r="E423" s="46" t="s">
        <v>108</v>
      </c>
      <c r="F423" s="47" t="s">
        <v>1096</v>
      </c>
      <c r="G423" s="57" t="s">
        <v>183</v>
      </c>
      <c r="H423" s="58">
        <v>1979</v>
      </c>
      <c r="I423" s="59">
        <v>1979</v>
      </c>
      <c r="J423" s="51">
        <f>4877.59-422.8</f>
        <v>4454.79</v>
      </c>
      <c r="K423" s="52" t="s">
        <v>97</v>
      </c>
      <c r="L423" s="58">
        <v>7</v>
      </c>
      <c r="M423" s="91" t="s">
        <v>1103</v>
      </c>
      <c r="N423" s="53" t="s">
        <v>98</v>
      </c>
      <c r="O423" s="63" t="s">
        <v>98</v>
      </c>
      <c r="P423" s="54">
        <v>16819.133112896456</v>
      </c>
      <c r="Q423" s="104">
        <v>0.41666666666666669</v>
      </c>
      <c r="R423" s="55">
        <v>6103.65</v>
      </c>
      <c r="S423" s="46" t="s">
        <v>1097</v>
      </c>
      <c r="T423" s="46" t="s">
        <v>99</v>
      </c>
      <c r="U423" s="116"/>
    </row>
    <row r="424" spans="1:21" ht="38.25" customHeight="1" x14ac:dyDescent="0.15">
      <c r="A424" s="110"/>
      <c r="B424" s="74" t="s">
        <v>1094</v>
      </c>
      <c r="C424" s="43">
        <v>419</v>
      </c>
      <c r="D424" s="45" t="s">
        <v>1098</v>
      </c>
      <c r="E424" s="46" t="s">
        <v>144</v>
      </c>
      <c r="F424" s="47" t="s">
        <v>958</v>
      </c>
      <c r="G424" s="57" t="s">
        <v>106</v>
      </c>
      <c r="H424" s="58">
        <v>2014</v>
      </c>
      <c r="I424" s="59">
        <v>2014</v>
      </c>
      <c r="J424" s="51">
        <v>233.9</v>
      </c>
      <c r="K424" s="52" t="s">
        <v>97</v>
      </c>
      <c r="L424" s="58">
        <v>2</v>
      </c>
      <c r="M424" s="91" t="s">
        <v>1103</v>
      </c>
      <c r="N424" s="53" t="s">
        <v>98</v>
      </c>
      <c r="O424" s="63"/>
      <c r="P424" s="54">
        <v>93552.455109020942</v>
      </c>
      <c r="Q424" s="104"/>
      <c r="R424" s="55"/>
      <c r="S424" s="46" t="s">
        <v>1904</v>
      </c>
      <c r="T424" s="46" t="s">
        <v>1099</v>
      </c>
      <c r="U424" s="116"/>
    </row>
    <row r="425" spans="1:21" ht="38.25" customHeight="1" x14ac:dyDescent="0.15">
      <c r="A425" s="110"/>
      <c r="B425" s="74" t="s">
        <v>1094</v>
      </c>
      <c r="C425" s="43">
        <v>420</v>
      </c>
      <c r="D425" s="45" t="s">
        <v>1100</v>
      </c>
      <c r="E425" s="46" t="s">
        <v>108</v>
      </c>
      <c r="F425" s="47" t="s">
        <v>1101</v>
      </c>
      <c r="G425" s="57" t="s">
        <v>106</v>
      </c>
      <c r="H425" s="58">
        <v>1989</v>
      </c>
      <c r="I425" s="59">
        <v>1989</v>
      </c>
      <c r="J425" s="51">
        <v>331.02</v>
      </c>
      <c r="K425" s="52" t="s">
        <v>97</v>
      </c>
      <c r="L425" s="58">
        <v>1</v>
      </c>
      <c r="M425" s="91"/>
      <c r="N425" s="53" t="s">
        <v>98</v>
      </c>
      <c r="O425" s="63" t="s">
        <v>98</v>
      </c>
      <c r="P425" s="54">
        <v>51789.155489094315</v>
      </c>
      <c r="Q425" s="104"/>
      <c r="R425" s="55">
        <v>3390.02</v>
      </c>
      <c r="S425" s="46"/>
      <c r="T425" s="46" t="s">
        <v>99</v>
      </c>
      <c r="U425" s="116"/>
    </row>
    <row r="426" spans="1:21" ht="38.25" customHeight="1" x14ac:dyDescent="0.15">
      <c r="A426" s="110"/>
      <c r="B426" s="74" t="s">
        <v>1094</v>
      </c>
      <c r="C426" s="43">
        <v>421</v>
      </c>
      <c r="D426" s="45" t="s">
        <v>1102</v>
      </c>
      <c r="E426" s="46" t="s">
        <v>160</v>
      </c>
      <c r="F426" s="47" t="s">
        <v>965</v>
      </c>
      <c r="G426" s="57" t="s">
        <v>124</v>
      </c>
      <c r="H426" s="58">
        <v>1997</v>
      </c>
      <c r="I426" s="59">
        <v>1997</v>
      </c>
      <c r="J426" s="51">
        <v>83.22</v>
      </c>
      <c r="K426" s="52" t="s">
        <v>97</v>
      </c>
      <c r="L426" s="58">
        <v>1</v>
      </c>
      <c r="M426" s="91"/>
      <c r="N426" s="53" t="s">
        <v>125</v>
      </c>
      <c r="O426" s="63" t="s">
        <v>1103</v>
      </c>
      <c r="P426" s="54">
        <v>137189.46467195387</v>
      </c>
      <c r="Q426" s="104"/>
      <c r="R426" s="55"/>
      <c r="S426" s="46"/>
      <c r="T426" s="46" t="s">
        <v>1104</v>
      </c>
      <c r="U426" s="116"/>
    </row>
    <row r="427" spans="1:21" ht="38.25" customHeight="1" x14ac:dyDescent="0.15">
      <c r="A427" s="110"/>
      <c r="B427" s="74" t="s">
        <v>1094</v>
      </c>
      <c r="C427" s="43">
        <v>422</v>
      </c>
      <c r="D427" s="45" t="s">
        <v>1105</v>
      </c>
      <c r="E427" s="46" t="s">
        <v>131</v>
      </c>
      <c r="F427" s="47" t="s">
        <v>950</v>
      </c>
      <c r="G427" s="57" t="s">
        <v>124</v>
      </c>
      <c r="H427" s="58">
        <v>2014</v>
      </c>
      <c r="I427" s="59">
        <v>2014</v>
      </c>
      <c r="J427" s="51">
        <v>257.08</v>
      </c>
      <c r="K427" s="52" t="s">
        <v>97</v>
      </c>
      <c r="L427" s="58">
        <v>1</v>
      </c>
      <c r="M427" s="91"/>
      <c r="N427" s="53" t="s">
        <v>125</v>
      </c>
      <c r="O427" s="63" t="s">
        <v>1103</v>
      </c>
      <c r="P427" s="54">
        <v>104467.5908277579</v>
      </c>
      <c r="Q427" s="104"/>
      <c r="R427" s="55"/>
      <c r="S427" s="46"/>
      <c r="T427" s="46" t="s">
        <v>1106</v>
      </c>
      <c r="U427" s="116"/>
    </row>
    <row r="428" spans="1:21" ht="38.25" customHeight="1" x14ac:dyDescent="0.15">
      <c r="A428" s="110"/>
      <c r="B428" s="74" t="s">
        <v>1094</v>
      </c>
      <c r="C428" s="43">
        <v>423</v>
      </c>
      <c r="D428" s="45" t="s">
        <v>2025</v>
      </c>
      <c r="E428" s="46" t="s">
        <v>108</v>
      </c>
      <c r="F428" s="47" t="s">
        <v>1969</v>
      </c>
      <c r="G428" s="57" t="s">
        <v>96</v>
      </c>
      <c r="H428" s="58">
        <v>1980</v>
      </c>
      <c r="I428" s="59">
        <v>1980</v>
      </c>
      <c r="J428" s="51">
        <v>45.1</v>
      </c>
      <c r="K428" s="52" t="s">
        <v>97</v>
      </c>
      <c r="L428" s="58">
        <v>3</v>
      </c>
      <c r="M428" s="91"/>
      <c r="N428" s="53" t="s">
        <v>98</v>
      </c>
      <c r="O428" s="63" t="s">
        <v>98</v>
      </c>
      <c r="P428" s="54">
        <v>33216.629711751659</v>
      </c>
      <c r="Q428" s="104"/>
      <c r="R428" s="55">
        <v>0</v>
      </c>
      <c r="S428" s="46" t="s">
        <v>1970</v>
      </c>
      <c r="T428" s="46" t="s">
        <v>99</v>
      </c>
      <c r="U428" s="116"/>
    </row>
    <row r="429" spans="1:21" ht="38.25" customHeight="1" x14ac:dyDescent="0.15">
      <c r="A429" s="110"/>
      <c r="B429" s="74" t="s">
        <v>1094</v>
      </c>
      <c r="C429" s="43">
        <v>424</v>
      </c>
      <c r="D429" s="45" t="s">
        <v>1108</v>
      </c>
      <c r="E429" s="46" t="s">
        <v>108</v>
      </c>
      <c r="F429" s="47" t="s">
        <v>1109</v>
      </c>
      <c r="G429" s="57" t="s">
        <v>96</v>
      </c>
      <c r="H429" s="58">
        <v>1990</v>
      </c>
      <c r="I429" s="59">
        <v>1990</v>
      </c>
      <c r="J429" s="51">
        <v>358.31</v>
      </c>
      <c r="K429" s="52" t="s">
        <v>97</v>
      </c>
      <c r="L429" s="58">
        <v>2</v>
      </c>
      <c r="M429" s="91"/>
      <c r="N429" s="53" t="s">
        <v>98</v>
      </c>
      <c r="O429" s="63" t="s">
        <v>98</v>
      </c>
      <c r="P429" s="54">
        <v>65059.261533309145</v>
      </c>
      <c r="Q429" s="104"/>
      <c r="R429" s="55">
        <v>1113.7</v>
      </c>
      <c r="S429" s="46"/>
      <c r="T429" s="46" t="s">
        <v>99</v>
      </c>
      <c r="U429" s="116"/>
    </row>
    <row r="430" spans="1:21" ht="45" customHeight="1" x14ac:dyDescent="0.15">
      <c r="A430" s="110"/>
      <c r="B430" s="74" t="s">
        <v>1094</v>
      </c>
      <c r="C430" s="43">
        <v>425</v>
      </c>
      <c r="D430" s="45" t="s">
        <v>1110</v>
      </c>
      <c r="E430" s="46" t="s">
        <v>108</v>
      </c>
      <c r="F430" s="47" t="s">
        <v>1111</v>
      </c>
      <c r="G430" s="57" t="s">
        <v>99</v>
      </c>
      <c r="H430" s="58" t="s">
        <v>99</v>
      </c>
      <c r="I430" s="59" t="s">
        <v>99</v>
      </c>
      <c r="J430" s="51"/>
      <c r="K430" s="52" t="s">
        <v>402</v>
      </c>
      <c r="L430" s="58" t="s">
        <v>99</v>
      </c>
      <c r="M430" s="100"/>
      <c r="N430" s="53" t="s">
        <v>125</v>
      </c>
      <c r="O430" s="101"/>
      <c r="P430" s="54"/>
      <c r="Q430" s="104">
        <v>0.17694805194805194</v>
      </c>
      <c r="R430" s="55">
        <v>0</v>
      </c>
      <c r="S430" s="46" t="s">
        <v>99</v>
      </c>
      <c r="T430" s="46" t="s">
        <v>99</v>
      </c>
      <c r="U430" s="116"/>
    </row>
    <row r="431" spans="1:21" ht="38.25" customHeight="1" x14ac:dyDescent="0.15">
      <c r="A431" s="110"/>
      <c r="B431" s="74" t="s">
        <v>1094</v>
      </c>
      <c r="C431" s="43">
        <v>426</v>
      </c>
      <c r="D431" s="45" t="s">
        <v>1112</v>
      </c>
      <c r="E431" s="46" t="s">
        <v>108</v>
      </c>
      <c r="F431" s="47" t="s">
        <v>1096</v>
      </c>
      <c r="G431" s="57" t="s">
        <v>183</v>
      </c>
      <c r="H431" s="58">
        <v>1979</v>
      </c>
      <c r="I431" s="59">
        <v>1979</v>
      </c>
      <c r="J431" s="51">
        <v>422.8</v>
      </c>
      <c r="K431" s="52" t="s">
        <v>97</v>
      </c>
      <c r="L431" s="58">
        <v>7</v>
      </c>
      <c r="M431" s="91" t="s">
        <v>1103</v>
      </c>
      <c r="N431" s="53" t="s">
        <v>98</v>
      </c>
      <c r="O431" s="63" t="s">
        <v>98</v>
      </c>
      <c r="P431" s="54">
        <v>10841.752601702932</v>
      </c>
      <c r="Q431" s="104"/>
      <c r="R431" s="55"/>
      <c r="S431" s="46" t="s">
        <v>1097</v>
      </c>
      <c r="T431" s="46" t="s">
        <v>1113</v>
      </c>
      <c r="U431" s="116"/>
    </row>
    <row r="432" spans="1:21" ht="38.25" customHeight="1" x14ac:dyDescent="0.15">
      <c r="A432" s="110"/>
      <c r="B432" s="75" t="s">
        <v>1114</v>
      </c>
      <c r="C432" s="43">
        <v>427</v>
      </c>
      <c r="D432" s="45" t="s">
        <v>1116</v>
      </c>
      <c r="E432" s="46" t="s">
        <v>108</v>
      </c>
      <c r="F432" s="47" t="s">
        <v>1115</v>
      </c>
      <c r="G432" s="57" t="s">
        <v>96</v>
      </c>
      <c r="H432" s="58">
        <v>1969</v>
      </c>
      <c r="I432" s="59">
        <v>1969</v>
      </c>
      <c r="J432" s="51">
        <v>422.2</v>
      </c>
      <c r="K432" s="52" t="s">
        <v>97</v>
      </c>
      <c r="L432" s="58">
        <v>1</v>
      </c>
      <c r="M432" s="91"/>
      <c r="N432" s="53" t="s">
        <v>125</v>
      </c>
      <c r="O432" s="63"/>
      <c r="P432" s="54">
        <v>359.97157745144483</v>
      </c>
      <c r="Q432" s="104"/>
      <c r="R432" s="55"/>
      <c r="S432" s="46"/>
      <c r="T432" s="46" t="s">
        <v>2014</v>
      </c>
      <c r="U432" s="116"/>
    </row>
    <row r="433" spans="1:21" ht="38.25" customHeight="1" x14ac:dyDescent="0.15">
      <c r="A433" s="110"/>
      <c r="B433" s="75" t="s">
        <v>1114</v>
      </c>
      <c r="C433" s="43">
        <v>428</v>
      </c>
      <c r="D433" s="45" t="s">
        <v>1117</v>
      </c>
      <c r="E433" s="46" t="s">
        <v>205</v>
      </c>
      <c r="F433" s="47" t="s">
        <v>1118</v>
      </c>
      <c r="G433" s="57" t="s">
        <v>96</v>
      </c>
      <c r="H433" s="58">
        <v>1986</v>
      </c>
      <c r="I433" s="59">
        <v>1986</v>
      </c>
      <c r="J433" s="51">
        <v>668.04</v>
      </c>
      <c r="K433" s="52" t="s">
        <v>97</v>
      </c>
      <c r="L433" s="58">
        <v>1</v>
      </c>
      <c r="M433" s="91"/>
      <c r="N433" s="53" t="s">
        <v>125</v>
      </c>
      <c r="O433" s="63"/>
      <c r="P433" s="54">
        <v>22332.060954433866</v>
      </c>
      <c r="Q433" s="104"/>
      <c r="R433" s="55">
        <v>5335.66</v>
      </c>
      <c r="S433" s="46"/>
      <c r="T433" s="46" t="s">
        <v>99</v>
      </c>
      <c r="U433" s="116"/>
    </row>
    <row r="434" spans="1:21" ht="38.25" customHeight="1" x14ac:dyDescent="0.15">
      <c r="A434" s="110"/>
      <c r="B434" s="75" t="s">
        <v>1114</v>
      </c>
      <c r="C434" s="43">
        <v>429</v>
      </c>
      <c r="D434" s="45" t="s">
        <v>1119</v>
      </c>
      <c r="E434" s="46" t="s">
        <v>205</v>
      </c>
      <c r="F434" s="47" t="s">
        <v>1120</v>
      </c>
      <c r="G434" s="57" t="s">
        <v>96</v>
      </c>
      <c r="H434" s="58">
        <v>1991</v>
      </c>
      <c r="I434" s="59">
        <v>1991</v>
      </c>
      <c r="J434" s="51">
        <v>2553.1</v>
      </c>
      <c r="K434" s="52" t="s">
        <v>97</v>
      </c>
      <c r="L434" s="58">
        <v>1</v>
      </c>
      <c r="M434" s="91"/>
      <c r="N434" s="53" t="s">
        <v>98</v>
      </c>
      <c r="O434" s="63" t="s">
        <v>98</v>
      </c>
      <c r="P434" s="54">
        <v>15200.483333986134</v>
      </c>
      <c r="Q434" s="104"/>
      <c r="R434" s="55">
        <v>14408.18</v>
      </c>
      <c r="S434" s="46"/>
      <c r="T434" s="46" t="s">
        <v>99</v>
      </c>
      <c r="U434" s="116"/>
    </row>
    <row r="435" spans="1:21" ht="38.25" customHeight="1" x14ac:dyDescent="0.15">
      <c r="A435" s="110"/>
      <c r="B435" s="75" t="s">
        <v>1114</v>
      </c>
      <c r="C435" s="43">
        <v>430</v>
      </c>
      <c r="D435" s="45" t="s">
        <v>1121</v>
      </c>
      <c r="E435" s="46" t="s">
        <v>108</v>
      </c>
      <c r="F435" s="47" t="s">
        <v>1122</v>
      </c>
      <c r="G435" s="57" t="s">
        <v>96</v>
      </c>
      <c r="H435" s="58">
        <v>1982</v>
      </c>
      <c r="I435" s="59">
        <v>1982</v>
      </c>
      <c r="J435" s="51">
        <v>1895.44</v>
      </c>
      <c r="K435" s="52" t="s">
        <v>97</v>
      </c>
      <c r="L435" s="58">
        <v>1</v>
      </c>
      <c r="M435" s="91"/>
      <c r="N435" s="53" t="s">
        <v>98</v>
      </c>
      <c r="O435" s="63" t="s">
        <v>98</v>
      </c>
      <c r="P435" s="54">
        <v>25511.688051323174</v>
      </c>
      <c r="Q435" s="104">
        <v>0.22777770307750894</v>
      </c>
      <c r="R435" s="55">
        <v>6099.58</v>
      </c>
      <c r="S435" s="46"/>
      <c r="T435" s="46" t="s">
        <v>99</v>
      </c>
      <c r="U435" s="116"/>
    </row>
    <row r="436" spans="1:21" ht="38.25" customHeight="1" x14ac:dyDescent="0.15">
      <c r="A436" s="110"/>
      <c r="B436" s="75" t="s">
        <v>1114</v>
      </c>
      <c r="C436" s="43">
        <v>431</v>
      </c>
      <c r="D436" s="45" t="s">
        <v>1123</v>
      </c>
      <c r="E436" s="46" t="s">
        <v>108</v>
      </c>
      <c r="F436" s="47" t="s">
        <v>1124</v>
      </c>
      <c r="G436" s="57" t="s">
        <v>124</v>
      </c>
      <c r="H436" s="58">
        <v>2014</v>
      </c>
      <c r="I436" s="59">
        <v>2014</v>
      </c>
      <c r="J436" s="51">
        <v>649.21</v>
      </c>
      <c r="K436" s="52" t="s">
        <v>97</v>
      </c>
      <c r="L436" s="58">
        <v>1</v>
      </c>
      <c r="M436" s="91"/>
      <c r="N436" s="53" t="s">
        <v>98</v>
      </c>
      <c r="O436" s="63" t="s">
        <v>98</v>
      </c>
      <c r="P436" s="54">
        <v>-30785.713405523635</v>
      </c>
      <c r="Q436" s="104"/>
      <c r="R436" s="55">
        <v>5960.74</v>
      </c>
      <c r="S436" s="46"/>
      <c r="T436" s="46" t="s">
        <v>2015</v>
      </c>
      <c r="U436" s="116"/>
    </row>
    <row r="437" spans="1:21" ht="38.25" customHeight="1" x14ac:dyDescent="0.15">
      <c r="A437" s="110"/>
      <c r="B437" s="75" t="s">
        <v>1114</v>
      </c>
      <c r="C437" s="43">
        <v>432</v>
      </c>
      <c r="D437" s="45" t="s">
        <v>1125</v>
      </c>
      <c r="E437" s="46" t="s">
        <v>108</v>
      </c>
      <c r="F437" s="47" t="s">
        <v>1126</v>
      </c>
      <c r="G437" s="57" t="s">
        <v>96</v>
      </c>
      <c r="H437" s="58">
        <v>2005</v>
      </c>
      <c r="I437" s="59">
        <v>2005</v>
      </c>
      <c r="J437" s="51">
        <v>279</v>
      </c>
      <c r="K437" s="52" t="s">
        <v>97</v>
      </c>
      <c r="L437" s="58">
        <v>3</v>
      </c>
      <c r="M437" s="91"/>
      <c r="N437" s="53" t="s">
        <v>98</v>
      </c>
      <c r="O437" s="63"/>
      <c r="P437" s="54">
        <v>431375.20071684587</v>
      </c>
      <c r="Q437" s="104"/>
      <c r="R437" s="55"/>
      <c r="S437" s="46" t="s">
        <v>1127</v>
      </c>
      <c r="T437" s="46" t="s">
        <v>1128</v>
      </c>
      <c r="U437" s="116"/>
    </row>
    <row r="438" spans="1:21" ht="38.25" customHeight="1" x14ac:dyDescent="0.15">
      <c r="A438" s="110"/>
      <c r="B438" s="75" t="s">
        <v>1114</v>
      </c>
      <c r="C438" s="43">
        <v>433</v>
      </c>
      <c r="D438" s="45" t="s">
        <v>1129</v>
      </c>
      <c r="E438" s="46" t="s">
        <v>108</v>
      </c>
      <c r="F438" s="47" t="s">
        <v>1126</v>
      </c>
      <c r="G438" s="57" t="s">
        <v>96</v>
      </c>
      <c r="H438" s="58">
        <v>2005</v>
      </c>
      <c r="I438" s="59">
        <v>2005</v>
      </c>
      <c r="J438" s="51">
        <f>8789.35-279</f>
        <v>8510.35</v>
      </c>
      <c r="K438" s="52" t="s">
        <v>97</v>
      </c>
      <c r="L438" s="58">
        <v>3</v>
      </c>
      <c r="M438" s="91" t="s">
        <v>1103</v>
      </c>
      <c r="N438" s="53" t="s">
        <v>98</v>
      </c>
      <c r="O438" s="63"/>
      <c r="P438" s="54">
        <v>6576.4637177084369</v>
      </c>
      <c r="Q438" s="104"/>
      <c r="R438" s="55">
        <v>22017.61</v>
      </c>
      <c r="S438" s="46" t="s">
        <v>1130</v>
      </c>
      <c r="T438" s="46" t="s">
        <v>99</v>
      </c>
      <c r="U438" s="116"/>
    </row>
    <row r="439" spans="1:21" ht="38.25" customHeight="1" x14ac:dyDescent="0.15">
      <c r="A439" s="110"/>
      <c r="B439" s="75" t="s">
        <v>1114</v>
      </c>
      <c r="C439" s="43">
        <v>434</v>
      </c>
      <c r="D439" s="45" t="s">
        <v>1131</v>
      </c>
      <c r="E439" s="46" t="s">
        <v>108</v>
      </c>
      <c r="F439" s="47" t="s">
        <v>1132</v>
      </c>
      <c r="G439" s="57" t="s">
        <v>96</v>
      </c>
      <c r="H439" s="58">
        <v>1971</v>
      </c>
      <c r="I439" s="59">
        <v>1971</v>
      </c>
      <c r="J439" s="51">
        <v>1641.42</v>
      </c>
      <c r="K439" s="52" t="s">
        <v>97</v>
      </c>
      <c r="L439" s="58">
        <v>4</v>
      </c>
      <c r="M439" s="91"/>
      <c r="N439" s="53" t="s">
        <v>192</v>
      </c>
      <c r="O439" s="63"/>
      <c r="P439" s="103">
        <v>2249.7051333601394</v>
      </c>
      <c r="Q439" s="104"/>
      <c r="R439" s="55">
        <v>1669.04</v>
      </c>
      <c r="S439" s="46"/>
      <c r="T439" s="46" t="s">
        <v>99</v>
      </c>
      <c r="U439" s="116"/>
    </row>
    <row r="440" spans="1:21" ht="30" customHeight="1" x14ac:dyDescent="0.15">
      <c r="A440" s="110"/>
      <c r="B440" s="76" t="s">
        <v>1133</v>
      </c>
      <c r="C440" s="43">
        <v>435</v>
      </c>
      <c r="D440" s="45" t="s">
        <v>1134</v>
      </c>
      <c r="E440" s="46" t="s">
        <v>108</v>
      </c>
      <c r="F440" s="47" t="s">
        <v>1135</v>
      </c>
      <c r="G440" s="57" t="s">
        <v>96</v>
      </c>
      <c r="H440" s="58">
        <v>1968</v>
      </c>
      <c r="I440" s="59">
        <v>1968</v>
      </c>
      <c r="J440" s="51">
        <v>35353.75</v>
      </c>
      <c r="K440" s="52" t="s">
        <v>97</v>
      </c>
      <c r="L440" s="58">
        <v>9</v>
      </c>
      <c r="M440" s="91" t="s">
        <v>1103</v>
      </c>
      <c r="N440" s="53" t="s">
        <v>98</v>
      </c>
      <c r="O440" s="63"/>
      <c r="P440" s="54">
        <v>12951.344227981474</v>
      </c>
      <c r="Q440" s="104">
        <v>0.82178217821782173</v>
      </c>
      <c r="R440" s="55">
        <v>32487.829999999998</v>
      </c>
      <c r="S440" s="46"/>
      <c r="T440" s="46" t="s">
        <v>99</v>
      </c>
      <c r="U440" s="116"/>
    </row>
    <row r="441" spans="1:21" ht="38.25" customHeight="1" x14ac:dyDescent="0.15">
      <c r="A441" s="110"/>
      <c r="B441" s="76" t="s">
        <v>1133</v>
      </c>
      <c r="C441" s="43">
        <v>436</v>
      </c>
      <c r="D441" s="45" t="s">
        <v>1136</v>
      </c>
      <c r="E441" s="46" t="s">
        <v>112</v>
      </c>
      <c r="F441" s="47" t="s">
        <v>262</v>
      </c>
      <c r="G441" s="57" t="s">
        <v>96</v>
      </c>
      <c r="H441" s="58">
        <v>1983</v>
      </c>
      <c r="I441" s="59">
        <v>1983</v>
      </c>
      <c r="J441" s="51">
        <v>181.5</v>
      </c>
      <c r="K441" s="52" t="s">
        <v>97</v>
      </c>
      <c r="L441" s="58">
        <v>1</v>
      </c>
      <c r="M441" s="91"/>
      <c r="N441" s="53" t="s">
        <v>98</v>
      </c>
      <c r="O441" s="63" t="s">
        <v>98</v>
      </c>
      <c r="P441" s="54">
        <v>325289.23966942151</v>
      </c>
      <c r="Q441" s="104"/>
      <c r="R441" s="55"/>
      <c r="S441" s="46" t="s">
        <v>1905</v>
      </c>
      <c r="T441" s="46" t="s">
        <v>492</v>
      </c>
      <c r="U441" s="116"/>
    </row>
    <row r="442" spans="1:21" ht="45" customHeight="1" x14ac:dyDescent="0.15">
      <c r="A442" s="110"/>
      <c r="B442" s="76" t="s">
        <v>1133</v>
      </c>
      <c r="C442" s="43">
        <v>437</v>
      </c>
      <c r="D442" s="45" t="s">
        <v>1137</v>
      </c>
      <c r="E442" s="46" t="s">
        <v>131</v>
      </c>
      <c r="F442" s="47" t="s">
        <v>132</v>
      </c>
      <c r="G442" s="57" t="s">
        <v>96</v>
      </c>
      <c r="H442" s="58">
        <v>2009</v>
      </c>
      <c r="I442" s="50">
        <v>2009</v>
      </c>
      <c r="J442" s="51">
        <v>217.5</v>
      </c>
      <c r="K442" s="52" t="s">
        <v>97</v>
      </c>
      <c r="L442" s="58">
        <v>1</v>
      </c>
      <c r="M442" s="91"/>
      <c r="N442" s="53" t="s">
        <v>98</v>
      </c>
      <c r="O442" s="63" t="s">
        <v>98</v>
      </c>
      <c r="P442" s="54">
        <v>316070.79080459772</v>
      </c>
      <c r="Q442" s="104"/>
      <c r="R442" s="55"/>
      <c r="S442" s="46" t="s">
        <v>1906</v>
      </c>
      <c r="T442" s="46" t="s">
        <v>399</v>
      </c>
      <c r="U442" s="116"/>
    </row>
    <row r="443" spans="1:21" ht="30" customHeight="1" x14ac:dyDescent="0.15">
      <c r="A443" s="110"/>
      <c r="B443" s="76" t="s">
        <v>1133</v>
      </c>
      <c r="C443" s="43">
        <v>438</v>
      </c>
      <c r="D443" s="45" t="s">
        <v>1138</v>
      </c>
      <c r="E443" s="46" t="s">
        <v>160</v>
      </c>
      <c r="F443" s="47" t="s">
        <v>485</v>
      </c>
      <c r="G443" s="57" t="s">
        <v>96</v>
      </c>
      <c r="H443" s="58">
        <v>1991</v>
      </c>
      <c r="I443" s="59">
        <v>1991</v>
      </c>
      <c r="J443" s="51">
        <v>324</v>
      </c>
      <c r="K443" s="52" t="s">
        <v>97</v>
      </c>
      <c r="L443" s="58">
        <v>4</v>
      </c>
      <c r="M443" s="91" t="s">
        <v>1854</v>
      </c>
      <c r="N443" s="53" t="s">
        <v>98</v>
      </c>
      <c r="O443" s="63"/>
      <c r="P443" s="54">
        <v>209603.67901234567</v>
      </c>
      <c r="Q443" s="104"/>
      <c r="R443" s="55"/>
      <c r="S443" s="46" t="s">
        <v>1907</v>
      </c>
      <c r="T443" s="46" t="s">
        <v>1139</v>
      </c>
      <c r="U443" s="116"/>
    </row>
    <row r="444" spans="1:21" ht="45" customHeight="1" x14ac:dyDescent="0.15">
      <c r="A444" s="110"/>
      <c r="B444" s="76" t="s">
        <v>1133</v>
      </c>
      <c r="C444" s="43">
        <v>439</v>
      </c>
      <c r="D444" s="45" t="s">
        <v>1140</v>
      </c>
      <c r="E444" s="46" t="s">
        <v>116</v>
      </c>
      <c r="F444" s="47" t="s">
        <v>117</v>
      </c>
      <c r="G444" s="57" t="s">
        <v>96</v>
      </c>
      <c r="H444" s="58">
        <v>2003</v>
      </c>
      <c r="I444" s="50">
        <v>2003</v>
      </c>
      <c r="J444" s="51">
        <v>392.7</v>
      </c>
      <c r="K444" s="52" t="s">
        <v>97</v>
      </c>
      <c r="L444" s="58">
        <v>1</v>
      </c>
      <c r="M444" s="91"/>
      <c r="N444" s="53" t="s">
        <v>98</v>
      </c>
      <c r="O444" s="63" t="s">
        <v>98</v>
      </c>
      <c r="P444" s="54">
        <v>89311.219760631531</v>
      </c>
      <c r="Q444" s="104"/>
      <c r="R444" s="55"/>
      <c r="S444" s="46" t="s">
        <v>1908</v>
      </c>
      <c r="T444" s="46" t="s">
        <v>1141</v>
      </c>
      <c r="U444" s="116"/>
    </row>
    <row r="445" spans="1:21" ht="45" customHeight="1" x14ac:dyDescent="0.15">
      <c r="A445" s="110"/>
      <c r="B445" s="76" t="s">
        <v>1133</v>
      </c>
      <c r="C445" s="43">
        <v>440</v>
      </c>
      <c r="D445" s="45" t="s">
        <v>1142</v>
      </c>
      <c r="E445" s="46" t="s">
        <v>101</v>
      </c>
      <c r="F445" s="47" t="s">
        <v>136</v>
      </c>
      <c r="G445" s="57" t="s">
        <v>96</v>
      </c>
      <c r="H445" s="58">
        <v>1989</v>
      </c>
      <c r="I445" s="50">
        <v>1975</v>
      </c>
      <c r="J445" s="51">
        <v>221.3</v>
      </c>
      <c r="K445" s="52" t="s">
        <v>97</v>
      </c>
      <c r="L445" s="58">
        <v>2</v>
      </c>
      <c r="M445" s="91"/>
      <c r="N445" s="53" t="s">
        <v>98</v>
      </c>
      <c r="O445" s="63" t="s">
        <v>98</v>
      </c>
      <c r="P445" s="54">
        <v>216329.76954360594</v>
      </c>
      <c r="Q445" s="104"/>
      <c r="R445" s="55"/>
      <c r="S445" s="46" t="s">
        <v>1909</v>
      </c>
      <c r="T445" s="46" t="s">
        <v>305</v>
      </c>
      <c r="U445" s="116"/>
    </row>
    <row r="446" spans="1:21" ht="56.25" customHeight="1" x14ac:dyDescent="0.15">
      <c r="A446" s="110"/>
      <c r="B446" s="76" t="s">
        <v>1133</v>
      </c>
      <c r="C446" s="43">
        <v>441</v>
      </c>
      <c r="D446" s="45" t="s">
        <v>1143</v>
      </c>
      <c r="E446" s="46" t="s">
        <v>94</v>
      </c>
      <c r="F446" s="47" t="s">
        <v>95</v>
      </c>
      <c r="G446" s="48" t="s">
        <v>96</v>
      </c>
      <c r="H446" s="49">
        <v>1996</v>
      </c>
      <c r="I446" s="50">
        <v>1996</v>
      </c>
      <c r="J446" s="51">
        <v>680.2</v>
      </c>
      <c r="K446" s="52" t="s">
        <v>97</v>
      </c>
      <c r="L446" s="49">
        <v>2</v>
      </c>
      <c r="M446" s="91" t="s">
        <v>1103</v>
      </c>
      <c r="N446" s="53" t="s">
        <v>98</v>
      </c>
      <c r="O446" s="63" t="s">
        <v>98</v>
      </c>
      <c r="P446" s="54">
        <v>53491.974419288439</v>
      </c>
      <c r="Q446" s="104"/>
      <c r="R446" s="55"/>
      <c r="S446" s="46" t="s">
        <v>1910</v>
      </c>
      <c r="T446" s="46" t="s">
        <v>212</v>
      </c>
      <c r="U446" s="116"/>
    </row>
    <row r="447" spans="1:21" ht="63" customHeight="1" x14ac:dyDescent="0.15">
      <c r="A447" s="110"/>
      <c r="B447" s="76" t="s">
        <v>1133</v>
      </c>
      <c r="C447" s="43">
        <v>442</v>
      </c>
      <c r="D447" s="45" t="s">
        <v>1144</v>
      </c>
      <c r="E447" s="46" t="s">
        <v>104</v>
      </c>
      <c r="F447" s="47" t="s">
        <v>105</v>
      </c>
      <c r="G447" s="57" t="s">
        <v>106</v>
      </c>
      <c r="H447" s="58">
        <v>1997</v>
      </c>
      <c r="I447" s="50">
        <v>1997</v>
      </c>
      <c r="J447" s="51">
        <v>400.6</v>
      </c>
      <c r="K447" s="52" t="s">
        <v>97</v>
      </c>
      <c r="L447" s="58">
        <v>1</v>
      </c>
      <c r="M447" s="91"/>
      <c r="N447" s="53" t="s">
        <v>98</v>
      </c>
      <c r="O447" s="63" t="s">
        <v>98</v>
      </c>
      <c r="P447" s="54">
        <v>103233.94158761857</v>
      </c>
      <c r="Q447" s="104"/>
      <c r="R447" s="55"/>
      <c r="S447" s="46" t="s">
        <v>1940</v>
      </c>
      <c r="T447" s="46" t="s">
        <v>391</v>
      </c>
      <c r="U447" s="116"/>
    </row>
    <row r="448" spans="1:21" ht="38.25" customHeight="1" x14ac:dyDescent="0.15">
      <c r="A448" s="110"/>
      <c r="B448" s="76" t="s">
        <v>1133</v>
      </c>
      <c r="C448" s="43">
        <v>443</v>
      </c>
      <c r="D448" s="45" t="s">
        <v>1145</v>
      </c>
      <c r="E448" s="46" t="s">
        <v>205</v>
      </c>
      <c r="F448" s="47" t="s">
        <v>206</v>
      </c>
      <c r="G448" s="57" t="s">
        <v>96</v>
      </c>
      <c r="H448" s="58">
        <v>1999</v>
      </c>
      <c r="I448" s="59">
        <v>1999</v>
      </c>
      <c r="J448" s="51">
        <v>457.1</v>
      </c>
      <c r="K448" s="52" t="s">
        <v>97</v>
      </c>
      <c r="L448" s="58">
        <v>1</v>
      </c>
      <c r="M448" s="91"/>
      <c r="N448" s="53" t="s">
        <v>98</v>
      </c>
      <c r="O448" s="63" t="s">
        <v>98</v>
      </c>
      <c r="P448" s="54">
        <v>148136.49092102383</v>
      </c>
      <c r="Q448" s="106"/>
      <c r="R448" s="55"/>
      <c r="S448" s="46" t="s">
        <v>1911</v>
      </c>
      <c r="T448" s="46" t="s">
        <v>1146</v>
      </c>
      <c r="U448" s="116"/>
    </row>
    <row r="449" spans="1:21" ht="30" customHeight="1" x14ac:dyDescent="0.15">
      <c r="A449" s="110"/>
      <c r="B449" s="76" t="s">
        <v>1133</v>
      </c>
      <c r="C449" s="43">
        <v>444</v>
      </c>
      <c r="D449" s="45" t="s">
        <v>1147</v>
      </c>
      <c r="E449" s="46" t="s">
        <v>144</v>
      </c>
      <c r="F449" s="47" t="s">
        <v>326</v>
      </c>
      <c r="G449" s="57" t="s">
        <v>96</v>
      </c>
      <c r="H449" s="58">
        <v>1993</v>
      </c>
      <c r="I449" s="59">
        <v>1992</v>
      </c>
      <c r="J449" s="51">
        <v>388.1</v>
      </c>
      <c r="K449" s="52" t="s">
        <v>97</v>
      </c>
      <c r="L449" s="58">
        <v>3</v>
      </c>
      <c r="M449" s="91" t="s">
        <v>1103</v>
      </c>
      <c r="N449" s="53" t="s">
        <v>98</v>
      </c>
      <c r="O449" s="63"/>
      <c r="P449" s="54">
        <v>162345.43674310745</v>
      </c>
      <c r="Q449" s="104"/>
      <c r="R449" s="55"/>
      <c r="S449" s="46" t="s">
        <v>1912</v>
      </c>
      <c r="T449" s="46" t="s">
        <v>1148</v>
      </c>
      <c r="U449" s="116"/>
    </row>
    <row r="450" spans="1:21" ht="30" customHeight="1" x14ac:dyDescent="0.15">
      <c r="A450" s="110"/>
      <c r="B450" s="76" t="s">
        <v>1133</v>
      </c>
      <c r="C450" s="43">
        <v>445</v>
      </c>
      <c r="D450" s="45" t="s">
        <v>1149</v>
      </c>
      <c r="E450" s="46" t="s">
        <v>140</v>
      </c>
      <c r="F450" s="47" t="s">
        <v>1150</v>
      </c>
      <c r="G450" s="57" t="s">
        <v>96</v>
      </c>
      <c r="H450" s="58">
        <v>1978</v>
      </c>
      <c r="I450" s="59">
        <v>1978</v>
      </c>
      <c r="J450" s="51">
        <v>890</v>
      </c>
      <c r="K450" s="52" t="s">
        <v>97</v>
      </c>
      <c r="L450" s="58">
        <v>2</v>
      </c>
      <c r="M450" s="91"/>
      <c r="N450" s="63" t="s">
        <v>233</v>
      </c>
      <c r="O450" s="63"/>
      <c r="P450" s="54">
        <v>61231.464044943823</v>
      </c>
      <c r="Q450" s="104"/>
      <c r="R450" s="55">
        <v>1989.61</v>
      </c>
      <c r="S450" s="46"/>
      <c r="T450" s="46" t="s">
        <v>99</v>
      </c>
      <c r="U450" s="116"/>
    </row>
    <row r="451" spans="1:21" ht="56.25" customHeight="1" x14ac:dyDescent="0.15">
      <c r="A451" s="110"/>
      <c r="B451" s="76" t="s">
        <v>1133</v>
      </c>
      <c r="C451" s="43">
        <v>446</v>
      </c>
      <c r="D451" s="45" t="s">
        <v>1151</v>
      </c>
      <c r="E451" s="46" t="s">
        <v>164</v>
      </c>
      <c r="F451" s="47" t="s">
        <v>1817</v>
      </c>
      <c r="G451" s="57" t="s">
        <v>106</v>
      </c>
      <c r="H451" s="58">
        <v>2018</v>
      </c>
      <c r="I451" s="50">
        <v>2018</v>
      </c>
      <c r="J451" s="51">
        <v>238</v>
      </c>
      <c r="K451" s="52" t="s">
        <v>97</v>
      </c>
      <c r="L451" s="58">
        <v>2</v>
      </c>
      <c r="M451" s="91" t="s">
        <v>1103</v>
      </c>
      <c r="N451" s="91" t="s">
        <v>1103</v>
      </c>
      <c r="O451" s="63" t="s">
        <v>1103</v>
      </c>
      <c r="P451" s="54">
        <v>17030.050420168067</v>
      </c>
      <c r="Q451" s="106"/>
      <c r="R451" s="55"/>
      <c r="S451" s="46" t="s">
        <v>1845</v>
      </c>
      <c r="T451" s="46" t="s">
        <v>1877</v>
      </c>
      <c r="U451" s="116"/>
    </row>
    <row r="452" spans="1:21" ht="30" customHeight="1" x14ac:dyDescent="0.15">
      <c r="A452" s="110"/>
      <c r="B452" s="76" t="s">
        <v>1133</v>
      </c>
      <c r="C452" s="43">
        <v>447</v>
      </c>
      <c r="D452" s="45" t="s">
        <v>1152</v>
      </c>
      <c r="E452" s="46" t="s">
        <v>200</v>
      </c>
      <c r="F452" s="47" t="s">
        <v>1153</v>
      </c>
      <c r="G452" s="57" t="s">
        <v>96</v>
      </c>
      <c r="H452" s="58">
        <v>1978</v>
      </c>
      <c r="I452" s="59">
        <v>1978</v>
      </c>
      <c r="J452" s="51">
        <v>792.4</v>
      </c>
      <c r="K452" s="52" t="s">
        <v>97</v>
      </c>
      <c r="L452" s="58">
        <v>3</v>
      </c>
      <c r="M452" s="91"/>
      <c r="N452" s="63" t="s">
        <v>233</v>
      </c>
      <c r="O452" s="63"/>
      <c r="P452" s="54">
        <v>69063.91216557294</v>
      </c>
      <c r="Q452" s="104"/>
      <c r="R452" s="55">
        <v>3554.06</v>
      </c>
      <c r="S452" s="46"/>
      <c r="T452" s="46" t="s">
        <v>1154</v>
      </c>
      <c r="U452" s="116"/>
    </row>
    <row r="453" spans="1:21" ht="45" customHeight="1" x14ac:dyDescent="0.15">
      <c r="A453" s="110"/>
      <c r="B453" s="76" t="s">
        <v>1133</v>
      </c>
      <c r="C453" s="43">
        <v>448</v>
      </c>
      <c r="D453" s="45" t="s">
        <v>1155</v>
      </c>
      <c r="E453" s="46" t="s">
        <v>127</v>
      </c>
      <c r="F453" s="47" t="s">
        <v>128</v>
      </c>
      <c r="G453" s="57" t="s">
        <v>96</v>
      </c>
      <c r="H453" s="58">
        <v>2006</v>
      </c>
      <c r="I453" s="50">
        <v>1974</v>
      </c>
      <c r="J453" s="51">
        <v>240</v>
      </c>
      <c r="K453" s="52" t="s">
        <v>97</v>
      </c>
      <c r="L453" s="58">
        <v>3</v>
      </c>
      <c r="M453" s="91" t="s">
        <v>1103</v>
      </c>
      <c r="N453" s="53" t="s">
        <v>98</v>
      </c>
      <c r="O453" s="63" t="s">
        <v>98</v>
      </c>
      <c r="P453" s="54">
        <v>120551.34583333334</v>
      </c>
      <c r="Q453" s="104"/>
      <c r="R453" s="55"/>
      <c r="S453" s="46" t="s">
        <v>1913</v>
      </c>
      <c r="T453" s="46" t="s">
        <v>440</v>
      </c>
      <c r="U453" s="116"/>
    </row>
    <row r="454" spans="1:21" ht="45" customHeight="1" x14ac:dyDescent="0.15">
      <c r="A454" s="110"/>
      <c r="B454" s="76" t="s">
        <v>1133</v>
      </c>
      <c r="C454" s="43">
        <v>449</v>
      </c>
      <c r="D454" s="45" t="s">
        <v>1156</v>
      </c>
      <c r="E454" s="46" t="s">
        <v>119</v>
      </c>
      <c r="F454" s="47" t="s">
        <v>120</v>
      </c>
      <c r="G454" s="57" t="s">
        <v>96</v>
      </c>
      <c r="H454" s="58">
        <v>2005</v>
      </c>
      <c r="I454" s="50">
        <v>2005</v>
      </c>
      <c r="J454" s="51">
        <v>262.60000000000002</v>
      </c>
      <c r="K454" s="52" t="s">
        <v>97</v>
      </c>
      <c r="L454" s="58">
        <v>1</v>
      </c>
      <c r="M454" s="91"/>
      <c r="N454" s="53" t="s">
        <v>98</v>
      </c>
      <c r="O454" s="63" t="s">
        <v>98</v>
      </c>
      <c r="P454" s="54">
        <v>88848.354912414317</v>
      </c>
      <c r="Q454" s="104"/>
      <c r="R454" s="55"/>
      <c r="S454" s="46" t="s">
        <v>1914</v>
      </c>
      <c r="T454" s="46" t="s">
        <v>447</v>
      </c>
      <c r="U454" s="116"/>
    </row>
    <row r="455" spans="1:21" ht="63" customHeight="1" x14ac:dyDescent="0.15">
      <c r="A455" s="110"/>
      <c r="B455" s="76" t="s">
        <v>1133</v>
      </c>
      <c r="C455" s="43">
        <v>450</v>
      </c>
      <c r="D455" s="45" t="s">
        <v>1157</v>
      </c>
      <c r="E455" s="46" t="s">
        <v>101</v>
      </c>
      <c r="F455" s="47" t="s">
        <v>102</v>
      </c>
      <c r="G455" s="57" t="s">
        <v>96</v>
      </c>
      <c r="H455" s="58">
        <v>1996</v>
      </c>
      <c r="I455" s="50">
        <v>1996</v>
      </c>
      <c r="J455" s="51">
        <v>114.7</v>
      </c>
      <c r="K455" s="52" t="s">
        <v>97</v>
      </c>
      <c r="L455" s="58">
        <v>1</v>
      </c>
      <c r="M455" s="91"/>
      <c r="N455" s="53" t="s">
        <v>98</v>
      </c>
      <c r="O455" s="63" t="s">
        <v>98</v>
      </c>
      <c r="P455" s="54">
        <v>28726.909699822663</v>
      </c>
      <c r="Q455" s="104"/>
      <c r="R455" s="55"/>
      <c r="S455" s="46" t="s">
        <v>2046</v>
      </c>
      <c r="T455" s="46" t="s">
        <v>1158</v>
      </c>
      <c r="U455" s="116"/>
    </row>
    <row r="456" spans="1:21" ht="45" customHeight="1" x14ac:dyDescent="0.15">
      <c r="A456" s="110"/>
      <c r="B456" s="76" t="s">
        <v>1133</v>
      </c>
      <c r="C456" s="43">
        <v>451</v>
      </c>
      <c r="D456" s="45" t="s">
        <v>1159</v>
      </c>
      <c r="E456" s="46" t="s">
        <v>140</v>
      </c>
      <c r="F456" s="47" t="s">
        <v>141</v>
      </c>
      <c r="G456" s="57" t="s">
        <v>96</v>
      </c>
      <c r="H456" s="58">
        <v>1986</v>
      </c>
      <c r="I456" s="50">
        <v>1986</v>
      </c>
      <c r="J456" s="51">
        <v>49.5</v>
      </c>
      <c r="K456" s="52" t="s">
        <v>97</v>
      </c>
      <c r="L456" s="58">
        <v>2</v>
      </c>
      <c r="M456" s="91"/>
      <c r="N456" s="53" t="s">
        <v>98</v>
      </c>
      <c r="O456" s="63" t="s">
        <v>98</v>
      </c>
      <c r="P456" s="54">
        <v>16186.697516965318</v>
      </c>
      <c r="Q456" s="104"/>
      <c r="R456" s="55"/>
      <c r="S456" s="46" t="s">
        <v>1915</v>
      </c>
      <c r="T456" s="46" t="s">
        <v>1160</v>
      </c>
      <c r="U456" s="116"/>
    </row>
    <row r="457" spans="1:21" ht="38.25" customHeight="1" x14ac:dyDescent="0.15">
      <c r="A457" s="110"/>
      <c r="B457" s="76" t="s">
        <v>1133</v>
      </c>
      <c r="C457" s="43">
        <v>452</v>
      </c>
      <c r="D457" s="45" t="s">
        <v>1161</v>
      </c>
      <c r="E457" s="46" t="s">
        <v>200</v>
      </c>
      <c r="F457" s="47" t="s">
        <v>362</v>
      </c>
      <c r="G457" s="57" t="s">
        <v>96</v>
      </c>
      <c r="H457" s="58">
        <v>1982</v>
      </c>
      <c r="I457" s="59">
        <v>1982</v>
      </c>
      <c r="J457" s="51">
        <v>41.4</v>
      </c>
      <c r="K457" s="52" t="s">
        <v>97</v>
      </c>
      <c r="L457" s="58">
        <v>1</v>
      </c>
      <c r="M457" s="91"/>
      <c r="N457" s="53" t="s">
        <v>98</v>
      </c>
      <c r="O457" s="63" t="s">
        <v>98</v>
      </c>
      <c r="P457" s="54">
        <v>22613.033046170414</v>
      </c>
      <c r="Q457" s="106"/>
      <c r="R457" s="55"/>
      <c r="S457" s="46" t="s">
        <v>1916</v>
      </c>
      <c r="T457" s="46" t="s">
        <v>1162</v>
      </c>
      <c r="U457" s="116"/>
    </row>
    <row r="458" spans="1:21" ht="38.25" customHeight="1" x14ac:dyDescent="0.15">
      <c r="A458" s="110"/>
      <c r="B458" s="76" t="s">
        <v>1133</v>
      </c>
      <c r="C458" s="43">
        <v>453</v>
      </c>
      <c r="D458" s="45" t="s">
        <v>1163</v>
      </c>
      <c r="E458" s="46" t="s">
        <v>200</v>
      </c>
      <c r="F458" s="47" t="s">
        <v>365</v>
      </c>
      <c r="G458" s="57" t="s">
        <v>96</v>
      </c>
      <c r="H458" s="58">
        <v>1994</v>
      </c>
      <c r="I458" s="59">
        <v>1994</v>
      </c>
      <c r="J458" s="51">
        <v>52.8</v>
      </c>
      <c r="K458" s="52" t="s">
        <v>97</v>
      </c>
      <c r="L458" s="58">
        <v>1</v>
      </c>
      <c r="M458" s="91"/>
      <c r="N458" s="53" t="s">
        <v>98</v>
      </c>
      <c r="O458" s="63" t="s">
        <v>98</v>
      </c>
      <c r="P458" s="54">
        <v>16365.934890702691</v>
      </c>
      <c r="Q458" s="106"/>
      <c r="R458" s="55">
        <v>3449</v>
      </c>
      <c r="S458" s="46" t="s">
        <v>1917</v>
      </c>
      <c r="T458" s="46" t="s">
        <v>99</v>
      </c>
      <c r="U458" s="116"/>
    </row>
    <row r="459" spans="1:21" ht="81" customHeight="1" x14ac:dyDescent="0.15">
      <c r="A459" s="110"/>
      <c r="B459" s="76" t="s">
        <v>1133</v>
      </c>
      <c r="C459" s="43">
        <v>454</v>
      </c>
      <c r="D459" s="45" t="s">
        <v>1164</v>
      </c>
      <c r="E459" s="46" t="s">
        <v>108</v>
      </c>
      <c r="F459" s="47" t="s">
        <v>175</v>
      </c>
      <c r="G459" s="57" t="s">
        <v>176</v>
      </c>
      <c r="H459" s="58">
        <v>2000</v>
      </c>
      <c r="I459" s="59">
        <v>2000</v>
      </c>
      <c r="J459" s="51">
        <f>6292.24-2950.9-2904.3-54-102.7</f>
        <v>280.33999999999952</v>
      </c>
      <c r="K459" s="52" t="s">
        <v>177</v>
      </c>
      <c r="L459" s="90" t="s">
        <v>1793</v>
      </c>
      <c r="M459" s="90" t="s">
        <v>1103</v>
      </c>
      <c r="N459" s="53" t="s">
        <v>125</v>
      </c>
      <c r="O459" s="63" t="s">
        <v>98</v>
      </c>
      <c r="P459" s="103">
        <v>70346.918028108848</v>
      </c>
      <c r="Q459" s="104"/>
      <c r="R459" s="55">
        <v>631.9</v>
      </c>
      <c r="S459" s="46" t="s">
        <v>2047</v>
      </c>
      <c r="T459" s="46" t="s">
        <v>99</v>
      </c>
      <c r="U459" s="116"/>
    </row>
    <row r="460" spans="1:21" ht="45" customHeight="1" x14ac:dyDescent="0.15">
      <c r="A460" s="110"/>
      <c r="B460" s="76" t="s">
        <v>1133</v>
      </c>
      <c r="C460" s="43">
        <v>455</v>
      </c>
      <c r="D460" s="45" t="s">
        <v>1165</v>
      </c>
      <c r="E460" s="46" t="s">
        <v>108</v>
      </c>
      <c r="F460" s="47" t="s">
        <v>109</v>
      </c>
      <c r="G460" s="57" t="s">
        <v>96</v>
      </c>
      <c r="H460" s="58">
        <v>1997</v>
      </c>
      <c r="I460" s="50">
        <v>1997</v>
      </c>
      <c r="J460" s="51">
        <v>88.2</v>
      </c>
      <c r="K460" s="52" t="s">
        <v>97</v>
      </c>
      <c r="L460" s="58">
        <v>1</v>
      </c>
      <c r="M460" s="91"/>
      <c r="N460" s="53" t="s">
        <v>98</v>
      </c>
      <c r="O460" s="63" t="s">
        <v>98</v>
      </c>
      <c r="P460" s="103">
        <v>60422.176870748299</v>
      </c>
      <c r="Q460" s="104"/>
      <c r="R460" s="55"/>
      <c r="S460" s="46" t="s">
        <v>1918</v>
      </c>
      <c r="T460" s="46" t="s">
        <v>394</v>
      </c>
      <c r="U460" s="116"/>
    </row>
    <row r="461" spans="1:21" ht="38.25" customHeight="1" x14ac:dyDescent="0.15">
      <c r="A461" s="110"/>
      <c r="B461" s="77" t="s">
        <v>1166</v>
      </c>
      <c r="C461" s="43">
        <v>456</v>
      </c>
      <c r="D461" s="45" t="s">
        <v>1167</v>
      </c>
      <c r="E461" s="46" t="s">
        <v>108</v>
      </c>
      <c r="F461" s="47" t="s">
        <v>1168</v>
      </c>
      <c r="G461" s="57" t="s">
        <v>124</v>
      </c>
      <c r="H461" s="58">
        <v>1991</v>
      </c>
      <c r="I461" s="59">
        <v>1991</v>
      </c>
      <c r="J461" s="51">
        <v>87.76</v>
      </c>
      <c r="K461" s="52" t="s">
        <v>97</v>
      </c>
      <c r="L461" s="58">
        <v>2</v>
      </c>
      <c r="M461" s="91"/>
      <c r="N461" s="53" t="s">
        <v>125</v>
      </c>
      <c r="O461" s="63"/>
      <c r="P461" s="54">
        <v>4271.3992707383768</v>
      </c>
      <c r="Q461" s="104"/>
      <c r="R461" s="55">
        <v>66.11</v>
      </c>
      <c r="S461" s="46"/>
      <c r="T461" s="46" t="s">
        <v>99</v>
      </c>
      <c r="U461" s="116"/>
    </row>
    <row r="462" spans="1:21" ht="38.25" customHeight="1" x14ac:dyDescent="0.15">
      <c r="A462" s="110"/>
      <c r="B462" s="77" t="s">
        <v>1166</v>
      </c>
      <c r="C462" s="43">
        <v>457</v>
      </c>
      <c r="D462" s="45" t="s">
        <v>1169</v>
      </c>
      <c r="E462" s="46" t="s">
        <v>108</v>
      </c>
      <c r="F462" s="47" t="s">
        <v>1170</v>
      </c>
      <c r="G462" s="57" t="s">
        <v>124</v>
      </c>
      <c r="H462" s="58">
        <v>1962</v>
      </c>
      <c r="I462" s="59">
        <v>1962</v>
      </c>
      <c r="J462" s="51">
        <v>101.16</v>
      </c>
      <c r="K462" s="52" t="s">
        <v>97</v>
      </c>
      <c r="L462" s="58">
        <v>2</v>
      </c>
      <c r="M462" s="91"/>
      <c r="N462" s="53" t="s">
        <v>125</v>
      </c>
      <c r="O462" s="63"/>
      <c r="P462" s="54">
        <v>6524.8022933965995</v>
      </c>
      <c r="Q462" s="104"/>
      <c r="R462" s="55">
        <v>88.39</v>
      </c>
      <c r="S462" s="46"/>
      <c r="T462" s="46" t="s">
        <v>1171</v>
      </c>
      <c r="U462" s="116"/>
    </row>
    <row r="463" spans="1:21" ht="38.25" customHeight="1" x14ac:dyDescent="0.15">
      <c r="A463" s="110"/>
      <c r="B463" s="77" t="s">
        <v>1166</v>
      </c>
      <c r="C463" s="43">
        <v>458</v>
      </c>
      <c r="D463" s="45" t="s">
        <v>1919</v>
      </c>
      <c r="E463" s="46" t="s">
        <v>108</v>
      </c>
      <c r="F463" s="47" t="s">
        <v>151</v>
      </c>
      <c r="G463" s="57" t="s">
        <v>124</v>
      </c>
      <c r="H463" s="58">
        <v>1989</v>
      </c>
      <c r="I463" s="50">
        <v>1989</v>
      </c>
      <c r="J463" s="51">
        <v>59.6</v>
      </c>
      <c r="K463" s="52" t="s">
        <v>97</v>
      </c>
      <c r="L463" s="58">
        <v>2</v>
      </c>
      <c r="M463" s="91"/>
      <c r="N463" s="53" t="s">
        <v>125</v>
      </c>
      <c r="O463" s="63" t="s">
        <v>98</v>
      </c>
      <c r="P463" s="54">
        <v>6725.3020134228191</v>
      </c>
      <c r="Q463" s="104"/>
      <c r="R463" s="55"/>
      <c r="S463" s="46" t="s">
        <v>1920</v>
      </c>
      <c r="T463" s="46" t="s">
        <v>1172</v>
      </c>
      <c r="U463" s="116"/>
    </row>
    <row r="464" spans="1:21" ht="38.25" customHeight="1" x14ac:dyDescent="0.15">
      <c r="A464" s="110"/>
      <c r="B464" s="77" t="s">
        <v>1166</v>
      </c>
      <c r="C464" s="43">
        <v>459</v>
      </c>
      <c r="D464" s="45" t="s">
        <v>1921</v>
      </c>
      <c r="E464" s="46" t="s">
        <v>108</v>
      </c>
      <c r="F464" s="47" t="s">
        <v>154</v>
      </c>
      <c r="G464" s="57" t="s">
        <v>124</v>
      </c>
      <c r="H464" s="58">
        <v>1988</v>
      </c>
      <c r="I464" s="50">
        <v>1988</v>
      </c>
      <c r="J464" s="51">
        <v>55.9</v>
      </c>
      <c r="K464" s="52" t="s">
        <v>97</v>
      </c>
      <c r="L464" s="58">
        <v>2</v>
      </c>
      <c r="M464" s="91"/>
      <c r="N464" s="53" t="s">
        <v>125</v>
      </c>
      <c r="O464" s="63" t="s">
        <v>98</v>
      </c>
      <c r="P464" s="54">
        <v>6688.5867620751342</v>
      </c>
      <c r="Q464" s="104"/>
      <c r="R464" s="55"/>
      <c r="S464" s="46" t="s">
        <v>1941</v>
      </c>
      <c r="T464" s="46" t="s">
        <v>1173</v>
      </c>
      <c r="U464" s="116"/>
    </row>
    <row r="465" spans="1:21" ht="38.25" customHeight="1" x14ac:dyDescent="0.15">
      <c r="A465" s="110"/>
      <c r="B465" s="77" t="s">
        <v>1166</v>
      </c>
      <c r="C465" s="43">
        <v>460</v>
      </c>
      <c r="D465" s="45" t="s">
        <v>1174</v>
      </c>
      <c r="E465" s="46" t="s">
        <v>108</v>
      </c>
      <c r="F465" s="47" t="s">
        <v>1175</v>
      </c>
      <c r="G465" s="57" t="s">
        <v>526</v>
      </c>
      <c r="H465" s="58">
        <v>1967</v>
      </c>
      <c r="I465" s="59">
        <v>1967</v>
      </c>
      <c r="J465" s="51">
        <v>90.72</v>
      </c>
      <c r="K465" s="52" t="s">
        <v>97</v>
      </c>
      <c r="L465" s="58">
        <v>2</v>
      </c>
      <c r="M465" s="91"/>
      <c r="N465" s="53" t="s">
        <v>125</v>
      </c>
      <c r="O465" s="63"/>
      <c r="P465" s="54">
        <v>4900.3196649029987</v>
      </c>
      <c r="Q465" s="104"/>
      <c r="R465" s="55">
        <v>119.8</v>
      </c>
      <c r="S465" s="46"/>
      <c r="T465" s="46" t="s">
        <v>99</v>
      </c>
      <c r="U465" s="116"/>
    </row>
    <row r="466" spans="1:21" ht="38.25" customHeight="1" x14ac:dyDescent="0.15">
      <c r="A466" s="110"/>
      <c r="B466" s="77" t="s">
        <v>1166</v>
      </c>
      <c r="C466" s="43">
        <v>461</v>
      </c>
      <c r="D466" s="45" t="s">
        <v>1176</v>
      </c>
      <c r="E466" s="46" t="s">
        <v>108</v>
      </c>
      <c r="F466" s="47" t="s">
        <v>1177</v>
      </c>
      <c r="G466" s="57" t="s">
        <v>124</v>
      </c>
      <c r="H466" s="58">
        <v>1983</v>
      </c>
      <c r="I466" s="59">
        <v>1983</v>
      </c>
      <c r="J466" s="51">
        <v>39.74</v>
      </c>
      <c r="K466" s="52" t="s">
        <v>97</v>
      </c>
      <c r="L466" s="58">
        <v>1</v>
      </c>
      <c r="M466" s="91"/>
      <c r="N466" s="53" t="s">
        <v>125</v>
      </c>
      <c r="O466" s="63"/>
      <c r="P466" s="54">
        <v>4347.181680926019</v>
      </c>
      <c r="Q466" s="104"/>
      <c r="R466" s="55">
        <v>0</v>
      </c>
      <c r="S466" s="46"/>
      <c r="T466" s="46" t="s">
        <v>99</v>
      </c>
      <c r="U466" s="116"/>
    </row>
    <row r="467" spans="1:21" ht="38.25" customHeight="1" x14ac:dyDescent="0.15">
      <c r="A467" s="110"/>
      <c r="B467" s="77" t="s">
        <v>1166</v>
      </c>
      <c r="C467" s="43">
        <v>462</v>
      </c>
      <c r="D467" s="45" t="s">
        <v>1178</v>
      </c>
      <c r="E467" s="46" t="s">
        <v>108</v>
      </c>
      <c r="F467" s="47" t="s">
        <v>1179</v>
      </c>
      <c r="G467" s="57" t="s">
        <v>124</v>
      </c>
      <c r="H467" s="58">
        <v>1979</v>
      </c>
      <c r="I467" s="59">
        <v>1979</v>
      </c>
      <c r="J467" s="51">
        <v>33.1</v>
      </c>
      <c r="K467" s="52" t="s">
        <v>97</v>
      </c>
      <c r="L467" s="58">
        <v>1</v>
      </c>
      <c r="M467" s="91"/>
      <c r="N467" s="53" t="s">
        <v>125</v>
      </c>
      <c r="O467" s="63"/>
      <c r="P467" s="54">
        <v>7244.6827794561932</v>
      </c>
      <c r="Q467" s="104"/>
      <c r="R467" s="55">
        <v>0</v>
      </c>
      <c r="S467" s="46"/>
      <c r="T467" s="46" t="s">
        <v>99</v>
      </c>
      <c r="U467" s="116"/>
    </row>
    <row r="468" spans="1:21" ht="38.25" customHeight="1" x14ac:dyDescent="0.15">
      <c r="A468" s="110"/>
      <c r="B468" s="77" t="s">
        <v>1166</v>
      </c>
      <c r="C468" s="43">
        <v>463</v>
      </c>
      <c r="D468" s="45" t="s">
        <v>1180</v>
      </c>
      <c r="E468" s="46" t="s">
        <v>108</v>
      </c>
      <c r="F468" s="47" t="s">
        <v>1181</v>
      </c>
      <c r="G468" s="57" t="s">
        <v>124</v>
      </c>
      <c r="H468" s="58">
        <v>1984</v>
      </c>
      <c r="I468" s="59">
        <v>1984</v>
      </c>
      <c r="J468" s="51">
        <v>74.52</v>
      </c>
      <c r="K468" s="52" t="s">
        <v>97</v>
      </c>
      <c r="L468" s="58">
        <v>1</v>
      </c>
      <c r="M468" s="91"/>
      <c r="N468" s="53" t="s">
        <v>125</v>
      </c>
      <c r="O468" s="63"/>
      <c r="P468" s="54">
        <v>5665.6870638754699</v>
      </c>
      <c r="Q468" s="104"/>
      <c r="R468" s="55">
        <v>766.96</v>
      </c>
      <c r="S468" s="46"/>
      <c r="T468" s="46" t="s">
        <v>99</v>
      </c>
      <c r="U468" s="116"/>
    </row>
    <row r="469" spans="1:21" ht="38.25" customHeight="1" x14ac:dyDescent="0.15">
      <c r="A469" s="110"/>
      <c r="B469" s="77" t="s">
        <v>1166</v>
      </c>
      <c r="C469" s="43">
        <v>464</v>
      </c>
      <c r="D469" s="45" t="s">
        <v>1182</v>
      </c>
      <c r="E469" s="46" t="s">
        <v>108</v>
      </c>
      <c r="F469" s="47" t="s">
        <v>1181</v>
      </c>
      <c r="G469" s="57" t="s">
        <v>106</v>
      </c>
      <c r="H469" s="58">
        <v>1987</v>
      </c>
      <c r="I469" s="59">
        <v>1987</v>
      </c>
      <c r="J469" s="51">
        <v>39.83</v>
      </c>
      <c r="K469" s="52" t="s">
        <v>97</v>
      </c>
      <c r="L469" s="58">
        <v>1</v>
      </c>
      <c r="M469" s="91"/>
      <c r="N469" s="53" t="s">
        <v>125</v>
      </c>
      <c r="O469" s="63"/>
      <c r="P469" s="54">
        <v>7243.9869445141858</v>
      </c>
      <c r="Q469" s="104"/>
      <c r="R469" s="55">
        <v>0</v>
      </c>
      <c r="S469" s="46"/>
      <c r="T469" s="46" t="s">
        <v>99</v>
      </c>
      <c r="U469" s="116"/>
    </row>
    <row r="470" spans="1:21" ht="38.25" customHeight="1" x14ac:dyDescent="0.15">
      <c r="A470" s="110"/>
      <c r="B470" s="77" t="s">
        <v>1166</v>
      </c>
      <c r="C470" s="43">
        <v>465</v>
      </c>
      <c r="D470" s="45" t="s">
        <v>1183</v>
      </c>
      <c r="E470" s="46" t="s">
        <v>108</v>
      </c>
      <c r="F470" s="47" t="s">
        <v>1184</v>
      </c>
      <c r="G470" s="57" t="s">
        <v>124</v>
      </c>
      <c r="H470" s="58">
        <v>1980</v>
      </c>
      <c r="I470" s="59">
        <v>1980</v>
      </c>
      <c r="J470" s="51">
        <v>35.32</v>
      </c>
      <c r="K470" s="52" t="s">
        <v>97</v>
      </c>
      <c r="L470" s="58">
        <v>1</v>
      </c>
      <c r="M470" s="91"/>
      <c r="N470" s="53" t="s">
        <v>125</v>
      </c>
      <c r="O470" s="63"/>
      <c r="P470" s="54">
        <v>8347.0271800679493</v>
      </c>
      <c r="Q470" s="104"/>
      <c r="R470" s="55">
        <v>0</v>
      </c>
      <c r="S470" s="46"/>
      <c r="T470" s="46" t="s">
        <v>99</v>
      </c>
      <c r="U470" s="116"/>
    </row>
    <row r="471" spans="1:21" ht="38.25" customHeight="1" x14ac:dyDescent="0.15">
      <c r="A471" s="110"/>
      <c r="B471" s="77" t="s">
        <v>1166</v>
      </c>
      <c r="C471" s="43">
        <v>466</v>
      </c>
      <c r="D471" s="45" t="s">
        <v>1185</v>
      </c>
      <c r="E471" s="46" t="s">
        <v>108</v>
      </c>
      <c r="F471" s="47" t="s">
        <v>1186</v>
      </c>
      <c r="G471" s="57" t="s">
        <v>124</v>
      </c>
      <c r="H471" s="58">
        <v>2004</v>
      </c>
      <c r="I471" s="59">
        <v>2004</v>
      </c>
      <c r="J471" s="51">
        <v>82.18</v>
      </c>
      <c r="K471" s="52" t="s">
        <v>97</v>
      </c>
      <c r="L471" s="58">
        <v>1</v>
      </c>
      <c r="M471" s="91"/>
      <c r="N471" s="53" t="s">
        <v>125</v>
      </c>
      <c r="O471" s="63"/>
      <c r="P471" s="54">
        <v>11667.364322219517</v>
      </c>
      <c r="Q471" s="104"/>
      <c r="R471" s="55">
        <v>394.63</v>
      </c>
      <c r="S471" s="46"/>
      <c r="T471" s="46" t="s">
        <v>99</v>
      </c>
      <c r="U471" s="116"/>
    </row>
    <row r="472" spans="1:21" ht="38.25" customHeight="1" x14ac:dyDescent="0.15">
      <c r="A472" s="110"/>
      <c r="B472" s="77" t="s">
        <v>1166</v>
      </c>
      <c r="C472" s="43">
        <v>467</v>
      </c>
      <c r="D472" s="45" t="s">
        <v>1187</v>
      </c>
      <c r="E472" s="46" t="s">
        <v>108</v>
      </c>
      <c r="F472" s="47" t="s">
        <v>1188</v>
      </c>
      <c r="G472" s="57" t="s">
        <v>124</v>
      </c>
      <c r="H472" s="58">
        <v>1988</v>
      </c>
      <c r="I472" s="59">
        <v>1988</v>
      </c>
      <c r="J472" s="51">
        <v>42.23</v>
      </c>
      <c r="K472" s="52" t="s">
        <v>97</v>
      </c>
      <c r="L472" s="58">
        <v>1</v>
      </c>
      <c r="M472" s="91"/>
      <c r="N472" s="53" t="s">
        <v>125</v>
      </c>
      <c r="O472" s="63"/>
      <c r="P472" s="54">
        <v>4347.8096140184707</v>
      </c>
      <c r="Q472" s="104"/>
      <c r="R472" s="55">
        <v>57</v>
      </c>
      <c r="S472" s="46"/>
      <c r="T472" s="46" t="s">
        <v>99</v>
      </c>
      <c r="U472" s="116"/>
    </row>
    <row r="473" spans="1:21" ht="38.25" customHeight="1" x14ac:dyDescent="0.15">
      <c r="A473" s="110"/>
      <c r="B473" s="77" t="s">
        <v>1166</v>
      </c>
      <c r="C473" s="43">
        <v>468</v>
      </c>
      <c r="D473" s="45" t="s">
        <v>1189</v>
      </c>
      <c r="E473" s="46" t="s">
        <v>108</v>
      </c>
      <c r="F473" s="47" t="s">
        <v>1190</v>
      </c>
      <c r="G473" s="57" t="s">
        <v>124</v>
      </c>
      <c r="H473" s="58">
        <v>1997</v>
      </c>
      <c r="I473" s="59">
        <v>1997</v>
      </c>
      <c r="J473" s="51">
        <v>104.54</v>
      </c>
      <c r="K473" s="52" t="s">
        <v>97</v>
      </c>
      <c r="L473" s="58">
        <v>1</v>
      </c>
      <c r="M473" s="91"/>
      <c r="N473" s="53" t="s">
        <v>125</v>
      </c>
      <c r="O473" s="63"/>
      <c r="P473" s="54">
        <v>11839.707289075952</v>
      </c>
      <c r="Q473" s="104"/>
      <c r="R473" s="55">
        <v>472.37</v>
      </c>
      <c r="S473" s="46"/>
      <c r="T473" s="46" t="s">
        <v>99</v>
      </c>
      <c r="U473" s="116"/>
    </row>
    <row r="474" spans="1:21" ht="38.25" customHeight="1" x14ac:dyDescent="0.15">
      <c r="A474" s="110"/>
      <c r="B474" s="77" t="s">
        <v>1166</v>
      </c>
      <c r="C474" s="43">
        <v>469</v>
      </c>
      <c r="D474" s="45" t="s">
        <v>1191</v>
      </c>
      <c r="E474" s="46" t="s">
        <v>108</v>
      </c>
      <c r="F474" s="47" t="s">
        <v>1192</v>
      </c>
      <c r="G474" s="57" t="s">
        <v>124</v>
      </c>
      <c r="H474" s="58">
        <v>1974</v>
      </c>
      <c r="I474" s="59">
        <v>1974</v>
      </c>
      <c r="J474" s="51">
        <v>45.72</v>
      </c>
      <c r="K474" s="52" t="s">
        <v>97</v>
      </c>
      <c r="L474" s="58">
        <v>1</v>
      </c>
      <c r="M474" s="91"/>
      <c r="N474" s="53" t="s">
        <v>125</v>
      </c>
      <c r="O474" s="63"/>
      <c r="P474" s="54">
        <v>3418.3070866141734</v>
      </c>
      <c r="Q474" s="104"/>
      <c r="R474" s="55">
        <v>0</v>
      </c>
      <c r="S474" s="46"/>
      <c r="T474" s="46" t="s">
        <v>99</v>
      </c>
      <c r="U474" s="116"/>
    </row>
    <row r="475" spans="1:21" ht="38.25" customHeight="1" x14ac:dyDescent="0.15">
      <c r="A475" s="110"/>
      <c r="B475" s="77" t="s">
        <v>1166</v>
      </c>
      <c r="C475" s="43">
        <v>470</v>
      </c>
      <c r="D475" s="45" t="s">
        <v>1922</v>
      </c>
      <c r="E475" s="46" t="s">
        <v>108</v>
      </c>
      <c r="F475" s="47" t="s">
        <v>109</v>
      </c>
      <c r="G475" s="57" t="s">
        <v>106</v>
      </c>
      <c r="H475" s="58">
        <v>2003</v>
      </c>
      <c r="I475" s="59">
        <v>2003</v>
      </c>
      <c r="J475" s="51">
        <v>85.960000000000008</v>
      </c>
      <c r="K475" s="52" t="s">
        <v>97</v>
      </c>
      <c r="L475" s="58">
        <v>1</v>
      </c>
      <c r="M475" s="91"/>
      <c r="N475" s="53" t="s">
        <v>125</v>
      </c>
      <c r="O475" s="63"/>
      <c r="P475" s="54">
        <v>10685.528152629129</v>
      </c>
      <c r="Q475" s="104"/>
      <c r="R475" s="55"/>
      <c r="S475" s="46"/>
      <c r="T475" s="46" t="s">
        <v>1193</v>
      </c>
      <c r="U475" s="116"/>
    </row>
    <row r="476" spans="1:21" ht="38.25" customHeight="1" x14ac:dyDescent="0.15">
      <c r="A476" s="110"/>
      <c r="B476" s="77" t="s">
        <v>1166</v>
      </c>
      <c r="C476" s="43">
        <v>471</v>
      </c>
      <c r="D476" s="45" t="s">
        <v>1194</v>
      </c>
      <c r="E476" s="46" t="s">
        <v>108</v>
      </c>
      <c r="F476" s="47" t="s">
        <v>1195</v>
      </c>
      <c r="G476" s="57" t="s">
        <v>124</v>
      </c>
      <c r="H476" s="58">
        <v>1977</v>
      </c>
      <c r="I476" s="59">
        <v>1977</v>
      </c>
      <c r="J476" s="51">
        <v>59.56</v>
      </c>
      <c r="K476" s="52" t="s">
        <v>97</v>
      </c>
      <c r="L476" s="58">
        <v>1</v>
      </c>
      <c r="M476" s="91"/>
      <c r="N476" s="53" t="s">
        <v>125</v>
      </c>
      <c r="O476" s="63"/>
      <c r="P476" s="54">
        <v>4921.1215580926792</v>
      </c>
      <c r="Q476" s="104"/>
      <c r="R476" s="55">
        <v>0</v>
      </c>
      <c r="S476" s="46"/>
      <c r="T476" s="46" t="s">
        <v>99</v>
      </c>
      <c r="U476" s="116"/>
    </row>
    <row r="477" spans="1:21" ht="38.25" customHeight="1" x14ac:dyDescent="0.15">
      <c r="A477" s="110"/>
      <c r="B477" s="77" t="s">
        <v>1166</v>
      </c>
      <c r="C477" s="43">
        <v>472</v>
      </c>
      <c r="D477" s="45" t="s">
        <v>1196</v>
      </c>
      <c r="E477" s="46" t="s">
        <v>108</v>
      </c>
      <c r="F477" s="47" t="s">
        <v>1197</v>
      </c>
      <c r="G477" s="57" t="s">
        <v>124</v>
      </c>
      <c r="H477" s="58">
        <v>1979</v>
      </c>
      <c r="I477" s="59">
        <v>1979</v>
      </c>
      <c r="J477" s="51">
        <v>50.78</v>
      </c>
      <c r="K477" s="52" t="s">
        <v>97</v>
      </c>
      <c r="L477" s="58">
        <v>1</v>
      </c>
      <c r="M477" s="91"/>
      <c r="N477" s="53" t="s">
        <v>125</v>
      </c>
      <c r="O477" s="63"/>
      <c r="P477" s="54">
        <v>10300.728633320205</v>
      </c>
      <c r="Q477" s="104"/>
      <c r="R477" s="55">
        <v>0</v>
      </c>
      <c r="S477" s="46"/>
      <c r="T477" s="46" t="s">
        <v>99</v>
      </c>
      <c r="U477" s="116"/>
    </row>
    <row r="478" spans="1:21" ht="38.25" customHeight="1" x14ac:dyDescent="0.15">
      <c r="A478" s="110"/>
      <c r="B478" s="77" t="s">
        <v>1166</v>
      </c>
      <c r="C478" s="43">
        <v>473</v>
      </c>
      <c r="D478" s="45" t="s">
        <v>1198</v>
      </c>
      <c r="E478" s="46" t="s">
        <v>108</v>
      </c>
      <c r="F478" s="47" t="s">
        <v>1199</v>
      </c>
      <c r="G478" s="57" t="s">
        <v>124</v>
      </c>
      <c r="H478" s="58">
        <v>1977</v>
      </c>
      <c r="I478" s="59">
        <v>1977</v>
      </c>
      <c r="J478" s="51">
        <v>101.78999999999999</v>
      </c>
      <c r="K478" s="52" t="s">
        <v>97</v>
      </c>
      <c r="L478" s="58">
        <v>1</v>
      </c>
      <c r="M478" s="91"/>
      <c r="N478" s="53" t="s">
        <v>125</v>
      </c>
      <c r="O478" s="63"/>
      <c r="P478" s="54">
        <v>5356.6263876608709</v>
      </c>
      <c r="Q478" s="104"/>
      <c r="R478" s="55">
        <v>0</v>
      </c>
      <c r="S478" s="46"/>
      <c r="T478" s="46" t="s">
        <v>99</v>
      </c>
      <c r="U478" s="116"/>
    </row>
    <row r="479" spans="1:21" ht="38.25" customHeight="1" x14ac:dyDescent="0.15">
      <c r="A479" s="110"/>
      <c r="B479" s="77" t="s">
        <v>1166</v>
      </c>
      <c r="C479" s="43">
        <v>474</v>
      </c>
      <c r="D479" s="45" t="s">
        <v>1200</v>
      </c>
      <c r="E479" s="46" t="s">
        <v>108</v>
      </c>
      <c r="F479" s="47" t="s">
        <v>1201</v>
      </c>
      <c r="G479" s="57" t="s">
        <v>124</v>
      </c>
      <c r="H479" s="58">
        <v>1990</v>
      </c>
      <c r="I479" s="59">
        <v>1990</v>
      </c>
      <c r="J479" s="51">
        <v>45.55</v>
      </c>
      <c r="K479" s="52" t="s">
        <v>97</v>
      </c>
      <c r="L479" s="58">
        <v>1</v>
      </c>
      <c r="M479" s="91"/>
      <c r="N479" s="53" t="s">
        <v>125</v>
      </c>
      <c r="O479" s="63"/>
      <c r="P479" s="54">
        <v>5441.8441273326016</v>
      </c>
      <c r="Q479" s="104"/>
      <c r="R479" s="55">
        <v>212</v>
      </c>
      <c r="S479" s="46"/>
      <c r="T479" s="46" t="s">
        <v>99</v>
      </c>
      <c r="U479" s="116"/>
    </row>
    <row r="480" spans="1:21" ht="45" customHeight="1" x14ac:dyDescent="0.15">
      <c r="A480" s="110"/>
      <c r="B480" s="77" t="s">
        <v>1166</v>
      </c>
      <c r="C480" s="43">
        <v>475</v>
      </c>
      <c r="D480" s="45" t="s">
        <v>1942</v>
      </c>
      <c r="E480" s="46" t="s">
        <v>108</v>
      </c>
      <c r="F480" s="47" t="s">
        <v>148</v>
      </c>
      <c r="G480" s="57" t="s">
        <v>124</v>
      </c>
      <c r="H480" s="58">
        <v>1997</v>
      </c>
      <c r="I480" s="50">
        <v>1997</v>
      </c>
      <c r="J480" s="51">
        <v>115.5</v>
      </c>
      <c r="K480" s="52" t="s">
        <v>97</v>
      </c>
      <c r="L480" s="58">
        <v>1</v>
      </c>
      <c r="M480" s="91"/>
      <c r="N480" s="53" t="s">
        <v>98</v>
      </c>
      <c r="O480" s="63" t="s">
        <v>98</v>
      </c>
      <c r="P480" s="54">
        <v>11000.64935064935</v>
      </c>
      <c r="Q480" s="104"/>
      <c r="R480" s="55"/>
      <c r="S480" s="46" t="s">
        <v>1943</v>
      </c>
      <c r="T480" s="46" t="s">
        <v>1202</v>
      </c>
      <c r="U480" s="116"/>
    </row>
    <row r="481" spans="1:21" ht="38.25" customHeight="1" x14ac:dyDescent="0.15">
      <c r="A481" s="110"/>
      <c r="B481" s="77" t="s">
        <v>1166</v>
      </c>
      <c r="C481" s="43">
        <v>476</v>
      </c>
      <c r="D481" s="45" t="s">
        <v>1203</v>
      </c>
      <c r="E481" s="46" t="s">
        <v>108</v>
      </c>
      <c r="F481" s="47" t="s">
        <v>1204</v>
      </c>
      <c r="G481" s="57" t="s">
        <v>124</v>
      </c>
      <c r="H481" s="58">
        <v>1990</v>
      </c>
      <c r="I481" s="59">
        <v>1990</v>
      </c>
      <c r="J481" s="51">
        <v>45.55</v>
      </c>
      <c r="K481" s="52" t="s">
        <v>97</v>
      </c>
      <c r="L481" s="58">
        <v>1</v>
      </c>
      <c r="M481" s="91"/>
      <c r="N481" s="53" t="s">
        <v>125</v>
      </c>
      <c r="O481" s="63"/>
      <c r="P481" s="54">
        <v>5105.7519209659722</v>
      </c>
      <c r="Q481" s="104"/>
      <c r="R481" s="55">
        <v>0</v>
      </c>
      <c r="S481" s="46"/>
      <c r="T481" s="46" t="s">
        <v>99</v>
      </c>
      <c r="U481" s="116"/>
    </row>
    <row r="482" spans="1:21" ht="38.25" customHeight="1" x14ac:dyDescent="0.15">
      <c r="A482" s="110"/>
      <c r="B482" s="77" t="s">
        <v>1166</v>
      </c>
      <c r="C482" s="43">
        <v>477</v>
      </c>
      <c r="D482" s="45" t="s">
        <v>1205</v>
      </c>
      <c r="E482" s="46" t="s">
        <v>108</v>
      </c>
      <c r="F482" s="47" t="s">
        <v>1206</v>
      </c>
      <c r="G482" s="57" t="s">
        <v>124</v>
      </c>
      <c r="H482" s="58">
        <v>1986</v>
      </c>
      <c r="I482" s="59">
        <v>1986</v>
      </c>
      <c r="J482" s="51">
        <v>42.23</v>
      </c>
      <c r="K482" s="52" t="s">
        <v>97</v>
      </c>
      <c r="L482" s="58">
        <v>1</v>
      </c>
      <c r="M482" s="91"/>
      <c r="N482" s="53" t="s">
        <v>125</v>
      </c>
      <c r="O482" s="63"/>
      <c r="P482" s="54">
        <v>6368.8846791380538</v>
      </c>
      <c r="Q482" s="104"/>
      <c r="R482" s="55">
        <v>0</v>
      </c>
      <c r="S482" s="46"/>
      <c r="T482" s="46" t="s">
        <v>99</v>
      </c>
      <c r="U482" s="116"/>
    </row>
    <row r="483" spans="1:21" ht="38.25" customHeight="1" x14ac:dyDescent="0.15">
      <c r="A483" s="110"/>
      <c r="B483" s="77" t="s">
        <v>1166</v>
      </c>
      <c r="C483" s="43">
        <v>478</v>
      </c>
      <c r="D483" s="45" t="s">
        <v>1207</v>
      </c>
      <c r="E483" s="46" t="s">
        <v>108</v>
      </c>
      <c r="F483" s="47" t="s">
        <v>1208</v>
      </c>
      <c r="G483" s="57" t="s">
        <v>124</v>
      </c>
      <c r="H483" s="58">
        <v>1983</v>
      </c>
      <c r="I483" s="59">
        <v>1983</v>
      </c>
      <c r="J483" s="51">
        <v>39.74</v>
      </c>
      <c r="K483" s="52" t="s">
        <v>97</v>
      </c>
      <c r="L483" s="58">
        <v>1</v>
      </c>
      <c r="M483" s="91"/>
      <c r="N483" s="53" t="s">
        <v>125</v>
      </c>
      <c r="O483" s="63"/>
      <c r="P483" s="54">
        <v>6841.7211877201808</v>
      </c>
      <c r="Q483" s="104"/>
      <c r="R483" s="55">
        <v>0</v>
      </c>
      <c r="S483" s="46"/>
      <c r="T483" s="46" t="s">
        <v>99</v>
      </c>
      <c r="U483" s="116"/>
    </row>
    <row r="484" spans="1:21" ht="38.25" customHeight="1" x14ac:dyDescent="0.15">
      <c r="A484" s="110"/>
      <c r="B484" s="77" t="s">
        <v>1166</v>
      </c>
      <c r="C484" s="43">
        <v>479</v>
      </c>
      <c r="D484" s="45" t="s">
        <v>1923</v>
      </c>
      <c r="E484" s="46" t="s">
        <v>112</v>
      </c>
      <c r="F484" s="47" t="s">
        <v>157</v>
      </c>
      <c r="G484" s="57" t="s">
        <v>124</v>
      </c>
      <c r="H484" s="58">
        <v>1996</v>
      </c>
      <c r="I484" s="50">
        <v>1996</v>
      </c>
      <c r="J484" s="51">
        <v>66.2</v>
      </c>
      <c r="K484" s="52" t="s">
        <v>97</v>
      </c>
      <c r="L484" s="58">
        <v>2</v>
      </c>
      <c r="M484" s="91"/>
      <c r="N484" s="53" t="s">
        <v>125</v>
      </c>
      <c r="O484" s="63" t="s">
        <v>98</v>
      </c>
      <c r="P484" s="54">
        <v>6167.7492447129907</v>
      </c>
      <c r="Q484" s="104"/>
      <c r="R484" s="55"/>
      <c r="S484" s="46" t="s">
        <v>1944</v>
      </c>
      <c r="T484" s="46" t="s">
        <v>1209</v>
      </c>
      <c r="U484" s="116"/>
    </row>
    <row r="485" spans="1:21" ht="38.25" customHeight="1" x14ac:dyDescent="0.15">
      <c r="A485" s="110"/>
      <c r="B485" s="77" t="s">
        <v>1166</v>
      </c>
      <c r="C485" s="43">
        <v>480</v>
      </c>
      <c r="D485" s="45" t="s">
        <v>1210</v>
      </c>
      <c r="E485" s="46" t="s">
        <v>112</v>
      </c>
      <c r="F485" s="47" t="s">
        <v>1211</v>
      </c>
      <c r="G485" s="57" t="s">
        <v>176</v>
      </c>
      <c r="H485" s="58">
        <v>1982</v>
      </c>
      <c r="I485" s="59">
        <v>1960</v>
      </c>
      <c r="J485" s="51">
        <v>66.69</v>
      </c>
      <c r="K485" s="52" t="s">
        <v>97</v>
      </c>
      <c r="L485" s="58">
        <v>1</v>
      </c>
      <c r="M485" s="91"/>
      <c r="N485" s="53" t="s">
        <v>125</v>
      </c>
      <c r="O485" s="63"/>
      <c r="P485" s="54">
        <v>5740.5458089668618</v>
      </c>
      <c r="Q485" s="104"/>
      <c r="R485" s="55">
        <v>1092.5999999999999</v>
      </c>
      <c r="S485" s="46"/>
      <c r="T485" s="46" t="s">
        <v>99</v>
      </c>
      <c r="U485" s="116"/>
    </row>
    <row r="486" spans="1:21" ht="38.25" customHeight="1" x14ac:dyDescent="0.15">
      <c r="A486" s="110"/>
      <c r="B486" s="77" t="s">
        <v>1166</v>
      </c>
      <c r="C486" s="43">
        <v>481</v>
      </c>
      <c r="D486" s="45" t="s">
        <v>1212</v>
      </c>
      <c r="E486" s="46" t="s">
        <v>112</v>
      </c>
      <c r="F486" s="47" t="s">
        <v>1213</v>
      </c>
      <c r="G486" s="57" t="s">
        <v>124</v>
      </c>
      <c r="H486" s="58">
        <v>1999</v>
      </c>
      <c r="I486" s="59">
        <v>1999</v>
      </c>
      <c r="J486" s="51">
        <v>61.27</v>
      </c>
      <c r="K486" s="52" t="s">
        <v>97</v>
      </c>
      <c r="L486" s="58">
        <v>2</v>
      </c>
      <c r="M486" s="91"/>
      <c r="N486" s="53" t="s">
        <v>125</v>
      </c>
      <c r="O486" s="63"/>
      <c r="P486" s="54">
        <v>11547.070344377345</v>
      </c>
      <c r="Q486" s="104"/>
      <c r="R486" s="55">
        <v>172.07</v>
      </c>
      <c r="S486" s="46"/>
      <c r="T486" s="46" t="s">
        <v>99</v>
      </c>
      <c r="U486" s="116"/>
    </row>
    <row r="487" spans="1:21" ht="38.25" customHeight="1" x14ac:dyDescent="0.15">
      <c r="A487" s="110"/>
      <c r="B487" s="77" t="s">
        <v>1166</v>
      </c>
      <c r="C487" s="43">
        <v>482</v>
      </c>
      <c r="D487" s="45" t="s">
        <v>1214</v>
      </c>
      <c r="E487" s="46" t="s">
        <v>108</v>
      </c>
      <c r="F487" s="47" t="s">
        <v>1215</v>
      </c>
      <c r="G487" s="57" t="s">
        <v>526</v>
      </c>
      <c r="H487" s="58">
        <v>1976</v>
      </c>
      <c r="I487" s="59">
        <v>1976</v>
      </c>
      <c r="J487" s="51">
        <v>39.119999999999997</v>
      </c>
      <c r="K487" s="52" t="s">
        <v>97</v>
      </c>
      <c r="L487" s="58">
        <v>1</v>
      </c>
      <c r="M487" s="91"/>
      <c r="N487" s="53" t="s">
        <v>125</v>
      </c>
      <c r="O487" s="63"/>
      <c r="P487" s="54">
        <v>3997.0603271983641</v>
      </c>
      <c r="Q487" s="104"/>
      <c r="R487" s="55">
        <v>344.31</v>
      </c>
      <c r="S487" s="46"/>
      <c r="T487" s="46" t="s">
        <v>99</v>
      </c>
      <c r="U487" s="116"/>
    </row>
    <row r="488" spans="1:21" ht="38.25" customHeight="1" x14ac:dyDescent="0.15">
      <c r="A488" s="110"/>
      <c r="B488" s="77" t="s">
        <v>1166</v>
      </c>
      <c r="C488" s="43">
        <v>483</v>
      </c>
      <c r="D488" s="45" t="s">
        <v>1216</v>
      </c>
      <c r="E488" s="46" t="s">
        <v>131</v>
      </c>
      <c r="F488" s="47" t="s">
        <v>1217</v>
      </c>
      <c r="G488" s="57" t="s">
        <v>124</v>
      </c>
      <c r="H488" s="58">
        <v>1980</v>
      </c>
      <c r="I488" s="59">
        <v>1980</v>
      </c>
      <c r="J488" s="51">
        <v>79.89</v>
      </c>
      <c r="K488" s="52" t="s">
        <v>97</v>
      </c>
      <c r="L488" s="58">
        <v>1</v>
      </c>
      <c r="M488" s="91"/>
      <c r="N488" s="53" t="s">
        <v>125</v>
      </c>
      <c r="O488" s="63"/>
      <c r="P488" s="54">
        <v>4821.266741769934</v>
      </c>
      <c r="Q488" s="104"/>
      <c r="R488" s="55">
        <v>115.54</v>
      </c>
      <c r="S488" s="46"/>
      <c r="T488" s="46" t="s">
        <v>99</v>
      </c>
      <c r="U488" s="116"/>
    </row>
    <row r="489" spans="1:21" ht="38.25" customHeight="1" x14ac:dyDescent="0.15">
      <c r="A489" s="110"/>
      <c r="B489" s="77" t="s">
        <v>1166</v>
      </c>
      <c r="C489" s="43">
        <v>484</v>
      </c>
      <c r="D489" s="45" t="s">
        <v>1218</v>
      </c>
      <c r="E489" s="46" t="s">
        <v>131</v>
      </c>
      <c r="F489" s="47" t="s">
        <v>1219</v>
      </c>
      <c r="G489" s="57" t="s">
        <v>106</v>
      </c>
      <c r="H489" s="58">
        <v>1982</v>
      </c>
      <c r="I489" s="59">
        <v>1982</v>
      </c>
      <c r="J489" s="51">
        <v>40.15</v>
      </c>
      <c r="K489" s="52" t="s">
        <v>97</v>
      </c>
      <c r="L489" s="58">
        <v>1</v>
      </c>
      <c r="M489" s="91"/>
      <c r="N489" s="53" t="s">
        <v>125</v>
      </c>
      <c r="O489" s="63"/>
      <c r="P489" s="54">
        <v>5106.1768368617686</v>
      </c>
      <c r="Q489" s="104"/>
      <c r="R489" s="55">
        <v>195.38</v>
      </c>
      <c r="S489" s="46"/>
      <c r="T489" s="46" t="s">
        <v>99</v>
      </c>
      <c r="U489" s="116"/>
    </row>
    <row r="490" spans="1:21" ht="38.25" customHeight="1" x14ac:dyDescent="0.15">
      <c r="A490" s="110"/>
      <c r="B490" s="77" t="s">
        <v>1166</v>
      </c>
      <c r="C490" s="43">
        <v>485</v>
      </c>
      <c r="D490" s="45" t="s">
        <v>1220</v>
      </c>
      <c r="E490" s="46" t="s">
        <v>131</v>
      </c>
      <c r="F490" s="47" t="s">
        <v>1221</v>
      </c>
      <c r="G490" s="57" t="s">
        <v>124</v>
      </c>
      <c r="H490" s="58">
        <v>1991</v>
      </c>
      <c r="I490" s="59">
        <v>1991</v>
      </c>
      <c r="J490" s="51">
        <v>208.68</v>
      </c>
      <c r="K490" s="52" t="s">
        <v>97</v>
      </c>
      <c r="L490" s="58">
        <v>2</v>
      </c>
      <c r="M490" s="91"/>
      <c r="N490" s="53" t="s">
        <v>125</v>
      </c>
      <c r="O490" s="63"/>
      <c r="P490" s="54">
        <v>4770.8309373202992</v>
      </c>
      <c r="Q490" s="104"/>
      <c r="R490" s="55">
        <v>238.13</v>
      </c>
      <c r="S490" s="46"/>
      <c r="T490" s="46" t="s">
        <v>99</v>
      </c>
      <c r="U490" s="116"/>
    </row>
    <row r="491" spans="1:21" ht="38.25" customHeight="1" x14ac:dyDescent="0.15">
      <c r="A491" s="110"/>
      <c r="B491" s="77" t="s">
        <v>1166</v>
      </c>
      <c r="C491" s="43">
        <v>486</v>
      </c>
      <c r="D491" s="45" t="s">
        <v>1222</v>
      </c>
      <c r="E491" s="46" t="s">
        <v>131</v>
      </c>
      <c r="F491" s="47" t="s">
        <v>1223</v>
      </c>
      <c r="G491" s="57" t="s">
        <v>526</v>
      </c>
      <c r="H491" s="58">
        <v>1973</v>
      </c>
      <c r="I491" s="59">
        <v>1973</v>
      </c>
      <c r="J491" s="51">
        <v>37.200000000000003</v>
      </c>
      <c r="K491" s="52" t="s">
        <v>97</v>
      </c>
      <c r="L491" s="58">
        <v>1</v>
      </c>
      <c r="M491" s="91"/>
      <c r="N491" s="53" t="s">
        <v>125</v>
      </c>
      <c r="O491" s="63"/>
      <c r="P491" s="54">
        <v>4287.8763440860212</v>
      </c>
      <c r="Q491" s="104"/>
      <c r="R491" s="55">
        <v>102.81</v>
      </c>
      <c r="S491" s="46"/>
      <c r="T491" s="46" t="s">
        <v>99</v>
      </c>
      <c r="U491" s="116"/>
    </row>
    <row r="492" spans="1:21" ht="38.25" customHeight="1" x14ac:dyDescent="0.15">
      <c r="A492" s="110"/>
      <c r="B492" s="77" t="s">
        <v>1166</v>
      </c>
      <c r="C492" s="43">
        <v>487</v>
      </c>
      <c r="D492" s="45" t="s">
        <v>1224</v>
      </c>
      <c r="E492" s="46" t="s">
        <v>131</v>
      </c>
      <c r="F492" s="47" t="s">
        <v>1225</v>
      </c>
      <c r="G492" s="57" t="s">
        <v>124</v>
      </c>
      <c r="H492" s="58">
        <v>1978</v>
      </c>
      <c r="I492" s="59">
        <v>1978</v>
      </c>
      <c r="J492" s="51">
        <v>101.56</v>
      </c>
      <c r="K492" s="52" t="s">
        <v>97</v>
      </c>
      <c r="L492" s="58">
        <v>2</v>
      </c>
      <c r="M492" s="91"/>
      <c r="N492" s="53" t="s">
        <v>125</v>
      </c>
      <c r="O492" s="63"/>
      <c r="P492" s="54">
        <v>3750.8467900748324</v>
      </c>
      <c r="Q492" s="104"/>
      <c r="R492" s="55">
        <v>185.65</v>
      </c>
      <c r="S492" s="46"/>
      <c r="T492" s="46" t="s">
        <v>99</v>
      </c>
      <c r="U492" s="116"/>
    </row>
    <row r="493" spans="1:21" ht="38.25" customHeight="1" x14ac:dyDescent="0.15">
      <c r="A493" s="110"/>
      <c r="B493" s="77" t="s">
        <v>1166</v>
      </c>
      <c r="C493" s="43">
        <v>488</v>
      </c>
      <c r="D493" s="45" t="s">
        <v>1226</v>
      </c>
      <c r="E493" s="46" t="s">
        <v>131</v>
      </c>
      <c r="F493" s="47" t="s">
        <v>1227</v>
      </c>
      <c r="G493" s="57" t="s">
        <v>124</v>
      </c>
      <c r="H493" s="58">
        <v>1978</v>
      </c>
      <c r="I493" s="59">
        <v>1978</v>
      </c>
      <c r="J493" s="51">
        <v>35.32</v>
      </c>
      <c r="K493" s="52" t="s">
        <v>97</v>
      </c>
      <c r="L493" s="58">
        <v>1</v>
      </c>
      <c r="M493" s="91"/>
      <c r="N493" s="53" t="s">
        <v>125</v>
      </c>
      <c r="O493" s="63"/>
      <c r="P493" s="54">
        <v>11449.518686296715</v>
      </c>
      <c r="Q493" s="104"/>
      <c r="R493" s="55">
        <v>0</v>
      </c>
      <c r="S493" s="46"/>
      <c r="T493" s="46" t="s">
        <v>99</v>
      </c>
      <c r="U493" s="116"/>
    </row>
    <row r="494" spans="1:21" ht="38.25" customHeight="1" x14ac:dyDescent="0.15">
      <c r="A494" s="110"/>
      <c r="B494" s="77" t="s">
        <v>1166</v>
      </c>
      <c r="C494" s="43">
        <v>489</v>
      </c>
      <c r="D494" s="45" t="s">
        <v>1228</v>
      </c>
      <c r="E494" s="46" t="s">
        <v>131</v>
      </c>
      <c r="F494" s="47" t="s">
        <v>1229</v>
      </c>
      <c r="G494" s="57" t="s">
        <v>526</v>
      </c>
      <c r="H494" s="58">
        <v>1973</v>
      </c>
      <c r="I494" s="59">
        <v>1973</v>
      </c>
      <c r="J494" s="51">
        <v>51.930000000000007</v>
      </c>
      <c r="K494" s="52" t="s">
        <v>97</v>
      </c>
      <c r="L494" s="58">
        <v>1</v>
      </c>
      <c r="M494" s="91"/>
      <c r="N494" s="53" t="s">
        <v>125</v>
      </c>
      <c r="O494" s="63"/>
      <c r="P494" s="54">
        <v>4784.7872135567104</v>
      </c>
      <c r="Q494" s="104"/>
      <c r="R494" s="55">
        <v>72.05</v>
      </c>
      <c r="S494" s="46"/>
      <c r="T494" s="46" t="s">
        <v>99</v>
      </c>
      <c r="U494" s="116"/>
    </row>
    <row r="495" spans="1:21" ht="38.25" customHeight="1" x14ac:dyDescent="0.15">
      <c r="A495" s="110"/>
      <c r="B495" s="77" t="s">
        <v>1166</v>
      </c>
      <c r="C495" s="43">
        <v>490</v>
      </c>
      <c r="D495" s="45" t="s">
        <v>1230</v>
      </c>
      <c r="E495" s="46" t="s">
        <v>131</v>
      </c>
      <c r="F495" s="47" t="s">
        <v>1231</v>
      </c>
      <c r="G495" s="57" t="s">
        <v>124</v>
      </c>
      <c r="H495" s="58">
        <v>1971</v>
      </c>
      <c r="I495" s="59">
        <v>1971</v>
      </c>
      <c r="J495" s="51">
        <v>37.5</v>
      </c>
      <c r="K495" s="52" t="s">
        <v>97</v>
      </c>
      <c r="L495" s="58">
        <v>1</v>
      </c>
      <c r="M495" s="91"/>
      <c r="N495" s="53" t="s">
        <v>125</v>
      </c>
      <c r="O495" s="63"/>
      <c r="P495" s="54">
        <v>6972.8533333333335</v>
      </c>
      <c r="Q495" s="104"/>
      <c r="R495" s="55">
        <v>0</v>
      </c>
      <c r="S495" s="46"/>
      <c r="T495" s="60"/>
      <c r="U495" s="116"/>
    </row>
    <row r="496" spans="1:21" ht="38.25" customHeight="1" x14ac:dyDescent="0.15">
      <c r="A496" s="110"/>
      <c r="B496" s="77" t="s">
        <v>1166</v>
      </c>
      <c r="C496" s="43">
        <v>491</v>
      </c>
      <c r="D496" s="45" t="s">
        <v>1232</v>
      </c>
      <c r="E496" s="46" t="s">
        <v>160</v>
      </c>
      <c r="F496" s="47" t="s">
        <v>1233</v>
      </c>
      <c r="G496" s="57" t="s">
        <v>124</v>
      </c>
      <c r="H496" s="58">
        <v>1979</v>
      </c>
      <c r="I496" s="59">
        <v>1979</v>
      </c>
      <c r="J496" s="51">
        <v>69.55</v>
      </c>
      <c r="K496" s="52" t="s">
        <v>97</v>
      </c>
      <c r="L496" s="58">
        <v>1</v>
      </c>
      <c r="M496" s="91"/>
      <c r="N496" s="53" t="s">
        <v>125</v>
      </c>
      <c r="O496" s="63"/>
      <c r="P496" s="54">
        <v>8079.4104960460108</v>
      </c>
      <c r="Q496" s="104"/>
      <c r="R496" s="55">
        <v>274.58</v>
      </c>
      <c r="S496" s="46"/>
      <c r="T496" s="46" t="s">
        <v>99</v>
      </c>
      <c r="U496" s="116"/>
    </row>
    <row r="497" spans="1:21" ht="38.25" customHeight="1" x14ac:dyDescent="0.15">
      <c r="A497" s="110"/>
      <c r="B497" s="77" t="s">
        <v>1166</v>
      </c>
      <c r="C497" s="43">
        <v>492</v>
      </c>
      <c r="D497" s="45" t="s">
        <v>1234</v>
      </c>
      <c r="E497" s="46" t="s">
        <v>160</v>
      </c>
      <c r="F497" s="47" t="s">
        <v>1235</v>
      </c>
      <c r="G497" s="57" t="s">
        <v>526</v>
      </c>
      <c r="H497" s="58">
        <v>1972</v>
      </c>
      <c r="I497" s="59">
        <v>1972</v>
      </c>
      <c r="J497" s="51">
        <v>63.9</v>
      </c>
      <c r="K497" s="52" t="s">
        <v>97</v>
      </c>
      <c r="L497" s="58">
        <v>1</v>
      </c>
      <c r="M497" s="91"/>
      <c r="N497" s="53" t="s">
        <v>125</v>
      </c>
      <c r="O497" s="63"/>
      <c r="P497" s="54">
        <v>5165.3521126760561</v>
      </c>
      <c r="Q497" s="104"/>
      <c r="R497" s="55">
        <v>180.87</v>
      </c>
      <c r="S497" s="46"/>
      <c r="T497" s="46" t="s">
        <v>99</v>
      </c>
      <c r="U497" s="116"/>
    </row>
    <row r="498" spans="1:21" ht="38.25" customHeight="1" x14ac:dyDescent="0.15">
      <c r="A498" s="110"/>
      <c r="B498" s="77" t="s">
        <v>1166</v>
      </c>
      <c r="C498" s="43">
        <v>493</v>
      </c>
      <c r="D498" s="45" t="s">
        <v>1236</v>
      </c>
      <c r="E498" s="46" t="s">
        <v>160</v>
      </c>
      <c r="F498" s="47" t="s">
        <v>2018</v>
      </c>
      <c r="G498" s="57" t="s">
        <v>124</v>
      </c>
      <c r="H498" s="58">
        <v>1987</v>
      </c>
      <c r="I498" s="59">
        <v>1987</v>
      </c>
      <c r="J498" s="51">
        <v>89.44</v>
      </c>
      <c r="K498" s="52" t="s">
        <v>97</v>
      </c>
      <c r="L498" s="58">
        <v>2</v>
      </c>
      <c r="M498" s="91"/>
      <c r="N498" s="53" t="s">
        <v>125</v>
      </c>
      <c r="O498" s="63"/>
      <c r="P498" s="54">
        <v>5774.8099284436494</v>
      </c>
      <c r="Q498" s="104"/>
      <c r="R498" s="55">
        <v>197.42</v>
      </c>
      <c r="S498" s="46"/>
      <c r="T498" s="46" t="s">
        <v>99</v>
      </c>
      <c r="U498" s="116"/>
    </row>
    <row r="499" spans="1:21" ht="38.25" customHeight="1" x14ac:dyDescent="0.15">
      <c r="A499" s="110"/>
      <c r="B499" s="77" t="s">
        <v>1166</v>
      </c>
      <c r="C499" s="43">
        <v>494</v>
      </c>
      <c r="D499" s="45" t="s">
        <v>1237</v>
      </c>
      <c r="E499" s="46" t="s">
        <v>160</v>
      </c>
      <c r="F499" s="47" t="s">
        <v>1238</v>
      </c>
      <c r="G499" s="57" t="s">
        <v>176</v>
      </c>
      <c r="H499" s="58">
        <v>1982</v>
      </c>
      <c r="I499" s="59">
        <v>1982</v>
      </c>
      <c r="J499" s="51">
        <v>40.15</v>
      </c>
      <c r="K499" s="52" t="s">
        <v>97</v>
      </c>
      <c r="L499" s="58">
        <v>1</v>
      </c>
      <c r="M499" s="91"/>
      <c r="N499" s="53" t="s">
        <v>125</v>
      </c>
      <c r="O499" s="63"/>
      <c r="P499" s="54">
        <v>11506.625155666252</v>
      </c>
      <c r="Q499" s="104"/>
      <c r="R499" s="55">
        <v>150.36000000000001</v>
      </c>
      <c r="S499" s="46"/>
      <c r="T499" s="46" t="s">
        <v>99</v>
      </c>
      <c r="U499" s="116"/>
    </row>
    <row r="500" spans="1:21" ht="38.25" customHeight="1" x14ac:dyDescent="0.15">
      <c r="A500" s="110"/>
      <c r="B500" s="77" t="s">
        <v>1166</v>
      </c>
      <c r="C500" s="43">
        <v>495</v>
      </c>
      <c r="D500" s="45" t="s">
        <v>1239</v>
      </c>
      <c r="E500" s="46" t="s">
        <v>160</v>
      </c>
      <c r="F500" s="47" t="s">
        <v>283</v>
      </c>
      <c r="G500" s="57" t="s">
        <v>176</v>
      </c>
      <c r="H500" s="58">
        <v>1981</v>
      </c>
      <c r="I500" s="59">
        <v>1981</v>
      </c>
      <c r="J500" s="51">
        <v>40.15</v>
      </c>
      <c r="K500" s="52" t="s">
        <v>97</v>
      </c>
      <c r="L500" s="58">
        <v>1</v>
      </c>
      <c r="M500" s="91"/>
      <c r="N500" s="53" t="s">
        <v>125</v>
      </c>
      <c r="O500" s="63"/>
      <c r="P500" s="54">
        <v>9788.3437110834366</v>
      </c>
      <c r="Q500" s="104"/>
      <c r="R500" s="55">
        <v>0</v>
      </c>
      <c r="S500" s="46"/>
      <c r="T500" s="46" t="s">
        <v>99</v>
      </c>
      <c r="U500" s="116"/>
    </row>
    <row r="501" spans="1:21" ht="38.25" customHeight="1" x14ac:dyDescent="0.15">
      <c r="A501" s="110"/>
      <c r="B501" s="77" t="s">
        <v>1166</v>
      </c>
      <c r="C501" s="43">
        <v>496</v>
      </c>
      <c r="D501" s="45" t="s">
        <v>1240</v>
      </c>
      <c r="E501" s="46" t="s">
        <v>160</v>
      </c>
      <c r="F501" s="47" t="s">
        <v>1241</v>
      </c>
      <c r="G501" s="57" t="s">
        <v>124</v>
      </c>
      <c r="H501" s="58">
        <v>1985</v>
      </c>
      <c r="I501" s="59">
        <v>1965</v>
      </c>
      <c r="J501" s="51">
        <v>117.08</v>
      </c>
      <c r="K501" s="52" t="s">
        <v>97</v>
      </c>
      <c r="L501" s="58">
        <v>2</v>
      </c>
      <c r="M501" s="91"/>
      <c r="N501" s="53" t="s">
        <v>125</v>
      </c>
      <c r="O501" s="63"/>
      <c r="P501" s="54">
        <v>4487.1370003416469</v>
      </c>
      <c r="Q501" s="104"/>
      <c r="R501" s="55">
        <v>125.76</v>
      </c>
      <c r="S501" s="46"/>
      <c r="T501" s="46" t="s">
        <v>99</v>
      </c>
      <c r="U501" s="116"/>
    </row>
    <row r="502" spans="1:21" ht="38.25" customHeight="1" x14ac:dyDescent="0.15">
      <c r="A502" s="110"/>
      <c r="B502" s="77" t="s">
        <v>1166</v>
      </c>
      <c r="C502" s="43">
        <v>497</v>
      </c>
      <c r="D502" s="45" t="s">
        <v>1242</v>
      </c>
      <c r="E502" s="46" t="s">
        <v>160</v>
      </c>
      <c r="F502" s="47" t="s">
        <v>1243</v>
      </c>
      <c r="G502" s="57" t="s">
        <v>124</v>
      </c>
      <c r="H502" s="58">
        <v>1992</v>
      </c>
      <c r="I502" s="59">
        <v>1992</v>
      </c>
      <c r="J502" s="51">
        <v>49.69</v>
      </c>
      <c r="K502" s="52" t="s">
        <v>97</v>
      </c>
      <c r="L502" s="58">
        <v>2</v>
      </c>
      <c r="M502" s="91"/>
      <c r="N502" s="53" t="s">
        <v>125</v>
      </c>
      <c r="O502" s="63"/>
      <c r="P502" s="54">
        <v>6408.4524049104448</v>
      </c>
      <c r="Q502" s="104"/>
      <c r="R502" s="55">
        <v>225.13</v>
      </c>
      <c r="S502" s="46"/>
      <c r="T502" s="46" t="s">
        <v>99</v>
      </c>
      <c r="U502" s="116"/>
    </row>
    <row r="503" spans="1:21" ht="38.25" customHeight="1" x14ac:dyDescent="0.15">
      <c r="A503" s="110"/>
      <c r="B503" s="77" t="s">
        <v>1166</v>
      </c>
      <c r="C503" s="43">
        <v>498</v>
      </c>
      <c r="D503" s="45" t="s">
        <v>1244</v>
      </c>
      <c r="E503" s="46" t="s">
        <v>160</v>
      </c>
      <c r="F503" s="47" t="s">
        <v>1245</v>
      </c>
      <c r="G503" s="57" t="s">
        <v>124</v>
      </c>
      <c r="H503" s="58">
        <v>1990</v>
      </c>
      <c r="I503" s="59">
        <v>1990</v>
      </c>
      <c r="J503" s="51">
        <v>46.69</v>
      </c>
      <c r="K503" s="52" t="s">
        <v>97</v>
      </c>
      <c r="L503" s="58">
        <v>2</v>
      </c>
      <c r="M503" s="91"/>
      <c r="N503" s="53" t="s">
        <v>125</v>
      </c>
      <c r="O503" s="63"/>
      <c r="P503" s="54">
        <v>7353.1805525808531</v>
      </c>
      <c r="Q503" s="104"/>
      <c r="R503" s="55">
        <v>47</v>
      </c>
      <c r="S503" s="46"/>
      <c r="T503" s="46" t="s">
        <v>99</v>
      </c>
      <c r="U503" s="116"/>
    </row>
    <row r="504" spans="1:21" ht="30" customHeight="1" x14ac:dyDescent="0.15">
      <c r="A504" s="110"/>
      <c r="B504" s="77" t="s">
        <v>1166</v>
      </c>
      <c r="C504" s="43">
        <v>499</v>
      </c>
      <c r="D504" s="45" t="s">
        <v>1246</v>
      </c>
      <c r="E504" s="46" t="s">
        <v>160</v>
      </c>
      <c r="F504" s="47" t="s">
        <v>1247</v>
      </c>
      <c r="G504" s="57" t="s">
        <v>124</v>
      </c>
      <c r="H504" s="58">
        <v>1973</v>
      </c>
      <c r="I504" s="59">
        <v>1973</v>
      </c>
      <c r="J504" s="51">
        <v>87.12</v>
      </c>
      <c r="K504" s="52" t="s">
        <v>97</v>
      </c>
      <c r="L504" s="58">
        <v>1</v>
      </c>
      <c r="M504" s="91"/>
      <c r="N504" s="53" t="s">
        <v>125</v>
      </c>
      <c r="O504" s="63"/>
      <c r="P504" s="54">
        <v>3831.4853076216709</v>
      </c>
      <c r="Q504" s="104"/>
      <c r="R504" s="55">
        <v>307.83</v>
      </c>
      <c r="S504" s="46"/>
      <c r="T504" s="46" t="s">
        <v>99</v>
      </c>
      <c r="U504" s="116"/>
    </row>
    <row r="505" spans="1:21" ht="38.25" customHeight="1" x14ac:dyDescent="0.15">
      <c r="A505" s="110"/>
      <c r="B505" s="77" t="s">
        <v>1166</v>
      </c>
      <c r="C505" s="43">
        <v>500</v>
      </c>
      <c r="D505" s="45" t="s">
        <v>1924</v>
      </c>
      <c r="E505" s="46" t="s">
        <v>160</v>
      </c>
      <c r="F505" s="47" t="s">
        <v>161</v>
      </c>
      <c r="G505" s="57" t="s">
        <v>124</v>
      </c>
      <c r="H505" s="58">
        <v>1999</v>
      </c>
      <c r="I505" s="50">
        <v>1999</v>
      </c>
      <c r="J505" s="51">
        <v>73.5</v>
      </c>
      <c r="K505" s="52" t="s">
        <v>97</v>
      </c>
      <c r="L505" s="58">
        <v>1</v>
      </c>
      <c r="M505" s="91"/>
      <c r="N505" s="53" t="s">
        <v>125</v>
      </c>
      <c r="O505" s="63" t="s">
        <v>98</v>
      </c>
      <c r="P505" s="54">
        <v>13068.748299319728</v>
      </c>
      <c r="Q505" s="104"/>
      <c r="R505" s="55"/>
      <c r="S505" s="46" t="s">
        <v>1925</v>
      </c>
      <c r="T505" s="46" t="s">
        <v>1248</v>
      </c>
      <c r="U505" s="116"/>
    </row>
    <row r="506" spans="1:21" ht="38.25" customHeight="1" x14ac:dyDescent="0.15">
      <c r="A506" s="110"/>
      <c r="B506" s="77" t="s">
        <v>1166</v>
      </c>
      <c r="C506" s="43">
        <v>501</v>
      </c>
      <c r="D506" s="45" t="s">
        <v>1249</v>
      </c>
      <c r="E506" s="46" t="s">
        <v>160</v>
      </c>
      <c r="F506" s="47" t="s">
        <v>1250</v>
      </c>
      <c r="G506" s="57" t="s">
        <v>124</v>
      </c>
      <c r="H506" s="58">
        <v>1984</v>
      </c>
      <c r="I506" s="59">
        <v>1984</v>
      </c>
      <c r="J506" s="51">
        <v>57.97</v>
      </c>
      <c r="K506" s="52" t="s">
        <v>97</v>
      </c>
      <c r="L506" s="58">
        <v>1</v>
      </c>
      <c r="M506" s="91"/>
      <c r="N506" s="53" t="s">
        <v>125</v>
      </c>
      <c r="O506" s="63"/>
      <c r="P506" s="54">
        <v>4005.2613420734865</v>
      </c>
      <c r="Q506" s="104"/>
      <c r="R506" s="55">
        <v>133.41</v>
      </c>
      <c r="S506" s="46"/>
      <c r="T506" s="46" t="s">
        <v>99</v>
      </c>
      <c r="U506" s="116"/>
    </row>
    <row r="507" spans="1:21" ht="38.25" customHeight="1" x14ac:dyDescent="0.15">
      <c r="A507" s="110"/>
      <c r="B507" s="77" t="s">
        <v>1166</v>
      </c>
      <c r="C507" s="43">
        <v>502</v>
      </c>
      <c r="D507" s="45" t="s">
        <v>1251</v>
      </c>
      <c r="E507" s="46" t="s">
        <v>160</v>
      </c>
      <c r="F507" s="47" t="s">
        <v>1252</v>
      </c>
      <c r="G507" s="57" t="s">
        <v>526</v>
      </c>
      <c r="H507" s="58">
        <v>1978</v>
      </c>
      <c r="I507" s="59">
        <v>1978</v>
      </c>
      <c r="J507" s="51">
        <v>35.32</v>
      </c>
      <c r="K507" s="52" t="s">
        <v>97</v>
      </c>
      <c r="L507" s="58">
        <v>1</v>
      </c>
      <c r="M507" s="91"/>
      <c r="N507" s="53" t="s">
        <v>125</v>
      </c>
      <c r="O507" s="63"/>
      <c r="P507" s="54">
        <v>10519.762174405436</v>
      </c>
      <c r="Q507" s="104"/>
      <c r="R507" s="55">
        <v>302</v>
      </c>
      <c r="S507" s="46"/>
      <c r="T507" s="46" t="s">
        <v>99</v>
      </c>
      <c r="U507" s="116"/>
    </row>
    <row r="508" spans="1:21" ht="38.25" customHeight="1" x14ac:dyDescent="0.15">
      <c r="A508" s="110"/>
      <c r="B508" s="77" t="s">
        <v>1166</v>
      </c>
      <c r="C508" s="43">
        <v>503</v>
      </c>
      <c r="D508" s="45" t="s">
        <v>1253</v>
      </c>
      <c r="E508" s="46" t="s">
        <v>116</v>
      </c>
      <c r="F508" s="47" t="s">
        <v>1254</v>
      </c>
      <c r="G508" s="57" t="s">
        <v>124</v>
      </c>
      <c r="H508" s="58">
        <v>1977</v>
      </c>
      <c r="I508" s="59">
        <v>1977</v>
      </c>
      <c r="J508" s="51">
        <v>59.56</v>
      </c>
      <c r="K508" s="52" t="s">
        <v>97</v>
      </c>
      <c r="L508" s="58">
        <v>1</v>
      </c>
      <c r="M508" s="91"/>
      <c r="N508" s="53" t="s">
        <v>125</v>
      </c>
      <c r="O508" s="63"/>
      <c r="P508" s="54">
        <v>6737.4916051040964</v>
      </c>
      <c r="Q508" s="104"/>
      <c r="R508" s="55">
        <v>173.9</v>
      </c>
      <c r="S508" s="46"/>
      <c r="T508" s="46" t="s">
        <v>99</v>
      </c>
      <c r="U508" s="116"/>
    </row>
    <row r="509" spans="1:21" ht="38.25" customHeight="1" x14ac:dyDescent="0.15">
      <c r="A509" s="110"/>
      <c r="B509" s="77" t="s">
        <v>1166</v>
      </c>
      <c r="C509" s="43">
        <v>504</v>
      </c>
      <c r="D509" s="45" t="s">
        <v>1255</v>
      </c>
      <c r="E509" s="46" t="s">
        <v>116</v>
      </c>
      <c r="F509" s="47" t="s">
        <v>300</v>
      </c>
      <c r="G509" s="57" t="s">
        <v>124</v>
      </c>
      <c r="H509" s="58">
        <v>1987</v>
      </c>
      <c r="I509" s="59">
        <v>1987</v>
      </c>
      <c r="J509" s="51">
        <v>59.21</v>
      </c>
      <c r="K509" s="52" t="s">
        <v>97</v>
      </c>
      <c r="L509" s="58">
        <v>1</v>
      </c>
      <c r="M509" s="91"/>
      <c r="N509" s="53" t="s">
        <v>125</v>
      </c>
      <c r="O509" s="63"/>
      <c r="P509" s="54">
        <v>5955.7169397061307</v>
      </c>
      <c r="Q509" s="104"/>
      <c r="R509" s="55">
        <v>0</v>
      </c>
      <c r="S509" s="46"/>
      <c r="T509" s="46" t="s">
        <v>99</v>
      </c>
      <c r="U509" s="116"/>
    </row>
    <row r="510" spans="1:21" ht="38.25" customHeight="1" x14ac:dyDescent="0.15">
      <c r="A510" s="110"/>
      <c r="B510" s="77" t="s">
        <v>1166</v>
      </c>
      <c r="C510" s="43">
        <v>505</v>
      </c>
      <c r="D510" s="45" t="s">
        <v>1256</v>
      </c>
      <c r="E510" s="46" t="s">
        <v>116</v>
      </c>
      <c r="F510" s="47" t="s">
        <v>1257</v>
      </c>
      <c r="G510" s="57" t="s">
        <v>124</v>
      </c>
      <c r="H510" s="58">
        <v>1991</v>
      </c>
      <c r="I510" s="59">
        <v>1991</v>
      </c>
      <c r="J510" s="51">
        <v>49.69</v>
      </c>
      <c r="K510" s="52" t="s">
        <v>97</v>
      </c>
      <c r="L510" s="58">
        <v>2</v>
      </c>
      <c r="M510" s="91"/>
      <c r="N510" s="53" t="s">
        <v>125</v>
      </c>
      <c r="O510" s="63"/>
      <c r="P510" s="54">
        <v>4773.1535520225398</v>
      </c>
      <c r="Q510" s="104"/>
      <c r="R510" s="55">
        <v>0</v>
      </c>
      <c r="S510" s="46"/>
      <c r="T510" s="46" t="s">
        <v>99</v>
      </c>
      <c r="U510" s="116"/>
    </row>
    <row r="511" spans="1:21" ht="38.25" customHeight="1" x14ac:dyDescent="0.15">
      <c r="A511" s="110"/>
      <c r="B511" s="77" t="s">
        <v>1166</v>
      </c>
      <c r="C511" s="43">
        <v>506</v>
      </c>
      <c r="D511" s="45" t="s">
        <v>1258</v>
      </c>
      <c r="E511" s="46" t="s">
        <v>116</v>
      </c>
      <c r="F511" s="47" t="s">
        <v>1259</v>
      </c>
      <c r="G511" s="57" t="s">
        <v>124</v>
      </c>
      <c r="H511" s="58">
        <v>2000</v>
      </c>
      <c r="I511" s="59">
        <v>2000</v>
      </c>
      <c r="J511" s="51">
        <v>68.3</v>
      </c>
      <c r="K511" s="52" t="s">
        <v>97</v>
      </c>
      <c r="L511" s="58">
        <v>1</v>
      </c>
      <c r="M511" s="91"/>
      <c r="N511" s="53" t="s">
        <v>125</v>
      </c>
      <c r="O511" s="63"/>
      <c r="P511" s="54">
        <v>11922.503660322109</v>
      </c>
      <c r="Q511" s="104"/>
      <c r="R511" s="55">
        <v>0</v>
      </c>
      <c r="S511" s="46"/>
      <c r="T511" s="46" t="s">
        <v>99</v>
      </c>
      <c r="U511" s="116"/>
    </row>
    <row r="512" spans="1:21" ht="38.25" customHeight="1" x14ac:dyDescent="0.15">
      <c r="A512" s="110"/>
      <c r="B512" s="77" t="s">
        <v>1166</v>
      </c>
      <c r="C512" s="43">
        <v>507</v>
      </c>
      <c r="D512" s="45" t="s">
        <v>1260</v>
      </c>
      <c r="E512" s="46" t="s">
        <v>116</v>
      </c>
      <c r="F512" s="47" t="s">
        <v>1261</v>
      </c>
      <c r="G512" s="57" t="s">
        <v>124</v>
      </c>
      <c r="H512" s="58">
        <v>1978</v>
      </c>
      <c r="I512" s="59">
        <v>1978</v>
      </c>
      <c r="J512" s="51">
        <v>45.1</v>
      </c>
      <c r="K512" s="52" t="s">
        <v>97</v>
      </c>
      <c r="L512" s="58">
        <v>1</v>
      </c>
      <c r="M512" s="91"/>
      <c r="N512" s="53" t="s">
        <v>125</v>
      </c>
      <c r="O512" s="63"/>
      <c r="P512" s="54">
        <v>7794.8115299334813</v>
      </c>
      <c r="Q512" s="104"/>
      <c r="R512" s="55">
        <v>192</v>
      </c>
      <c r="S512" s="46"/>
      <c r="T512" s="46" t="s">
        <v>99</v>
      </c>
      <c r="U512" s="116"/>
    </row>
    <row r="513" spans="1:21" ht="38.25" customHeight="1" x14ac:dyDescent="0.15">
      <c r="A513" s="110"/>
      <c r="B513" s="77" t="s">
        <v>1166</v>
      </c>
      <c r="C513" s="43">
        <v>508</v>
      </c>
      <c r="D513" s="45" t="s">
        <v>1262</v>
      </c>
      <c r="E513" s="46" t="s">
        <v>116</v>
      </c>
      <c r="F513" s="47" t="s">
        <v>1263</v>
      </c>
      <c r="G513" s="57" t="s">
        <v>176</v>
      </c>
      <c r="H513" s="58">
        <v>1981</v>
      </c>
      <c r="I513" s="59">
        <v>1981</v>
      </c>
      <c r="J513" s="51">
        <v>40.15</v>
      </c>
      <c r="K513" s="52" t="s">
        <v>97</v>
      </c>
      <c r="L513" s="58">
        <v>1</v>
      </c>
      <c r="M513" s="91"/>
      <c r="N513" s="53" t="s">
        <v>125</v>
      </c>
      <c r="O513" s="63"/>
      <c r="P513" s="54">
        <v>6688.3686176836864</v>
      </c>
      <c r="Q513" s="104"/>
      <c r="R513" s="55">
        <v>211.05</v>
      </c>
      <c r="S513" s="46"/>
      <c r="T513" s="46" t="s">
        <v>99</v>
      </c>
      <c r="U513" s="116"/>
    </row>
    <row r="514" spans="1:21" ht="38.25" customHeight="1" x14ac:dyDescent="0.15">
      <c r="A514" s="110"/>
      <c r="B514" s="77" t="s">
        <v>1166</v>
      </c>
      <c r="C514" s="43">
        <v>509</v>
      </c>
      <c r="D514" s="45" t="s">
        <v>2005</v>
      </c>
      <c r="E514" s="46" t="s">
        <v>116</v>
      </c>
      <c r="F514" s="47" t="s">
        <v>1264</v>
      </c>
      <c r="G514" s="57" t="s">
        <v>124</v>
      </c>
      <c r="H514" s="58">
        <v>2008</v>
      </c>
      <c r="I514" s="59">
        <v>2008</v>
      </c>
      <c r="J514" s="51">
        <v>108.89</v>
      </c>
      <c r="K514" s="52" t="s">
        <v>97</v>
      </c>
      <c r="L514" s="58">
        <v>1</v>
      </c>
      <c r="M514" s="91"/>
      <c r="N514" s="53" t="s">
        <v>125</v>
      </c>
      <c r="O514" s="63"/>
      <c r="P514" s="54">
        <v>11182.97364312609</v>
      </c>
      <c r="Q514" s="104"/>
      <c r="R514" s="55">
        <v>499.14</v>
      </c>
      <c r="S514" s="46"/>
      <c r="T514" s="46" t="s">
        <v>99</v>
      </c>
      <c r="U514" s="116"/>
    </row>
    <row r="515" spans="1:21" ht="38.25" customHeight="1" x14ac:dyDescent="0.15">
      <c r="A515" s="110"/>
      <c r="B515" s="77" t="s">
        <v>1166</v>
      </c>
      <c r="C515" s="43">
        <v>510</v>
      </c>
      <c r="D515" s="45" t="s">
        <v>1265</v>
      </c>
      <c r="E515" s="46" t="s">
        <v>116</v>
      </c>
      <c r="F515" s="47" t="s">
        <v>1266</v>
      </c>
      <c r="G515" s="57" t="s">
        <v>124</v>
      </c>
      <c r="H515" s="58">
        <v>1999</v>
      </c>
      <c r="I515" s="59">
        <v>1999</v>
      </c>
      <c r="J515" s="51">
        <v>46.37</v>
      </c>
      <c r="K515" s="52" t="s">
        <v>97</v>
      </c>
      <c r="L515" s="58">
        <v>1</v>
      </c>
      <c r="M515" s="91"/>
      <c r="N515" s="53" t="s">
        <v>125</v>
      </c>
      <c r="O515" s="63"/>
      <c r="P515" s="54">
        <v>14612.421824455469</v>
      </c>
      <c r="Q515" s="104"/>
      <c r="R515" s="55">
        <v>304</v>
      </c>
      <c r="S515" s="46"/>
      <c r="T515" s="46" t="s">
        <v>99</v>
      </c>
      <c r="U515" s="116"/>
    </row>
    <row r="516" spans="1:21" ht="38.25" customHeight="1" x14ac:dyDescent="0.15">
      <c r="A516" s="110"/>
      <c r="B516" s="77" t="s">
        <v>1166</v>
      </c>
      <c r="C516" s="43">
        <v>511</v>
      </c>
      <c r="D516" s="45" t="s">
        <v>1267</v>
      </c>
      <c r="E516" s="46" t="s">
        <v>116</v>
      </c>
      <c r="F516" s="47" t="s">
        <v>1268</v>
      </c>
      <c r="G516" s="57" t="s">
        <v>124</v>
      </c>
      <c r="H516" s="58">
        <v>1986</v>
      </c>
      <c r="I516" s="59">
        <v>1986</v>
      </c>
      <c r="J516" s="51">
        <v>42.23</v>
      </c>
      <c r="K516" s="52" t="s">
        <v>97</v>
      </c>
      <c r="L516" s="58">
        <v>1</v>
      </c>
      <c r="M516" s="91"/>
      <c r="N516" s="53" t="s">
        <v>125</v>
      </c>
      <c r="O516" s="63"/>
      <c r="P516" s="54">
        <v>4937.058962822638</v>
      </c>
      <c r="Q516" s="104"/>
      <c r="R516" s="55">
        <v>0</v>
      </c>
      <c r="S516" s="46"/>
      <c r="T516" s="46" t="s">
        <v>99</v>
      </c>
      <c r="U516" s="116"/>
    </row>
    <row r="517" spans="1:21" ht="38.25" customHeight="1" x14ac:dyDescent="0.15">
      <c r="A517" s="110"/>
      <c r="B517" s="77" t="s">
        <v>1166</v>
      </c>
      <c r="C517" s="43">
        <v>512</v>
      </c>
      <c r="D517" s="45" t="s">
        <v>1269</v>
      </c>
      <c r="E517" s="46" t="s">
        <v>116</v>
      </c>
      <c r="F517" s="47" t="s">
        <v>1270</v>
      </c>
      <c r="G517" s="57" t="s">
        <v>124</v>
      </c>
      <c r="H517" s="58">
        <v>1974</v>
      </c>
      <c r="I517" s="59">
        <v>1974</v>
      </c>
      <c r="J517" s="51">
        <v>54.1</v>
      </c>
      <c r="K517" s="52" t="s">
        <v>97</v>
      </c>
      <c r="L517" s="58">
        <v>1</v>
      </c>
      <c r="M517" s="91"/>
      <c r="N517" s="53" t="s">
        <v>125</v>
      </c>
      <c r="O517" s="63"/>
      <c r="P517" s="54">
        <v>6239.4269870609978</v>
      </c>
      <c r="Q517" s="104"/>
      <c r="R517" s="55">
        <v>312</v>
      </c>
      <c r="S517" s="46"/>
      <c r="T517" s="46" t="s">
        <v>99</v>
      </c>
      <c r="U517" s="116"/>
    </row>
    <row r="518" spans="1:21" ht="38.25" customHeight="1" x14ac:dyDescent="0.15">
      <c r="A518" s="110"/>
      <c r="B518" s="77" t="s">
        <v>1166</v>
      </c>
      <c r="C518" s="43">
        <v>513</v>
      </c>
      <c r="D518" s="45" t="s">
        <v>1271</v>
      </c>
      <c r="E518" s="46" t="s">
        <v>116</v>
      </c>
      <c r="F518" s="47" t="s">
        <v>1272</v>
      </c>
      <c r="G518" s="57" t="s">
        <v>124</v>
      </c>
      <c r="H518" s="58">
        <v>1968</v>
      </c>
      <c r="I518" s="59">
        <v>1968</v>
      </c>
      <c r="J518" s="51">
        <v>67.16</v>
      </c>
      <c r="K518" s="52" t="s">
        <v>97</v>
      </c>
      <c r="L518" s="58">
        <v>1</v>
      </c>
      <c r="M518" s="91"/>
      <c r="N518" s="53" t="s">
        <v>125</v>
      </c>
      <c r="O518" s="63"/>
      <c r="P518" s="54">
        <v>9339.8898153662903</v>
      </c>
      <c r="Q518" s="104"/>
      <c r="R518" s="55">
        <v>0</v>
      </c>
      <c r="S518" s="46"/>
      <c r="T518" s="46" t="s">
        <v>99</v>
      </c>
      <c r="U518" s="116"/>
    </row>
    <row r="519" spans="1:21" ht="38.25" customHeight="1" x14ac:dyDescent="0.15">
      <c r="A519" s="110"/>
      <c r="B519" s="77" t="s">
        <v>1166</v>
      </c>
      <c r="C519" s="43">
        <v>514</v>
      </c>
      <c r="D519" s="45" t="s">
        <v>1273</v>
      </c>
      <c r="E519" s="46" t="s">
        <v>101</v>
      </c>
      <c r="F519" s="47" t="s">
        <v>1274</v>
      </c>
      <c r="G519" s="57" t="s">
        <v>124</v>
      </c>
      <c r="H519" s="58">
        <v>1973</v>
      </c>
      <c r="I519" s="59">
        <v>1973</v>
      </c>
      <c r="J519" s="51">
        <v>135.83000000000001</v>
      </c>
      <c r="K519" s="52" t="s">
        <v>97</v>
      </c>
      <c r="L519" s="58">
        <v>2</v>
      </c>
      <c r="M519" s="91"/>
      <c r="N519" s="53" t="s">
        <v>125</v>
      </c>
      <c r="O519" s="63"/>
      <c r="P519" s="54">
        <v>5045.821983361554</v>
      </c>
      <c r="Q519" s="104"/>
      <c r="R519" s="55">
        <v>0</v>
      </c>
      <c r="S519" s="46"/>
      <c r="T519" s="46" t="s">
        <v>99</v>
      </c>
      <c r="U519" s="116"/>
    </row>
    <row r="520" spans="1:21" ht="45" customHeight="1" x14ac:dyDescent="0.15">
      <c r="A520" s="110"/>
      <c r="B520" s="77" t="s">
        <v>1166</v>
      </c>
      <c r="C520" s="43">
        <v>515</v>
      </c>
      <c r="D520" s="45" t="s">
        <v>2006</v>
      </c>
      <c r="E520" s="46" t="s">
        <v>101</v>
      </c>
      <c r="F520" s="47" t="s">
        <v>1275</v>
      </c>
      <c r="G520" s="57" t="s">
        <v>124</v>
      </c>
      <c r="H520" s="58">
        <v>2008</v>
      </c>
      <c r="I520" s="59">
        <v>2008</v>
      </c>
      <c r="J520" s="51">
        <v>82.81</v>
      </c>
      <c r="K520" s="52" t="s">
        <v>97</v>
      </c>
      <c r="L520" s="58">
        <v>1</v>
      </c>
      <c r="M520" s="91"/>
      <c r="N520" s="53" t="s">
        <v>125</v>
      </c>
      <c r="O520" s="63"/>
      <c r="P520" s="54">
        <v>10685.75051322304</v>
      </c>
      <c r="Q520" s="104"/>
      <c r="R520" s="55">
        <v>374</v>
      </c>
      <c r="S520" s="46"/>
      <c r="T520" s="46" t="s">
        <v>99</v>
      </c>
      <c r="U520" s="116"/>
    </row>
    <row r="521" spans="1:21" ht="38.25" customHeight="1" x14ac:dyDescent="0.15">
      <c r="A521" s="110"/>
      <c r="B521" s="77" t="s">
        <v>1166</v>
      </c>
      <c r="C521" s="43">
        <v>516</v>
      </c>
      <c r="D521" s="45" t="s">
        <v>1276</v>
      </c>
      <c r="E521" s="46" t="s">
        <v>101</v>
      </c>
      <c r="F521" s="47" t="s">
        <v>1277</v>
      </c>
      <c r="G521" s="57" t="s">
        <v>124</v>
      </c>
      <c r="H521" s="58">
        <v>1971</v>
      </c>
      <c r="I521" s="59">
        <v>1971</v>
      </c>
      <c r="J521" s="51">
        <v>48</v>
      </c>
      <c r="K521" s="52" t="s">
        <v>97</v>
      </c>
      <c r="L521" s="58">
        <v>1</v>
      </c>
      <c r="M521" s="91"/>
      <c r="N521" s="53" t="s">
        <v>125</v>
      </c>
      <c r="O521" s="63"/>
      <c r="P521" s="54">
        <v>3367.4375</v>
      </c>
      <c r="Q521" s="104"/>
      <c r="R521" s="55">
        <v>0</v>
      </c>
      <c r="S521" s="46"/>
      <c r="T521" s="46" t="s">
        <v>99</v>
      </c>
      <c r="U521" s="116"/>
    </row>
    <row r="522" spans="1:21" ht="38.25" customHeight="1" x14ac:dyDescent="0.15">
      <c r="A522" s="110"/>
      <c r="B522" s="77" t="s">
        <v>1166</v>
      </c>
      <c r="C522" s="43">
        <v>517</v>
      </c>
      <c r="D522" s="45" t="s">
        <v>1278</v>
      </c>
      <c r="E522" s="46" t="s">
        <v>101</v>
      </c>
      <c r="F522" s="47" t="s">
        <v>1279</v>
      </c>
      <c r="G522" s="57" t="s">
        <v>124</v>
      </c>
      <c r="H522" s="58">
        <v>1985</v>
      </c>
      <c r="I522" s="59">
        <v>1985</v>
      </c>
      <c r="J522" s="51">
        <v>42.23</v>
      </c>
      <c r="K522" s="52" t="s">
        <v>97</v>
      </c>
      <c r="L522" s="58">
        <v>1</v>
      </c>
      <c r="M522" s="91"/>
      <c r="N522" s="53" t="s">
        <v>125</v>
      </c>
      <c r="O522" s="63"/>
      <c r="P522" s="54">
        <v>3380.4404451811511</v>
      </c>
      <c r="Q522" s="104"/>
      <c r="R522" s="55">
        <v>0</v>
      </c>
      <c r="S522" s="46"/>
      <c r="T522" s="46" t="s">
        <v>99</v>
      </c>
      <c r="U522" s="116"/>
    </row>
    <row r="523" spans="1:21" ht="38.25" customHeight="1" x14ac:dyDescent="0.15">
      <c r="A523" s="110"/>
      <c r="B523" s="77" t="s">
        <v>1166</v>
      </c>
      <c r="C523" s="43">
        <v>518</v>
      </c>
      <c r="D523" s="45" t="s">
        <v>1280</v>
      </c>
      <c r="E523" s="46" t="s">
        <v>101</v>
      </c>
      <c r="F523" s="47" t="s">
        <v>1281</v>
      </c>
      <c r="G523" s="57" t="s">
        <v>124</v>
      </c>
      <c r="H523" s="58">
        <v>1977</v>
      </c>
      <c r="I523" s="59">
        <v>1977</v>
      </c>
      <c r="J523" s="51">
        <v>47.51</v>
      </c>
      <c r="K523" s="52" t="s">
        <v>97</v>
      </c>
      <c r="L523" s="58">
        <v>1</v>
      </c>
      <c r="M523" s="91"/>
      <c r="N523" s="53" t="s">
        <v>125</v>
      </c>
      <c r="O523" s="63"/>
      <c r="P523" s="54">
        <v>4136.097663649758</v>
      </c>
      <c r="Q523" s="104"/>
      <c r="R523" s="55">
        <v>312.99</v>
      </c>
      <c r="S523" s="46"/>
      <c r="T523" s="46" t="s">
        <v>99</v>
      </c>
      <c r="U523" s="116"/>
    </row>
    <row r="524" spans="1:21" ht="38.25" customHeight="1" x14ac:dyDescent="0.15">
      <c r="A524" s="110"/>
      <c r="B524" s="77" t="s">
        <v>1166</v>
      </c>
      <c r="C524" s="43">
        <v>519</v>
      </c>
      <c r="D524" s="45" t="s">
        <v>1282</v>
      </c>
      <c r="E524" s="46" t="s">
        <v>101</v>
      </c>
      <c r="F524" s="47" t="s">
        <v>1283</v>
      </c>
      <c r="G524" s="57" t="s">
        <v>176</v>
      </c>
      <c r="H524" s="58">
        <v>1982</v>
      </c>
      <c r="I524" s="59">
        <v>1982</v>
      </c>
      <c r="J524" s="51">
        <v>40.15</v>
      </c>
      <c r="K524" s="52" t="s">
        <v>97</v>
      </c>
      <c r="L524" s="58">
        <v>1</v>
      </c>
      <c r="M524" s="91"/>
      <c r="N524" s="53" t="s">
        <v>125</v>
      </c>
      <c r="O524" s="63"/>
      <c r="P524" s="54">
        <v>8042.5404732254046</v>
      </c>
      <c r="Q524" s="104"/>
      <c r="R524" s="55">
        <v>0</v>
      </c>
      <c r="S524" s="46"/>
      <c r="T524" s="46" t="s">
        <v>99</v>
      </c>
      <c r="U524" s="116"/>
    </row>
    <row r="525" spans="1:21" ht="38.25" customHeight="1" x14ac:dyDescent="0.15">
      <c r="A525" s="110"/>
      <c r="B525" s="77" t="s">
        <v>1166</v>
      </c>
      <c r="C525" s="43">
        <v>520</v>
      </c>
      <c r="D525" s="45" t="s">
        <v>1284</v>
      </c>
      <c r="E525" s="46" t="s">
        <v>101</v>
      </c>
      <c r="F525" s="47" t="s">
        <v>1285</v>
      </c>
      <c r="G525" s="57" t="s">
        <v>124</v>
      </c>
      <c r="H525" s="58">
        <v>1979</v>
      </c>
      <c r="I525" s="59">
        <v>1979</v>
      </c>
      <c r="J525" s="51">
        <v>35.32</v>
      </c>
      <c r="K525" s="52" t="s">
        <v>97</v>
      </c>
      <c r="L525" s="58">
        <v>1</v>
      </c>
      <c r="M525" s="91"/>
      <c r="N525" s="53" t="s">
        <v>125</v>
      </c>
      <c r="O525" s="63"/>
      <c r="P525" s="54">
        <v>8376.9818799546993</v>
      </c>
      <c r="Q525" s="104"/>
      <c r="R525" s="55">
        <v>127.82</v>
      </c>
      <c r="S525" s="46"/>
      <c r="T525" s="46" t="s">
        <v>99</v>
      </c>
      <c r="U525" s="116"/>
    </row>
    <row r="526" spans="1:21" ht="38.25" customHeight="1" x14ac:dyDescent="0.15">
      <c r="A526" s="110"/>
      <c r="B526" s="77" t="s">
        <v>1166</v>
      </c>
      <c r="C526" s="43">
        <v>521</v>
      </c>
      <c r="D526" s="45" t="s">
        <v>1286</v>
      </c>
      <c r="E526" s="46" t="s">
        <v>101</v>
      </c>
      <c r="F526" s="47" t="s">
        <v>1287</v>
      </c>
      <c r="G526" s="57" t="s">
        <v>526</v>
      </c>
      <c r="H526" s="58">
        <v>1976</v>
      </c>
      <c r="I526" s="59">
        <v>1976</v>
      </c>
      <c r="J526" s="51">
        <v>54.3</v>
      </c>
      <c r="K526" s="52" t="s">
        <v>97</v>
      </c>
      <c r="L526" s="58">
        <v>1</v>
      </c>
      <c r="M526" s="91"/>
      <c r="N526" s="53" t="s">
        <v>125</v>
      </c>
      <c r="O526" s="63"/>
      <c r="P526" s="54">
        <v>8088.4530386740335</v>
      </c>
      <c r="Q526" s="104"/>
      <c r="R526" s="55">
        <v>0</v>
      </c>
      <c r="S526" s="46"/>
      <c r="T526" s="46" t="s">
        <v>99</v>
      </c>
      <c r="U526" s="116"/>
    </row>
    <row r="527" spans="1:21" ht="38.25" customHeight="1" x14ac:dyDescent="0.15">
      <c r="A527" s="110"/>
      <c r="B527" s="77" t="s">
        <v>1166</v>
      </c>
      <c r="C527" s="43">
        <v>522</v>
      </c>
      <c r="D527" s="45" t="s">
        <v>1288</v>
      </c>
      <c r="E527" s="46" t="s">
        <v>101</v>
      </c>
      <c r="F527" s="47" t="s">
        <v>1289</v>
      </c>
      <c r="G527" s="57" t="s">
        <v>176</v>
      </c>
      <c r="H527" s="58">
        <v>1981</v>
      </c>
      <c r="I527" s="59">
        <v>1981</v>
      </c>
      <c r="J527" s="51">
        <v>40.15</v>
      </c>
      <c r="K527" s="52" t="s">
        <v>97</v>
      </c>
      <c r="L527" s="58">
        <v>1</v>
      </c>
      <c r="M527" s="91"/>
      <c r="N527" s="53" t="s">
        <v>125</v>
      </c>
      <c r="O527" s="63"/>
      <c r="P527" s="54">
        <v>8453.3001245330015</v>
      </c>
      <c r="Q527" s="104"/>
      <c r="R527" s="55">
        <v>0</v>
      </c>
      <c r="S527" s="46"/>
      <c r="T527" s="46" t="s">
        <v>99</v>
      </c>
      <c r="U527" s="116"/>
    </row>
    <row r="528" spans="1:21" ht="38.25" customHeight="1" x14ac:dyDescent="0.15">
      <c r="A528" s="110"/>
      <c r="B528" s="77" t="s">
        <v>1166</v>
      </c>
      <c r="C528" s="43">
        <v>523</v>
      </c>
      <c r="D528" s="45" t="s">
        <v>1290</v>
      </c>
      <c r="E528" s="46" t="s">
        <v>101</v>
      </c>
      <c r="F528" s="47" t="s">
        <v>1291</v>
      </c>
      <c r="G528" s="57" t="s">
        <v>124</v>
      </c>
      <c r="H528" s="58">
        <v>1980</v>
      </c>
      <c r="I528" s="59">
        <v>1980</v>
      </c>
      <c r="J528" s="51">
        <v>33.1</v>
      </c>
      <c r="K528" s="52" t="s">
        <v>97</v>
      </c>
      <c r="L528" s="58">
        <v>1</v>
      </c>
      <c r="M528" s="91"/>
      <c r="N528" s="53" t="s">
        <v>125</v>
      </c>
      <c r="O528" s="63"/>
      <c r="P528" s="54">
        <v>4066.5861027190331</v>
      </c>
      <c r="Q528" s="104"/>
      <c r="R528" s="55">
        <v>102</v>
      </c>
      <c r="S528" s="46"/>
      <c r="T528" s="46" t="s">
        <v>99</v>
      </c>
      <c r="U528" s="116"/>
    </row>
    <row r="529" spans="1:21" ht="38.25" customHeight="1" x14ac:dyDescent="0.15">
      <c r="A529" s="110"/>
      <c r="B529" s="77" t="s">
        <v>1166</v>
      </c>
      <c r="C529" s="43">
        <v>524</v>
      </c>
      <c r="D529" s="45" t="s">
        <v>1292</v>
      </c>
      <c r="E529" s="46" t="s">
        <v>101</v>
      </c>
      <c r="F529" s="47" t="s">
        <v>1293</v>
      </c>
      <c r="G529" s="57" t="s">
        <v>124</v>
      </c>
      <c r="H529" s="58">
        <v>1983</v>
      </c>
      <c r="I529" s="59">
        <v>1983</v>
      </c>
      <c r="J529" s="51">
        <v>39.74</v>
      </c>
      <c r="K529" s="52" t="s">
        <v>97</v>
      </c>
      <c r="L529" s="58">
        <v>1</v>
      </c>
      <c r="M529" s="91"/>
      <c r="N529" s="53" t="s">
        <v>125</v>
      </c>
      <c r="O529" s="63"/>
      <c r="P529" s="54">
        <v>7307.7503774534471</v>
      </c>
      <c r="Q529" s="104"/>
      <c r="R529" s="55">
        <v>0</v>
      </c>
      <c r="S529" s="46"/>
      <c r="T529" s="46" t="s">
        <v>99</v>
      </c>
      <c r="U529" s="116"/>
    </row>
    <row r="530" spans="1:21" ht="38.25" customHeight="1" x14ac:dyDescent="0.15">
      <c r="A530" s="110"/>
      <c r="B530" s="77" t="s">
        <v>1166</v>
      </c>
      <c r="C530" s="43">
        <v>525</v>
      </c>
      <c r="D530" s="45" t="s">
        <v>1294</v>
      </c>
      <c r="E530" s="46" t="s">
        <v>101</v>
      </c>
      <c r="F530" s="47" t="s">
        <v>1295</v>
      </c>
      <c r="G530" s="57" t="s">
        <v>124</v>
      </c>
      <c r="H530" s="58">
        <v>1988</v>
      </c>
      <c r="I530" s="59">
        <v>1988</v>
      </c>
      <c r="J530" s="51">
        <v>42.23</v>
      </c>
      <c r="K530" s="52" t="s">
        <v>97</v>
      </c>
      <c r="L530" s="58">
        <v>1</v>
      </c>
      <c r="M530" s="91"/>
      <c r="N530" s="53" t="s">
        <v>125</v>
      </c>
      <c r="O530" s="63"/>
      <c r="P530" s="54">
        <v>5588.1127160786173</v>
      </c>
      <c r="Q530" s="104"/>
      <c r="R530" s="55">
        <v>0</v>
      </c>
      <c r="S530" s="46"/>
      <c r="T530" s="46" t="s">
        <v>99</v>
      </c>
      <c r="U530" s="116"/>
    </row>
    <row r="531" spans="1:21" ht="38.25" customHeight="1" x14ac:dyDescent="0.15">
      <c r="A531" s="110"/>
      <c r="B531" s="77" t="s">
        <v>1166</v>
      </c>
      <c r="C531" s="43">
        <v>526</v>
      </c>
      <c r="D531" s="45" t="s">
        <v>1296</v>
      </c>
      <c r="E531" s="46" t="s">
        <v>101</v>
      </c>
      <c r="F531" s="47" t="s">
        <v>1297</v>
      </c>
      <c r="G531" s="57" t="s">
        <v>124</v>
      </c>
      <c r="H531" s="58">
        <v>1989</v>
      </c>
      <c r="I531" s="59">
        <v>1989</v>
      </c>
      <c r="J531" s="51">
        <v>57.96</v>
      </c>
      <c r="K531" s="52" t="s">
        <v>97</v>
      </c>
      <c r="L531" s="58">
        <v>2</v>
      </c>
      <c r="M531" s="91"/>
      <c r="N531" s="53" t="s">
        <v>125</v>
      </c>
      <c r="O531" s="63"/>
      <c r="P531" s="54">
        <v>6874.1718426501038</v>
      </c>
      <c r="Q531" s="104"/>
      <c r="R531" s="55">
        <v>0</v>
      </c>
      <c r="S531" s="46"/>
      <c r="T531" s="46" t="s">
        <v>99</v>
      </c>
      <c r="U531" s="116"/>
    </row>
    <row r="532" spans="1:21" ht="38.25" customHeight="1" x14ac:dyDescent="0.15">
      <c r="A532" s="110"/>
      <c r="B532" s="77" t="s">
        <v>1166</v>
      </c>
      <c r="C532" s="43">
        <v>527</v>
      </c>
      <c r="D532" s="45" t="s">
        <v>1298</v>
      </c>
      <c r="E532" s="46" t="s">
        <v>94</v>
      </c>
      <c r="F532" s="47" t="s">
        <v>1299</v>
      </c>
      <c r="G532" s="57" t="s">
        <v>124</v>
      </c>
      <c r="H532" s="58">
        <v>2001</v>
      </c>
      <c r="I532" s="59">
        <v>2001</v>
      </c>
      <c r="J532" s="51">
        <v>136.63</v>
      </c>
      <c r="K532" s="52" t="s">
        <v>97</v>
      </c>
      <c r="L532" s="58">
        <v>1</v>
      </c>
      <c r="M532" s="91"/>
      <c r="N532" s="53" t="s">
        <v>125</v>
      </c>
      <c r="O532" s="63"/>
      <c r="P532" s="54">
        <v>11509.624533411403</v>
      </c>
      <c r="Q532" s="104"/>
      <c r="R532" s="55">
        <v>306.38</v>
      </c>
      <c r="S532" s="46"/>
      <c r="T532" s="46" t="s">
        <v>99</v>
      </c>
      <c r="U532" s="116"/>
    </row>
    <row r="533" spans="1:21" ht="38.25" customHeight="1" x14ac:dyDescent="0.15">
      <c r="A533" s="110"/>
      <c r="B533" s="77" t="s">
        <v>1166</v>
      </c>
      <c r="C533" s="43">
        <v>528</v>
      </c>
      <c r="D533" s="45" t="s">
        <v>1300</v>
      </c>
      <c r="E533" s="46" t="s">
        <v>94</v>
      </c>
      <c r="F533" s="47" t="s">
        <v>1301</v>
      </c>
      <c r="G533" s="57" t="s">
        <v>124</v>
      </c>
      <c r="H533" s="58">
        <v>1998</v>
      </c>
      <c r="I533" s="59">
        <v>1998</v>
      </c>
      <c r="J533" s="51">
        <v>49.68</v>
      </c>
      <c r="K533" s="52" t="s">
        <v>97</v>
      </c>
      <c r="L533" s="58">
        <v>1</v>
      </c>
      <c r="M533" s="91"/>
      <c r="N533" s="53" t="s">
        <v>125</v>
      </c>
      <c r="O533" s="63"/>
      <c r="P533" s="54">
        <v>14851.227858293076</v>
      </c>
      <c r="Q533" s="104"/>
      <c r="R533" s="55">
        <v>0</v>
      </c>
      <c r="S533" s="46"/>
      <c r="T533" s="46" t="s">
        <v>99</v>
      </c>
      <c r="U533" s="116"/>
    </row>
    <row r="534" spans="1:21" ht="38.25" customHeight="1" x14ac:dyDescent="0.15">
      <c r="A534" s="110"/>
      <c r="B534" s="77" t="s">
        <v>1166</v>
      </c>
      <c r="C534" s="43">
        <v>529</v>
      </c>
      <c r="D534" s="45" t="s">
        <v>1302</v>
      </c>
      <c r="E534" s="46" t="s">
        <v>94</v>
      </c>
      <c r="F534" s="47" t="s">
        <v>1303</v>
      </c>
      <c r="G534" s="57" t="s">
        <v>124</v>
      </c>
      <c r="H534" s="58">
        <v>1989</v>
      </c>
      <c r="I534" s="59">
        <v>1989</v>
      </c>
      <c r="J534" s="51">
        <v>45.55</v>
      </c>
      <c r="K534" s="52" t="s">
        <v>97</v>
      </c>
      <c r="L534" s="58">
        <v>1</v>
      </c>
      <c r="M534" s="91"/>
      <c r="N534" s="53" t="s">
        <v>125</v>
      </c>
      <c r="O534" s="63"/>
      <c r="P534" s="54">
        <v>8330.3183315038423</v>
      </c>
      <c r="Q534" s="104"/>
      <c r="R534" s="55">
        <v>183.4</v>
      </c>
      <c r="S534" s="46"/>
      <c r="T534" s="46" t="s">
        <v>99</v>
      </c>
      <c r="U534" s="116"/>
    </row>
    <row r="535" spans="1:21" ht="38.25" customHeight="1" x14ac:dyDescent="0.15">
      <c r="A535" s="110"/>
      <c r="B535" s="77" t="s">
        <v>1166</v>
      </c>
      <c r="C535" s="43">
        <v>530</v>
      </c>
      <c r="D535" s="45" t="s">
        <v>1304</v>
      </c>
      <c r="E535" s="46" t="s">
        <v>94</v>
      </c>
      <c r="F535" s="47" t="s">
        <v>1305</v>
      </c>
      <c r="G535" s="57" t="s">
        <v>124</v>
      </c>
      <c r="H535" s="58">
        <v>1984</v>
      </c>
      <c r="I535" s="59">
        <v>1984</v>
      </c>
      <c r="J535" s="51">
        <v>19.87</v>
      </c>
      <c r="K535" s="52" t="s">
        <v>97</v>
      </c>
      <c r="L535" s="58">
        <v>1</v>
      </c>
      <c r="M535" s="91"/>
      <c r="N535" s="53" t="s">
        <v>125</v>
      </c>
      <c r="O535" s="63"/>
      <c r="P535" s="54">
        <v>3519.2752893809761</v>
      </c>
      <c r="Q535" s="104"/>
      <c r="R535" s="55">
        <v>80</v>
      </c>
      <c r="S535" s="46"/>
      <c r="T535" s="46" t="s">
        <v>99</v>
      </c>
      <c r="U535" s="116"/>
    </row>
    <row r="536" spans="1:21" ht="38.25" customHeight="1" x14ac:dyDescent="0.15">
      <c r="A536" s="110"/>
      <c r="B536" s="77" t="s">
        <v>1166</v>
      </c>
      <c r="C536" s="43">
        <v>531</v>
      </c>
      <c r="D536" s="45" t="s">
        <v>1306</v>
      </c>
      <c r="E536" s="46" t="s">
        <v>94</v>
      </c>
      <c r="F536" s="47" t="s">
        <v>1307</v>
      </c>
      <c r="G536" s="57" t="s">
        <v>124</v>
      </c>
      <c r="H536" s="58">
        <v>1989</v>
      </c>
      <c r="I536" s="59">
        <v>1989</v>
      </c>
      <c r="J536" s="51">
        <v>45.55</v>
      </c>
      <c r="K536" s="52" t="s">
        <v>97</v>
      </c>
      <c r="L536" s="58">
        <v>1</v>
      </c>
      <c r="M536" s="91"/>
      <c r="N536" s="53" t="s">
        <v>125</v>
      </c>
      <c r="O536" s="63"/>
      <c r="P536" s="54">
        <v>5884.6981339187705</v>
      </c>
      <c r="Q536" s="104"/>
      <c r="R536" s="55">
        <v>0</v>
      </c>
      <c r="S536" s="46"/>
      <c r="T536" s="46" t="s">
        <v>99</v>
      </c>
      <c r="U536" s="116"/>
    </row>
    <row r="537" spans="1:21" ht="45" customHeight="1" x14ac:dyDescent="0.15">
      <c r="A537" s="110"/>
      <c r="B537" s="77" t="s">
        <v>1166</v>
      </c>
      <c r="C537" s="43">
        <v>532</v>
      </c>
      <c r="D537" s="45" t="s">
        <v>2007</v>
      </c>
      <c r="E537" s="46" t="s">
        <v>94</v>
      </c>
      <c r="F537" s="47" t="s">
        <v>1308</v>
      </c>
      <c r="G537" s="57" t="s">
        <v>124</v>
      </c>
      <c r="H537" s="58">
        <v>2008</v>
      </c>
      <c r="I537" s="59">
        <v>2008</v>
      </c>
      <c r="J537" s="51">
        <v>78.66</v>
      </c>
      <c r="K537" s="52" t="s">
        <v>97</v>
      </c>
      <c r="L537" s="58">
        <v>2</v>
      </c>
      <c r="M537" s="91"/>
      <c r="N537" s="53" t="s">
        <v>125</v>
      </c>
      <c r="O537" s="63"/>
      <c r="P537" s="54">
        <v>9723.2901093312994</v>
      </c>
      <c r="Q537" s="104"/>
      <c r="R537" s="55">
        <v>289</v>
      </c>
      <c r="S537" s="46"/>
      <c r="T537" s="46" t="s">
        <v>99</v>
      </c>
      <c r="U537" s="116"/>
    </row>
    <row r="538" spans="1:21" ht="38.25" customHeight="1" x14ac:dyDescent="0.15">
      <c r="A538" s="110"/>
      <c r="B538" s="77" t="s">
        <v>1166</v>
      </c>
      <c r="C538" s="43">
        <v>533</v>
      </c>
      <c r="D538" s="45" t="s">
        <v>1309</v>
      </c>
      <c r="E538" s="46" t="s">
        <v>94</v>
      </c>
      <c r="F538" s="47" t="s">
        <v>1310</v>
      </c>
      <c r="G538" s="57" t="s">
        <v>124</v>
      </c>
      <c r="H538" s="58">
        <v>1995</v>
      </c>
      <c r="I538" s="59">
        <v>1995</v>
      </c>
      <c r="J538" s="51">
        <v>49.69</v>
      </c>
      <c r="K538" s="52" t="s">
        <v>97</v>
      </c>
      <c r="L538" s="58">
        <v>1</v>
      </c>
      <c r="M538" s="91"/>
      <c r="N538" s="53" t="s">
        <v>125</v>
      </c>
      <c r="O538" s="63"/>
      <c r="P538" s="54">
        <v>4598.5308915274709</v>
      </c>
      <c r="Q538" s="104"/>
      <c r="R538" s="55">
        <v>0</v>
      </c>
      <c r="S538" s="46"/>
      <c r="T538" s="46" t="s">
        <v>99</v>
      </c>
      <c r="U538" s="116"/>
    </row>
    <row r="539" spans="1:21" ht="38.25" customHeight="1" x14ac:dyDescent="0.15">
      <c r="A539" s="110"/>
      <c r="B539" s="77" t="s">
        <v>1166</v>
      </c>
      <c r="C539" s="43">
        <v>534</v>
      </c>
      <c r="D539" s="45" t="s">
        <v>1311</v>
      </c>
      <c r="E539" s="46" t="s">
        <v>104</v>
      </c>
      <c r="F539" s="47" t="s">
        <v>1312</v>
      </c>
      <c r="G539" s="57" t="s">
        <v>124</v>
      </c>
      <c r="H539" s="58">
        <v>1993</v>
      </c>
      <c r="I539" s="59">
        <v>1993</v>
      </c>
      <c r="J539" s="51">
        <v>99.37</v>
      </c>
      <c r="K539" s="52" t="s">
        <v>97</v>
      </c>
      <c r="L539" s="58">
        <v>1</v>
      </c>
      <c r="M539" s="91"/>
      <c r="N539" s="53" t="s">
        <v>125</v>
      </c>
      <c r="O539" s="63"/>
      <c r="P539" s="54">
        <v>6338.0094595954506</v>
      </c>
      <c r="Q539" s="104"/>
      <c r="R539" s="55">
        <v>536</v>
      </c>
      <c r="S539" s="46"/>
      <c r="T539" s="46" t="s">
        <v>99</v>
      </c>
      <c r="U539" s="116"/>
    </row>
    <row r="540" spans="1:21" ht="38.25" customHeight="1" x14ac:dyDescent="0.15">
      <c r="A540" s="110"/>
      <c r="B540" s="77" t="s">
        <v>1166</v>
      </c>
      <c r="C540" s="43">
        <v>535</v>
      </c>
      <c r="D540" s="45" t="s">
        <v>1313</v>
      </c>
      <c r="E540" s="46" t="s">
        <v>104</v>
      </c>
      <c r="F540" s="47" t="s">
        <v>1314</v>
      </c>
      <c r="G540" s="57" t="s">
        <v>124</v>
      </c>
      <c r="H540" s="58">
        <v>1985</v>
      </c>
      <c r="I540" s="59">
        <v>1985</v>
      </c>
      <c r="J540" s="51">
        <v>42.23</v>
      </c>
      <c r="K540" s="52" t="s">
        <v>97</v>
      </c>
      <c r="L540" s="58">
        <v>1</v>
      </c>
      <c r="M540" s="91"/>
      <c r="N540" s="53" t="s">
        <v>125</v>
      </c>
      <c r="O540" s="63"/>
      <c r="P540" s="54">
        <v>4879.0433341226617</v>
      </c>
      <c r="Q540" s="104"/>
      <c r="R540" s="55">
        <v>0</v>
      </c>
      <c r="S540" s="46"/>
      <c r="T540" s="46" t="s">
        <v>99</v>
      </c>
      <c r="U540" s="116"/>
    </row>
    <row r="541" spans="1:21" ht="38.25" customHeight="1" x14ac:dyDescent="0.15">
      <c r="A541" s="110"/>
      <c r="B541" s="77" t="s">
        <v>1166</v>
      </c>
      <c r="C541" s="43">
        <v>536</v>
      </c>
      <c r="D541" s="45" t="s">
        <v>1315</v>
      </c>
      <c r="E541" s="46" t="s">
        <v>104</v>
      </c>
      <c r="F541" s="47" t="s">
        <v>1316</v>
      </c>
      <c r="G541" s="57" t="s">
        <v>124</v>
      </c>
      <c r="H541" s="58">
        <v>1979</v>
      </c>
      <c r="I541" s="59">
        <v>1979</v>
      </c>
      <c r="J541" s="51">
        <v>35.32</v>
      </c>
      <c r="K541" s="52" t="s">
        <v>97</v>
      </c>
      <c r="L541" s="58">
        <v>1</v>
      </c>
      <c r="M541" s="91"/>
      <c r="N541" s="53" t="s">
        <v>125</v>
      </c>
      <c r="O541" s="63"/>
      <c r="P541" s="54">
        <v>7656.8799546998871</v>
      </c>
      <c r="Q541" s="104"/>
      <c r="R541" s="55">
        <v>0</v>
      </c>
      <c r="S541" s="46"/>
      <c r="T541" s="46" t="s">
        <v>99</v>
      </c>
      <c r="U541" s="116"/>
    </row>
    <row r="542" spans="1:21" ht="38.25" customHeight="1" x14ac:dyDescent="0.15">
      <c r="A542" s="110"/>
      <c r="B542" s="77" t="s">
        <v>1166</v>
      </c>
      <c r="C542" s="43">
        <v>537</v>
      </c>
      <c r="D542" s="45" t="s">
        <v>1317</v>
      </c>
      <c r="E542" s="46" t="s">
        <v>104</v>
      </c>
      <c r="F542" s="47" t="s">
        <v>1318</v>
      </c>
      <c r="G542" s="57" t="s">
        <v>124</v>
      </c>
      <c r="H542" s="58">
        <v>1990</v>
      </c>
      <c r="I542" s="59">
        <v>1990</v>
      </c>
      <c r="J542" s="51">
        <v>45.55</v>
      </c>
      <c r="K542" s="52" t="s">
        <v>97</v>
      </c>
      <c r="L542" s="58">
        <v>1</v>
      </c>
      <c r="M542" s="91"/>
      <c r="N542" s="53" t="s">
        <v>125</v>
      </c>
      <c r="O542" s="63"/>
      <c r="P542" s="54">
        <v>7683.1394072447865</v>
      </c>
      <c r="Q542" s="104"/>
      <c r="R542" s="55">
        <v>0</v>
      </c>
      <c r="S542" s="46"/>
      <c r="T542" s="46" t="s">
        <v>99</v>
      </c>
      <c r="U542" s="116"/>
    </row>
    <row r="543" spans="1:21" ht="38.25" customHeight="1" x14ac:dyDescent="0.15">
      <c r="A543" s="110"/>
      <c r="B543" s="77" t="s">
        <v>1166</v>
      </c>
      <c r="C543" s="43">
        <v>538</v>
      </c>
      <c r="D543" s="45" t="s">
        <v>1319</v>
      </c>
      <c r="E543" s="46" t="s">
        <v>104</v>
      </c>
      <c r="F543" s="47" t="s">
        <v>1320</v>
      </c>
      <c r="G543" s="57" t="s">
        <v>124</v>
      </c>
      <c r="H543" s="58">
        <v>1984</v>
      </c>
      <c r="I543" s="59">
        <v>1984</v>
      </c>
      <c r="J543" s="51">
        <v>42.23</v>
      </c>
      <c r="K543" s="52" t="s">
        <v>97</v>
      </c>
      <c r="L543" s="58">
        <v>1</v>
      </c>
      <c r="M543" s="91"/>
      <c r="N543" s="53" t="s">
        <v>125</v>
      </c>
      <c r="O543" s="63"/>
      <c r="P543" s="54">
        <v>6848.1411318967566</v>
      </c>
      <c r="Q543" s="104"/>
      <c r="R543" s="55">
        <v>131</v>
      </c>
      <c r="S543" s="46"/>
      <c r="T543" s="46" t="s">
        <v>99</v>
      </c>
      <c r="U543" s="116"/>
    </row>
    <row r="544" spans="1:21" ht="38.25" customHeight="1" x14ac:dyDescent="0.15">
      <c r="A544" s="110"/>
      <c r="B544" s="77" t="s">
        <v>1166</v>
      </c>
      <c r="C544" s="43">
        <v>539</v>
      </c>
      <c r="D544" s="45" t="s">
        <v>1321</v>
      </c>
      <c r="E544" s="46" t="s">
        <v>104</v>
      </c>
      <c r="F544" s="47" t="s">
        <v>1322</v>
      </c>
      <c r="G544" s="57" t="s">
        <v>526</v>
      </c>
      <c r="H544" s="58">
        <v>1972</v>
      </c>
      <c r="I544" s="59">
        <v>1972</v>
      </c>
      <c r="J544" s="51">
        <v>59.6</v>
      </c>
      <c r="K544" s="52" t="s">
        <v>97</v>
      </c>
      <c r="L544" s="58">
        <v>1</v>
      </c>
      <c r="M544" s="91"/>
      <c r="N544" s="53" t="s">
        <v>125</v>
      </c>
      <c r="O544" s="63"/>
      <c r="P544" s="54">
        <v>5521.9463087248323</v>
      </c>
      <c r="Q544" s="104"/>
      <c r="R544" s="55">
        <v>165.17</v>
      </c>
      <c r="S544" s="46"/>
      <c r="T544" s="46" t="s">
        <v>99</v>
      </c>
      <c r="U544" s="116"/>
    </row>
    <row r="545" spans="1:21" ht="38.25" customHeight="1" x14ac:dyDescent="0.15">
      <c r="A545" s="110"/>
      <c r="B545" s="77" t="s">
        <v>1166</v>
      </c>
      <c r="C545" s="43">
        <v>540</v>
      </c>
      <c r="D545" s="45" t="s">
        <v>1323</v>
      </c>
      <c r="E545" s="46" t="s">
        <v>104</v>
      </c>
      <c r="F545" s="47" t="s">
        <v>1324</v>
      </c>
      <c r="G545" s="57" t="s">
        <v>124</v>
      </c>
      <c r="H545" s="58">
        <v>1983</v>
      </c>
      <c r="I545" s="59">
        <v>1983</v>
      </c>
      <c r="J545" s="51">
        <v>39.74</v>
      </c>
      <c r="K545" s="52" t="s">
        <v>97</v>
      </c>
      <c r="L545" s="58">
        <v>1</v>
      </c>
      <c r="M545" s="91"/>
      <c r="N545" s="53" t="s">
        <v>125</v>
      </c>
      <c r="O545" s="63"/>
      <c r="P545" s="54">
        <v>4344.9421238047307</v>
      </c>
      <c r="Q545" s="104"/>
      <c r="R545" s="55">
        <v>0</v>
      </c>
      <c r="S545" s="46"/>
      <c r="T545" s="46" t="s">
        <v>99</v>
      </c>
      <c r="U545" s="116"/>
    </row>
    <row r="546" spans="1:21" ht="38.25" customHeight="1" x14ac:dyDescent="0.15">
      <c r="A546" s="110"/>
      <c r="B546" s="77" t="s">
        <v>1166</v>
      </c>
      <c r="C546" s="43">
        <v>541</v>
      </c>
      <c r="D546" s="45" t="s">
        <v>1325</v>
      </c>
      <c r="E546" s="46" t="s">
        <v>104</v>
      </c>
      <c r="F546" s="47" t="s">
        <v>1326</v>
      </c>
      <c r="G546" s="57" t="s">
        <v>526</v>
      </c>
      <c r="H546" s="58">
        <v>1973</v>
      </c>
      <c r="I546" s="59">
        <v>1973</v>
      </c>
      <c r="J546" s="51">
        <v>33</v>
      </c>
      <c r="K546" s="52" t="s">
        <v>97</v>
      </c>
      <c r="L546" s="58">
        <v>1</v>
      </c>
      <c r="M546" s="91"/>
      <c r="N546" s="53" t="s">
        <v>125</v>
      </c>
      <c r="O546" s="63"/>
      <c r="P546" s="54">
        <v>4312.333333333333</v>
      </c>
      <c r="Q546" s="104"/>
      <c r="R546" s="55">
        <v>0</v>
      </c>
      <c r="S546" s="46"/>
      <c r="T546" s="46" t="s">
        <v>99</v>
      </c>
      <c r="U546" s="116"/>
    </row>
    <row r="547" spans="1:21" ht="38.25" customHeight="1" x14ac:dyDescent="0.15">
      <c r="A547" s="110"/>
      <c r="B547" s="77" t="s">
        <v>1166</v>
      </c>
      <c r="C547" s="43">
        <v>542</v>
      </c>
      <c r="D547" s="45" t="s">
        <v>1327</v>
      </c>
      <c r="E547" s="46" t="s">
        <v>205</v>
      </c>
      <c r="F547" s="47" t="s">
        <v>1328</v>
      </c>
      <c r="G547" s="57" t="s">
        <v>124</v>
      </c>
      <c r="H547" s="58">
        <v>1987</v>
      </c>
      <c r="I547" s="59">
        <v>1987</v>
      </c>
      <c r="J547" s="51">
        <v>92.74</v>
      </c>
      <c r="K547" s="52" t="s">
        <v>97</v>
      </c>
      <c r="L547" s="58">
        <v>2</v>
      </c>
      <c r="M547" s="91"/>
      <c r="N547" s="53" t="s">
        <v>125</v>
      </c>
      <c r="O547" s="63"/>
      <c r="P547" s="54">
        <v>4614.8803105456118</v>
      </c>
      <c r="Q547" s="104"/>
      <c r="R547" s="55">
        <v>327.27</v>
      </c>
      <c r="S547" s="46"/>
      <c r="T547" s="46" t="s">
        <v>99</v>
      </c>
      <c r="U547" s="116"/>
    </row>
    <row r="548" spans="1:21" ht="38.25" customHeight="1" x14ac:dyDescent="0.15">
      <c r="A548" s="110"/>
      <c r="B548" s="77" t="s">
        <v>1166</v>
      </c>
      <c r="C548" s="43">
        <v>543</v>
      </c>
      <c r="D548" s="45" t="s">
        <v>1329</v>
      </c>
      <c r="E548" s="46" t="s">
        <v>205</v>
      </c>
      <c r="F548" s="47" t="s">
        <v>1330</v>
      </c>
      <c r="G548" s="57" t="s">
        <v>124</v>
      </c>
      <c r="H548" s="58">
        <v>2003</v>
      </c>
      <c r="I548" s="59">
        <v>2003</v>
      </c>
      <c r="J548" s="51">
        <v>81.16</v>
      </c>
      <c r="K548" s="52" t="s">
        <v>97</v>
      </c>
      <c r="L548" s="58">
        <v>1</v>
      </c>
      <c r="M548" s="91"/>
      <c r="N548" s="53" t="s">
        <v>125</v>
      </c>
      <c r="O548" s="63"/>
      <c r="P548" s="54">
        <v>11273.040906850665</v>
      </c>
      <c r="Q548" s="104"/>
      <c r="R548" s="55">
        <v>413.74</v>
      </c>
      <c r="S548" s="46"/>
      <c r="T548" s="46" t="s">
        <v>99</v>
      </c>
      <c r="U548" s="116"/>
    </row>
    <row r="549" spans="1:21" ht="38.25" customHeight="1" x14ac:dyDescent="0.15">
      <c r="A549" s="110"/>
      <c r="B549" s="77" t="s">
        <v>1166</v>
      </c>
      <c r="C549" s="43">
        <v>544</v>
      </c>
      <c r="D549" s="45" t="s">
        <v>1331</v>
      </c>
      <c r="E549" s="46" t="s">
        <v>205</v>
      </c>
      <c r="F549" s="47" t="s">
        <v>1332</v>
      </c>
      <c r="G549" s="57" t="s">
        <v>124</v>
      </c>
      <c r="H549" s="58">
        <v>1991</v>
      </c>
      <c r="I549" s="59">
        <v>1991</v>
      </c>
      <c r="J549" s="51">
        <v>48.03</v>
      </c>
      <c r="K549" s="52" t="s">
        <v>97</v>
      </c>
      <c r="L549" s="58">
        <v>1</v>
      </c>
      <c r="M549" s="91"/>
      <c r="N549" s="53" t="s">
        <v>125</v>
      </c>
      <c r="O549" s="63"/>
      <c r="P549" s="54">
        <v>4133.5831771809289</v>
      </c>
      <c r="Q549" s="104"/>
      <c r="R549" s="55">
        <v>0</v>
      </c>
      <c r="S549" s="46"/>
      <c r="T549" s="46" t="s">
        <v>99</v>
      </c>
      <c r="U549" s="116"/>
    </row>
    <row r="550" spans="1:21" ht="38.25" customHeight="1" x14ac:dyDescent="0.15">
      <c r="A550" s="110"/>
      <c r="B550" s="77" t="s">
        <v>1166</v>
      </c>
      <c r="C550" s="43">
        <v>545</v>
      </c>
      <c r="D550" s="45" t="s">
        <v>1333</v>
      </c>
      <c r="E550" s="46" t="s">
        <v>205</v>
      </c>
      <c r="F550" s="47" t="s">
        <v>1334</v>
      </c>
      <c r="G550" s="57" t="s">
        <v>176</v>
      </c>
      <c r="H550" s="58">
        <v>1982</v>
      </c>
      <c r="I550" s="59">
        <v>1982</v>
      </c>
      <c r="J550" s="51">
        <v>40.15</v>
      </c>
      <c r="K550" s="52" t="s">
        <v>97</v>
      </c>
      <c r="L550" s="58">
        <v>1</v>
      </c>
      <c r="M550" s="91"/>
      <c r="N550" s="53" t="s">
        <v>125</v>
      </c>
      <c r="O550" s="63"/>
      <c r="P550" s="54">
        <v>7185.8032378580328</v>
      </c>
      <c r="Q550" s="104"/>
      <c r="R550" s="55">
        <v>178</v>
      </c>
      <c r="S550" s="46"/>
      <c r="T550" s="46" t="s">
        <v>99</v>
      </c>
      <c r="U550" s="116"/>
    </row>
    <row r="551" spans="1:21" ht="38.25" customHeight="1" x14ac:dyDescent="0.15">
      <c r="A551" s="110"/>
      <c r="B551" s="77" t="s">
        <v>1166</v>
      </c>
      <c r="C551" s="43">
        <v>546</v>
      </c>
      <c r="D551" s="45" t="s">
        <v>1335</v>
      </c>
      <c r="E551" s="46" t="s">
        <v>205</v>
      </c>
      <c r="F551" s="47" t="s">
        <v>1336</v>
      </c>
      <c r="G551" s="57" t="s">
        <v>124</v>
      </c>
      <c r="H551" s="58">
        <v>1989</v>
      </c>
      <c r="I551" s="59">
        <v>1989</v>
      </c>
      <c r="J551" s="51">
        <v>45.55</v>
      </c>
      <c r="K551" s="52" t="s">
        <v>97</v>
      </c>
      <c r="L551" s="58">
        <v>1</v>
      </c>
      <c r="M551" s="91"/>
      <c r="N551" s="53" t="s">
        <v>125</v>
      </c>
      <c r="O551" s="63"/>
      <c r="P551" s="54">
        <v>4920.5488474204176</v>
      </c>
      <c r="Q551" s="104"/>
      <c r="R551" s="55">
        <v>0</v>
      </c>
      <c r="S551" s="46"/>
      <c r="T551" s="46" t="s">
        <v>99</v>
      </c>
      <c r="U551" s="116"/>
    </row>
    <row r="552" spans="1:21" ht="38.25" customHeight="1" x14ac:dyDescent="0.15">
      <c r="A552" s="110"/>
      <c r="B552" s="77" t="s">
        <v>1166</v>
      </c>
      <c r="C552" s="43">
        <v>547</v>
      </c>
      <c r="D552" s="45" t="s">
        <v>1337</v>
      </c>
      <c r="E552" s="46" t="s">
        <v>205</v>
      </c>
      <c r="F552" s="47" t="s">
        <v>1338</v>
      </c>
      <c r="G552" s="57" t="s">
        <v>124</v>
      </c>
      <c r="H552" s="58">
        <v>1980</v>
      </c>
      <c r="I552" s="59">
        <v>1980</v>
      </c>
      <c r="J552" s="51">
        <v>35.32</v>
      </c>
      <c r="K552" s="52" t="s">
        <v>97</v>
      </c>
      <c r="L552" s="58">
        <v>1</v>
      </c>
      <c r="M552" s="91"/>
      <c r="N552" s="53" t="s">
        <v>125</v>
      </c>
      <c r="O552" s="63"/>
      <c r="P552" s="54">
        <v>5647.7066817667046</v>
      </c>
      <c r="Q552" s="104"/>
      <c r="R552" s="55">
        <v>116.97</v>
      </c>
      <c r="S552" s="46"/>
      <c r="T552" s="46" t="s">
        <v>99</v>
      </c>
      <c r="U552" s="116"/>
    </row>
    <row r="553" spans="1:21" ht="38.25" customHeight="1" x14ac:dyDescent="0.15">
      <c r="A553" s="110"/>
      <c r="B553" s="77" t="s">
        <v>1166</v>
      </c>
      <c r="C553" s="43">
        <v>548</v>
      </c>
      <c r="D553" s="45" t="s">
        <v>1339</v>
      </c>
      <c r="E553" s="46" t="s">
        <v>205</v>
      </c>
      <c r="F553" s="47" t="s">
        <v>1340</v>
      </c>
      <c r="G553" s="57" t="s">
        <v>176</v>
      </c>
      <c r="H553" s="58">
        <v>1981</v>
      </c>
      <c r="I553" s="59">
        <v>1981</v>
      </c>
      <c r="J553" s="51">
        <v>40.15</v>
      </c>
      <c r="K553" s="52" t="s">
        <v>97</v>
      </c>
      <c r="L553" s="58">
        <v>1</v>
      </c>
      <c r="M553" s="91"/>
      <c r="N553" s="53" t="s">
        <v>125</v>
      </c>
      <c r="O553" s="63"/>
      <c r="P553" s="54">
        <v>15011.755915317559</v>
      </c>
      <c r="Q553" s="104"/>
      <c r="R553" s="55">
        <v>0</v>
      </c>
      <c r="S553" s="46"/>
      <c r="T553" s="46" t="s">
        <v>99</v>
      </c>
      <c r="U553" s="116"/>
    </row>
    <row r="554" spans="1:21" ht="38.25" customHeight="1" x14ac:dyDescent="0.15">
      <c r="A554" s="110"/>
      <c r="B554" s="77" t="s">
        <v>1166</v>
      </c>
      <c r="C554" s="43">
        <v>549</v>
      </c>
      <c r="D554" s="45" t="s">
        <v>1341</v>
      </c>
      <c r="E554" s="46" t="s">
        <v>205</v>
      </c>
      <c r="F554" s="47" t="s">
        <v>1342</v>
      </c>
      <c r="G554" s="57" t="s">
        <v>526</v>
      </c>
      <c r="H554" s="58">
        <v>1977</v>
      </c>
      <c r="I554" s="59">
        <v>1977</v>
      </c>
      <c r="J554" s="51">
        <v>41.46</v>
      </c>
      <c r="K554" s="52" t="s">
        <v>97</v>
      </c>
      <c r="L554" s="58">
        <v>1</v>
      </c>
      <c r="M554" s="91"/>
      <c r="N554" s="53" t="s">
        <v>125</v>
      </c>
      <c r="O554" s="63"/>
      <c r="P554" s="54">
        <v>4747.9257115291848</v>
      </c>
      <c r="Q554" s="104"/>
      <c r="R554" s="55">
        <v>0</v>
      </c>
      <c r="S554" s="46"/>
      <c r="T554" s="46" t="s">
        <v>99</v>
      </c>
      <c r="U554" s="116"/>
    </row>
    <row r="555" spans="1:21" ht="38.25" customHeight="1" x14ac:dyDescent="0.15">
      <c r="A555" s="110"/>
      <c r="B555" s="77" t="s">
        <v>1166</v>
      </c>
      <c r="C555" s="43">
        <v>550</v>
      </c>
      <c r="D555" s="45" t="s">
        <v>1343</v>
      </c>
      <c r="E555" s="46" t="s">
        <v>205</v>
      </c>
      <c r="F555" s="47" t="s">
        <v>1344</v>
      </c>
      <c r="G555" s="57" t="s">
        <v>124</v>
      </c>
      <c r="H555" s="58">
        <v>1978</v>
      </c>
      <c r="I555" s="59">
        <v>1978</v>
      </c>
      <c r="J555" s="51">
        <v>35.32</v>
      </c>
      <c r="K555" s="52" t="s">
        <v>97</v>
      </c>
      <c r="L555" s="58">
        <v>1</v>
      </c>
      <c r="M555" s="91"/>
      <c r="N555" s="53" t="s">
        <v>125</v>
      </c>
      <c r="O555" s="63"/>
      <c r="P555" s="54">
        <v>5534.6262740656848</v>
      </c>
      <c r="Q555" s="104"/>
      <c r="R555" s="55">
        <v>0</v>
      </c>
      <c r="S555" s="46"/>
      <c r="T555" s="46" t="s">
        <v>99</v>
      </c>
      <c r="U555" s="116"/>
    </row>
    <row r="556" spans="1:21" ht="38.25" customHeight="1" x14ac:dyDescent="0.15">
      <c r="A556" s="110"/>
      <c r="B556" s="77" t="s">
        <v>1166</v>
      </c>
      <c r="C556" s="43">
        <v>551</v>
      </c>
      <c r="D556" s="45" t="s">
        <v>1345</v>
      </c>
      <c r="E556" s="46" t="s">
        <v>144</v>
      </c>
      <c r="F556" s="47" t="s">
        <v>1346</v>
      </c>
      <c r="G556" s="57" t="s">
        <v>124</v>
      </c>
      <c r="H556" s="58">
        <v>1964</v>
      </c>
      <c r="I556" s="59">
        <v>1964</v>
      </c>
      <c r="J556" s="51">
        <v>9.93</v>
      </c>
      <c r="K556" s="52" t="s">
        <v>97</v>
      </c>
      <c r="L556" s="58">
        <v>1</v>
      </c>
      <c r="M556" s="91"/>
      <c r="N556" s="53" t="s">
        <v>125</v>
      </c>
      <c r="O556" s="63"/>
      <c r="P556" s="54">
        <v>3730.5135951661632</v>
      </c>
      <c r="Q556" s="104"/>
      <c r="R556" s="55">
        <v>49.43</v>
      </c>
      <c r="S556" s="46"/>
      <c r="T556" s="46" t="s">
        <v>99</v>
      </c>
      <c r="U556" s="116"/>
    </row>
    <row r="557" spans="1:21" ht="38.25" customHeight="1" x14ac:dyDescent="0.15">
      <c r="A557" s="110"/>
      <c r="B557" s="77" t="s">
        <v>1166</v>
      </c>
      <c r="C557" s="43">
        <v>552</v>
      </c>
      <c r="D557" s="45" t="s">
        <v>1347</v>
      </c>
      <c r="E557" s="46" t="s">
        <v>144</v>
      </c>
      <c r="F557" s="47" t="s">
        <v>1348</v>
      </c>
      <c r="G557" s="57" t="s">
        <v>106</v>
      </c>
      <c r="H557" s="58">
        <v>1975</v>
      </c>
      <c r="I557" s="59">
        <v>1975</v>
      </c>
      <c r="J557" s="51">
        <v>138.6</v>
      </c>
      <c r="K557" s="52" t="s">
        <v>97</v>
      </c>
      <c r="L557" s="58">
        <v>2</v>
      </c>
      <c r="M557" s="91"/>
      <c r="N557" s="53" t="s">
        <v>125</v>
      </c>
      <c r="O557" s="63"/>
      <c r="P557" s="54">
        <v>6053.2467532467535</v>
      </c>
      <c r="Q557" s="104"/>
      <c r="R557" s="55">
        <v>160.94999999999999</v>
      </c>
      <c r="S557" s="46"/>
      <c r="T557" s="46" t="s">
        <v>99</v>
      </c>
      <c r="U557" s="116"/>
    </row>
    <row r="558" spans="1:21" ht="38.25" customHeight="1" x14ac:dyDescent="0.15">
      <c r="A558" s="110"/>
      <c r="B558" s="77" t="s">
        <v>1166</v>
      </c>
      <c r="C558" s="43">
        <v>553</v>
      </c>
      <c r="D558" s="45" t="s">
        <v>1349</v>
      </c>
      <c r="E558" s="46" t="s">
        <v>144</v>
      </c>
      <c r="F558" s="47" t="s">
        <v>1350</v>
      </c>
      <c r="G558" s="57" t="s">
        <v>124</v>
      </c>
      <c r="H558" s="58">
        <v>1993</v>
      </c>
      <c r="I558" s="59">
        <v>1993</v>
      </c>
      <c r="J558" s="51">
        <v>153.61000000000001</v>
      </c>
      <c r="K558" s="52" t="s">
        <v>97</v>
      </c>
      <c r="L558" s="58">
        <v>2</v>
      </c>
      <c r="M558" s="91"/>
      <c r="N558" s="53" t="s">
        <v>125</v>
      </c>
      <c r="O558" s="63"/>
      <c r="P558" s="54">
        <v>5515.2333832432778</v>
      </c>
      <c r="Q558" s="104"/>
      <c r="R558" s="55">
        <v>849.58999999999992</v>
      </c>
      <c r="S558" s="46"/>
      <c r="T558" s="46" t="s">
        <v>99</v>
      </c>
      <c r="U558" s="116"/>
    </row>
    <row r="559" spans="1:21" ht="45" customHeight="1" x14ac:dyDescent="0.15">
      <c r="A559" s="110"/>
      <c r="B559" s="77" t="s">
        <v>1166</v>
      </c>
      <c r="C559" s="43">
        <v>554</v>
      </c>
      <c r="D559" s="45" t="s">
        <v>1926</v>
      </c>
      <c r="E559" s="46" t="s">
        <v>144</v>
      </c>
      <c r="F559" s="47" t="s">
        <v>145</v>
      </c>
      <c r="G559" s="57" t="s">
        <v>96</v>
      </c>
      <c r="H559" s="58">
        <v>1988</v>
      </c>
      <c r="I559" s="50">
        <v>1988</v>
      </c>
      <c r="J559" s="51">
        <v>74.5</v>
      </c>
      <c r="K559" s="52" t="s">
        <v>97</v>
      </c>
      <c r="L559" s="58">
        <v>2</v>
      </c>
      <c r="M559" s="91"/>
      <c r="N559" s="53" t="s">
        <v>98</v>
      </c>
      <c r="O559" s="63" t="s">
        <v>98</v>
      </c>
      <c r="P559" s="54">
        <v>10939.785234899329</v>
      </c>
      <c r="Q559" s="104"/>
      <c r="R559" s="55"/>
      <c r="S559" s="46" t="s">
        <v>1945</v>
      </c>
      <c r="T559" s="46" t="s">
        <v>1351</v>
      </c>
      <c r="U559" s="116"/>
    </row>
    <row r="560" spans="1:21" ht="38.25" customHeight="1" x14ac:dyDescent="0.15">
      <c r="A560" s="110"/>
      <c r="B560" s="77" t="s">
        <v>1166</v>
      </c>
      <c r="C560" s="43">
        <v>555</v>
      </c>
      <c r="D560" s="45" t="s">
        <v>1352</v>
      </c>
      <c r="E560" s="46" t="s">
        <v>144</v>
      </c>
      <c r="F560" s="47" t="s">
        <v>1353</v>
      </c>
      <c r="G560" s="57" t="s">
        <v>124</v>
      </c>
      <c r="H560" s="58">
        <v>1990</v>
      </c>
      <c r="I560" s="59">
        <v>1990</v>
      </c>
      <c r="J560" s="51">
        <v>73.7</v>
      </c>
      <c r="K560" s="52" t="s">
        <v>97</v>
      </c>
      <c r="L560" s="58">
        <v>1</v>
      </c>
      <c r="M560" s="91"/>
      <c r="N560" s="53" t="s">
        <v>125</v>
      </c>
      <c r="O560" s="63"/>
      <c r="P560" s="54">
        <v>4313.2564450474893</v>
      </c>
      <c r="Q560" s="104"/>
      <c r="R560" s="55">
        <v>309.87</v>
      </c>
      <c r="S560" s="46"/>
      <c r="T560" s="46" t="s">
        <v>99</v>
      </c>
      <c r="U560" s="116"/>
    </row>
    <row r="561" spans="1:21" ht="38.25" customHeight="1" x14ac:dyDescent="0.15">
      <c r="A561" s="110"/>
      <c r="B561" s="77" t="s">
        <v>1166</v>
      </c>
      <c r="C561" s="43">
        <v>556</v>
      </c>
      <c r="D561" s="45" t="s">
        <v>1354</v>
      </c>
      <c r="E561" s="46" t="s">
        <v>144</v>
      </c>
      <c r="F561" s="47" t="s">
        <v>1355</v>
      </c>
      <c r="G561" s="57" t="s">
        <v>124</v>
      </c>
      <c r="H561" s="58">
        <v>1950</v>
      </c>
      <c r="I561" s="59">
        <v>1950</v>
      </c>
      <c r="J561" s="51">
        <v>13.24</v>
      </c>
      <c r="K561" s="52" t="s">
        <v>97</v>
      </c>
      <c r="L561" s="58">
        <v>1</v>
      </c>
      <c r="M561" s="91"/>
      <c r="N561" s="53" t="s">
        <v>125</v>
      </c>
      <c r="O561" s="63"/>
      <c r="P561" s="54">
        <v>3340.1057401812686</v>
      </c>
      <c r="Q561" s="104"/>
      <c r="R561" s="55">
        <v>29.75</v>
      </c>
      <c r="S561" s="46"/>
      <c r="T561" s="46" t="s">
        <v>99</v>
      </c>
      <c r="U561" s="116"/>
    </row>
    <row r="562" spans="1:21" ht="38.25" customHeight="1" x14ac:dyDescent="0.15">
      <c r="A562" s="110"/>
      <c r="B562" s="77" t="s">
        <v>1166</v>
      </c>
      <c r="C562" s="43">
        <v>557</v>
      </c>
      <c r="D562" s="45" t="s">
        <v>1356</v>
      </c>
      <c r="E562" s="46" t="s">
        <v>140</v>
      </c>
      <c r="F562" s="47" t="s">
        <v>1357</v>
      </c>
      <c r="G562" s="57" t="s">
        <v>176</v>
      </c>
      <c r="H562" s="58">
        <v>1981</v>
      </c>
      <c r="I562" s="59">
        <v>1981</v>
      </c>
      <c r="J562" s="51">
        <v>40.15</v>
      </c>
      <c r="K562" s="52" t="s">
        <v>97</v>
      </c>
      <c r="L562" s="58">
        <v>1</v>
      </c>
      <c r="M562" s="91"/>
      <c r="N562" s="53" t="s">
        <v>125</v>
      </c>
      <c r="O562" s="63"/>
      <c r="P562" s="54">
        <v>7979.0784557907846</v>
      </c>
      <c r="Q562" s="104"/>
      <c r="R562" s="55">
        <v>122</v>
      </c>
      <c r="S562" s="46"/>
      <c r="T562" s="46" t="s">
        <v>99</v>
      </c>
      <c r="U562" s="116"/>
    </row>
    <row r="563" spans="1:21" ht="38.25" customHeight="1" x14ac:dyDescent="0.15">
      <c r="A563" s="110"/>
      <c r="B563" s="77" t="s">
        <v>1166</v>
      </c>
      <c r="C563" s="43">
        <v>558</v>
      </c>
      <c r="D563" s="45" t="s">
        <v>1358</v>
      </c>
      <c r="E563" s="46" t="s">
        <v>140</v>
      </c>
      <c r="F563" s="47" t="s">
        <v>1359</v>
      </c>
      <c r="G563" s="57" t="s">
        <v>124</v>
      </c>
      <c r="H563" s="58">
        <v>1994</v>
      </c>
      <c r="I563" s="59">
        <v>1977</v>
      </c>
      <c r="J563" s="51">
        <v>128.08000000000001</v>
      </c>
      <c r="K563" s="52" t="s">
        <v>97</v>
      </c>
      <c r="L563" s="58">
        <v>1</v>
      </c>
      <c r="M563" s="91"/>
      <c r="N563" s="53" t="s">
        <v>125</v>
      </c>
      <c r="O563" s="63"/>
      <c r="P563" s="54">
        <v>4713.3588382261087</v>
      </c>
      <c r="Q563" s="104"/>
      <c r="R563" s="55">
        <v>0</v>
      </c>
      <c r="S563" s="46"/>
      <c r="T563" s="46" t="s">
        <v>99</v>
      </c>
      <c r="U563" s="116"/>
    </row>
    <row r="564" spans="1:21" ht="38.25" customHeight="1" x14ac:dyDescent="0.15">
      <c r="A564" s="110"/>
      <c r="B564" s="77" t="s">
        <v>1166</v>
      </c>
      <c r="C564" s="43">
        <v>559</v>
      </c>
      <c r="D564" s="45" t="s">
        <v>1360</v>
      </c>
      <c r="E564" s="46" t="s">
        <v>140</v>
      </c>
      <c r="F564" s="47" t="s">
        <v>1361</v>
      </c>
      <c r="G564" s="57" t="s">
        <v>124</v>
      </c>
      <c r="H564" s="58">
        <v>1979</v>
      </c>
      <c r="I564" s="59">
        <v>1979</v>
      </c>
      <c r="J564" s="51">
        <v>35.32</v>
      </c>
      <c r="K564" s="52" t="s">
        <v>97</v>
      </c>
      <c r="L564" s="58">
        <v>1</v>
      </c>
      <c r="M564" s="91"/>
      <c r="N564" s="53" t="s">
        <v>125</v>
      </c>
      <c r="O564" s="63"/>
      <c r="P564" s="54">
        <v>7094.7621744054359</v>
      </c>
      <c r="Q564" s="104"/>
      <c r="R564" s="55">
        <v>116</v>
      </c>
      <c r="S564" s="46"/>
      <c r="T564" s="46" t="s">
        <v>99</v>
      </c>
      <c r="U564" s="116"/>
    </row>
    <row r="565" spans="1:21" ht="38.25" customHeight="1" x14ac:dyDescent="0.15">
      <c r="A565" s="110"/>
      <c r="B565" s="77" t="s">
        <v>1166</v>
      </c>
      <c r="C565" s="43">
        <v>560</v>
      </c>
      <c r="D565" s="45" t="s">
        <v>1362</v>
      </c>
      <c r="E565" s="46" t="s">
        <v>140</v>
      </c>
      <c r="F565" s="47" t="s">
        <v>1363</v>
      </c>
      <c r="G565" s="57" t="s">
        <v>124</v>
      </c>
      <c r="H565" s="58">
        <v>1992</v>
      </c>
      <c r="I565" s="59">
        <v>1992</v>
      </c>
      <c r="J565" s="51">
        <v>79.5</v>
      </c>
      <c r="K565" s="52" t="s">
        <v>97</v>
      </c>
      <c r="L565" s="58">
        <v>2</v>
      </c>
      <c r="M565" s="91"/>
      <c r="N565" s="53" t="s">
        <v>125</v>
      </c>
      <c r="O565" s="63"/>
      <c r="P565" s="54">
        <v>4803.5849056603774</v>
      </c>
      <c r="Q565" s="104"/>
      <c r="R565" s="55">
        <v>68</v>
      </c>
      <c r="S565" s="46"/>
      <c r="T565" s="46" t="s">
        <v>99</v>
      </c>
      <c r="U565" s="116"/>
    </row>
    <row r="566" spans="1:21" ht="38.25" customHeight="1" x14ac:dyDescent="0.15">
      <c r="A566" s="110"/>
      <c r="B566" s="77" t="s">
        <v>1166</v>
      </c>
      <c r="C566" s="43">
        <v>561</v>
      </c>
      <c r="D566" s="45" t="s">
        <v>1364</v>
      </c>
      <c r="E566" s="46" t="s">
        <v>140</v>
      </c>
      <c r="F566" s="47" t="s">
        <v>1365</v>
      </c>
      <c r="G566" s="57" t="s">
        <v>526</v>
      </c>
      <c r="H566" s="58">
        <v>1983</v>
      </c>
      <c r="I566" s="59">
        <v>1983</v>
      </c>
      <c r="J566" s="51">
        <v>50.99</v>
      </c>
      <c r="K566" s="52" t="s">
        <v>97</v>
      </c>
      <c r="L566" s="58">
        <v>1</v>
      </c>
      <c r="M566" s="91"/>
      <c r="N566" s="53" t="s">
        <v>125</v>
      </c>
      <c r="O566" s="63"/>
      <c r="P566" s="54">
        <v>9545.1068837026869</v>
      </c>
      <c r="Q566" s="104"/>
      <c r="R566" s="55">
        <v>528.91</v>
      </c>
      <c r="S566" s="46"/>
      <c r="T566" s="46" t="s">
        <v>99</v>
      </c>
      <c r="U566" s="116"/>
    </row>
    <row r="567" spans="1:21" ht="38.25" customHeight="1" x14ac:dyDescent="0.15">
      <c r="A567" s="110"/>
      <c r="B567" s="77" t="s">
        <v>1166</v>
      </c>
      <c r="C567" s="43">
        <v>562</v>
      </c>
      <c r="D567" s="45" t="s">
        <v>1366</v>
      </c>
      <c r="E567" s="46" t="s">
        <v>140</v>
      </c>
      <c r="F567" s="47" t="s">
        <v>1367</v>
      </c>
      <c r="G567" s="57" t="s">
        <v>124</v>
      </c>
      <c r="H567" s="58">
        <v>1986</v>
      </c>
      <c r="I567" s="59">
        <v>1986</v>
      </c>
      <c r="J567" s="51">
        <v>41.31</v>
      </c>
      <c r="K567" s="52" t="s">
        <v>97</v>
      </c>
      <c r="L567" s="58">
        <v>1</v>
      </c>
      <c r="M567" s="91"/>
      <c r="N567" s="53" t="s">
        <v>125</v>
      </c>
      <c r="O567" s="63"/>
      <c r="P567" s="54">
        <v>4290.4865649963685</v>
      </c>
      <c r="Q567" s="104"/>
      <c r="R567" s="55">
        <v>0</v>
      </c>
      <c r="S567" s="46"/>
      <c r="T567" s="46" t="s">
        <v>99</v>
      </c>
      <c r="U567" s="116"/>
    </row>
    <row r="568" spans="1:21" ht="38.25" customHeight="1" x14ac:dyDescent="0.15">
      <c r="A568" s="110"/>
      <c r="B568" s="77" t="s">
        <v>1166</v>
      </c>
      <c r="C568" s="43">
        <v>563</v>
      </c>
      <c r="D568" s="45" t="s">
        <v>1368</v>
      </c>
      <c r="E568" s="46" t="s">
        <v>140</v>
      </c>
      <c r="F568" s="47" t="s">
        <v>1369</v>
      </c>
      <c r="G568" s="57" t="s">
        <v>526</v>
      </c>
      <c r="H568" s="58">
        <v>1970</v>
      </c>
      <c r="I568" s="59">
        <v>1970</v>
      </c>
      <c r="J568" s="51">
        <v>52.5</v>
      </c>
      <c r="K568" s="52" t="s">
        <v>97</v>
      </c>
      <c r="L568" s="58">
        <v>1</v>
      </c>
      <c r="M568" s="91"/>
      <c r="N568" s="53" t="s">
        <v>125</v>
      </c>
      <c r="O568" s="63"/>
      <c r="P568" s="54">
        <v>6466.1904761904761</v>
      </c>
      <c r="Q568" s="104"/>
      <c r="R568" s="55">
        <v>0</v>
      </c>
      <c r="S568" s="46"/>
      <c r="T568" s="46" t="s">
        <v>99</v>
      </c>
      <c r="U568" s="116"/>
    </row>
    <row r="569" spans="1:21" ht="38.25" customHeight="1" x14ac:dyDescent="0.15">
      <c r="A569" s="110"/>
      <c r="B569" s="77" t="s">
        <v>1166</v>
      </c>
      <c r="C569" s="43">
        <v>564</v>
      </c>
      <c r="D569" s="45" t="s">
        <v>1370</v>
      </c>
      <c r="E569" s="46" t="s">
        <v>140</v>
      </c>
      <c r="F569" s="47" t="s">
        <v>1371</v>
      </c>
      <c r="G569" s="57" t="s">
        <v>124</v>
      </c>
      <c r="H569" s="58">
        <v>1983</v>
      </c>
      <c r="I569" s="59">
        <v>1983</v>
      </c>
      <c r="J569" s="51">
        <v>48.42</v>
      </c>
      <c r="K569" s="52" t="s">
        <v>97</v>
      </c>
      <c r="L569" s="58">
        <v>1</v>
      </c>
      <c r="M569" s="91"/>
      <c r="N569" s="53" t="s">
        <v>125</v>
      </c>
      <c r="O569" s="63"/>
      <c r="P569" s="54">
        <v>6324.2874845105325</v>
      </c>
      <c r="Q569" s="104"/>
      <c r="R569" s="55">
        <v>171.26999999999998</v>
      </c>
      <c r="S569" s="46"/>
      <c r="T569" s="46" t="s">
        <v>99</v>
      </c>
      <c r="U569" s="116"/>
    </row>
    <row r="570" spans="1:21" ht="38.25" customHeight="1" x14ac:dyDescent="0.15">
      <c r="A570" s="110"/>
      <c r="B570" s="77" t="s">
        <v>1166</v>
      </c>
      <c r="C570" s="43">
        <v>565</v>
      </c>
      <c r="D570" s="45" t="s">
        <v>1372</v>
      </c>
      <c r="E570" s="46" t="s">
        <v>140</v>
      </c>
      <c r="F570" s="47" t="s">
        <v>1373</v>
      </c>
      <c r="G570" s="57" t="s">
        <v>526</v>
      </c>
      <c r="H570" s="58">
        <v>1963</v>
      </c>
      <c r="I570" s="59">
        <v>1963</v>
      </c>
      <c r="J570" s="51">
        <v>9.93</v>
      </c>
      <c r="K570" s="52" t="s">
        <v>97</v>
      </c>
      <c r="L570" s="58">
        <v>1</v>
      </c>
      <c r="M570" s="91"/>
      <c r="N570" s="53" t="s">
        <v>125</v>
      </c>
      <c r="O570" s="63"/>
      <c r="P570" s="54">
        <v>6627.6938569989934</v>
      </c>
      <c r="Q570" s="104"/>
      <c r="R570" s="55">
        <v>0</v>
      </c>
      <c r="S570" s="46"/>
      <c r="T570" s="46" t="s">
        <v>99</v>
      </c>
      <c r="U570" s="116"/>
    </row>
    <row r="571" spans="1:21" ht="38.25" customHeight="1" x14ac:dyDescent="0.15">
      <c r="A571" s="110"/>
      <c r="B571" s="77" t="s">
        <v>1166</v>
      </c>
      <c r="C571" s="43">
        <v>566</v>
      </c>
      <c r="D571" s="45" t="s">
        <v>1374</v>
      </c>
      <c r="E571" s="46" t="s">
        <v>140</v>
      </c>
      <c r="F571" s="47" t="s">
        <v>1375</v>
      </c>
      <c r="G571" s="57" t="s">
        <v>124</v>
      </c>
      <c r="H571" s="58">
        <v>1993</v>
      </c>
      <c r="I571" s="59">
        <v>1993</v>
      </c>
      <c r="J571" s="51">
        <v>48.03</v>
      </c>
      <c r="K571" s="52" t="s">
        <v>97</v>
      </c>
      <c r="L571" s="58">
        <v>1</v>
      </c>
      <c r="M571" s="91"/>
      <c r="N571" s="53" t="s">
        <v>125</v>
      </c>
      <c r="O571" s="63"/>
      <c r="P571" s="54">
        <v>5638.8090776597955</v>
      </c>
      <c r="Q571" s="104"/>
      <c r="R571" s="55">
        <v>154</v>
      </c>
      <c r="S571" s="46"/>
      <c r="T571" s="46" t="s">
        <v>99</v>
      </c>
      <c r="U571" s="116"/>
    </row>
    <row r="572" spans="1:21" ht="38.25" customHeight="1" x14ac:dyDescent="0.15">
      <c r="A572" s="110"/>
      <c r="B572" s="77" t="s">
        <v>1166</v>
      </c>
      <c r="C572" s="43">
        <v>567</v>
      </c>
      <c r="D572" s="45" t="s">
        <v>1376</v>
      </c>
      <c r="E572" s="46" t="s">
        <v>140</v>
      </c>
      <c r="F572" s="47" t="s">
        <v>1377</v>
      </c>
      <c r="G572" s="57" t="s">
        <v>124</v>
      </c>
      <c r="H572" s="58">
        <v>1988</v>
      </c>
      <c r="I572" s="59">
        <v>1988</v>
      </c>
      <c r="J572" s="51">
        <v>130</v>
      </c>
      <c r="K572" s="52" t="s">
        <v>97</v>
      </c>
      <c r="L572" s="58">
        <v>2</v>
      </c>
      <c r="M572" s="91"/>
      <c r="N572" s="53" t="s">
        <v>125</v>
      </c>
      <c r="O572" s="63"/>
      <c r="P572" s="54">
        <v>4034.4538461538464</v>
      </c>
      <c r="Q572" s="104"/>
      <c r="R572" s="55">
        <v>260.54000000000002</v>
      </c>
      <c r="S572" s="46"/>
      <c r="T572" s="46" t="s">
        <v>99</v>
      </c>
      <c r="U572" s="116"/>
    </row>
    <row r="573" spans="1:21" ht="38.25" customHeight="1" x14ac:dyDescent="0.15">
      <c r="A573" s="110"/>
      <c r="B573" s="77" t="s">
        <v>1166</v>
      </c>
      <c r="C573" s="43">
        <v>568</v>
      </c>
      <c r="D573" s="45" t="s">
        <v>1378</v>
      </c>
      <c r="E573" s="46" t="s">
        <v>140</v>
      </c>
      <c r="F573" s="47" t="s">
        <v>1379</v>
      </c>
      <c r="G573" s="57" t="s">
        <v>526</v>
      </c>
      <c r="H573" s="58">
        <v>1972</v>
      </c>
      <c r="I573" s="59">
        <v>1972</v>
      </c>
      <c r="J573" s="51">
        <v>15.78</v>
      </c>
      <c r="K573" s="52" t="s">
        <v>97</v>
      </c>
      <c r="L573" s="58">
        <v>1</v>
      </c>
      <c r="M573" s="91"/>
      <c r="N573" s="53" t="s">
        <v>125</v>
      </c>
      <c r="O573" s="63"/>
      <c r="P573" s="54">
        <v>5694.2965779467686</v>
      </c>
      <c r="Q573" s="104"/>
      <c r="R573" s="55">
        <v>0</v>
      </c>
      <c r="S573" s="46"/>
      <c r="T573" s="46" t="s">
        <v>99</v>
      </c>
      <c r="U573" s="116"/>
    </row>
    <row r="574" spans="1:21" ht="38.25" customHeight="1" x14ac:dyDescent="0.15">
      <c r="A574" s="110"/>
      <c r="B574" s="77" t="s">
        <v>1166</v>
      </c>
      <c r="C574" s="43">
        <v>569</v>
      </c>
      <c r="D574" s="45" t="s">
        <v>1380</v>
      </c>
      <c r="E574" s="46" t="s">
        <v>140</v>
      </c>
      <c r="F574" s="47" t="s">
        <v>1381</v>
      </c>
      <c r="G574" s="57" t="s">
        <v>124</v>
      </c>
      <c r="H574" s="58">
        <v>1992</v>
      </c>
      <c r="I574" s="59">
        <v>1992</v>
      </c>
      <c r="J574" s="51">
        <v>19.87</v>
      </c>
      <c r="K574" s="52" t="s">
        <v>97</v>
      </c>
      <c r="L574" s="58">
        <v>1</v>
      </c>
      <c r="M574" s="91"/>
      <c r="N574" s="53" t="s">
        <v>125</v>
      </c>
      <c r="O574" s="63"/>
      <c r="P574" s="54">
        <v>17936.134876698539</v>
      </c>
      <c r="Q574" s="104"/>
      <c r="R574" s="55">
        <v>104.97</v>
      </c>
      <c r="S574" s="46"/>
      <c r="T574" s="46" t="s">
        <v>99</v>
      </c>
      <c r="U574" s="116"/>
    </row>
    <row r="575" spans="1:21" ht="38.25" customHeight="1" x14ac:dyDescent="0.15">
      <c r="A575" s="110"/>
      <c r="B575" s="77" t="s">
        <v>1166</v>
      </c>
      <c r="C575" s="43">
        <v>570</v>
      </c>
      <c r="D575" s="45" t="s">
        <v>1382</v>
      </c>
      <c r="E575" s="46" t="s">
        <v>140</v>
      </c>
      <c r="F575" s="47" t="s">
        <v>1383</v>
      </c>
      <c r="G575" s="57" t="s">
        <v>124</v>
      </c>
      <c r="H575" s="58">
        <v>1989</v>
      </c>
      <c r="I575" s="59">
        <v>1989</v>
      </c>
      <c r="J575" s="51">
        <v>105.99</v>
      </c>
      <c r="K575" s="52" t="s">
        <v>97</v>
      </c>
      <c r="L575" s="58">
        <v>1</v>
      </c>
      <c r="M575" s="91"/>
      <c r="N575" s="53" t="s">
        <v>125</v>
      </c>
      <c r="O575" s="63"/>
      <c r="P575" s="54">
        <v>4053.5239173506939</v>
      </c>
      <c r="Q575" s="104"/>
      <c r="R575" s="55">
        <v>0</v>
      </c>
      <c r="S575" s="46"/>
      <c r="T575" s="46" t="s">
        <v>99</v>
      </c>
      <c r="U575" s="116"/>
    </row>
    <row r="576" spans="1:21" ht="38.25" customHeight="1" x14ac:dyDescent="0.15">
      <c r="A576" s="110"/>
      <c r="B576" s="77" t="s">
        <v>1166</v>
      </c>
      <c r="C576" s="43">
        <v>571</v>
      </c>
      <c r="D576" s="45" t="s">
        <v>1384</v>
      </c>
      <c r="E576" s="46" t="s">
        <v>140</v>
      </c>
      <c r="F576" s="47" t="s">
        <v>1385</v>
      </c>
      <c r="G576" s="57" t="s">
        <v>124</v>
      </c>
      <c r="H576" s="58">
        <v>1989</v>
      </c>
      <c r="I576" s="59">
        <v>1989</v>
      </c>
      <c r="J576" s="51">
        <v>52.58</v>
      </c>
      <c r="K576" s="52" t="s">
        <v>97</v>
      </c>
      <c r="L576" s="58">
        <v>1</v>
      </c>
      <c r="M576" s="91"/>
      <c r="N576" s="53" t="s">
        <v>125</v>
      </c>
      <c r="O576" s="63"/>
      <c r="P576" s="54">
        <v>4047.2613160897681</v>
      </c>
      <c r="Q576" s="104"/>
      <c r="R576" s="55">
        <v>0</v>
      </c>
      <c r="S576" s="46"/>
      <c r="T576" s="46" t="s">
        <v>99</v>
      </c>
      <c r="U576" s="116"/>
    </row>
    <row r="577" spans="1:21" ht="38.25" customHeight="1" x14ac:dyDescent="0.15">
      <c r="A577" s="110"/>
      <c r="B577" s="77" t="s">
        <v>1166</v>
      </c>
      <c r="C577" s="43">
        <v>572</v>
      </c>
      <c r="D577" s="45" t="s">
        <v>1386</v>
      </c>
      <c r="E577" s="46" t="s">
        <v>140</v>
      </c>
      <c r="F577" s="47" t="s">
        <v>1387</v>
      </c>
      <c r="G577" s="57" t="s">
        <v>526</v>
      </c>
      <c r="H577" s="58">
        <v>1973</v>
      </c>
      <c r="I577" s="59">
        <v>1973</v>
      </c>
      <c r="J577" s="51">
        <v>73.66</v>
      </c>
      <c r="K577" s="52" t="s">
        <v>97</v>
      </c>
      <c r="L577" s="58">
        <v>1</v>
      </c>
      <c r="M577" s="91"/>
      <c r="N577" s="53" t="s">
        <v>125</v>
      </c>
      <c r="O577" s="63"/>
      <c r="P577" s="54">
        <v>6208.3627477599784</v>
      </c>
      <c r="Q577" s="104"/>
      <c r="R577" s="55">
        <v>766</v>
      </c>
      <c r="S577" s="46"/>
      <c r="T577" s="46" t="s">
        <v>99</v>
      </c>
      <c r="U577" s="116"/>
    </row>
    <row r="578" spans="1:21" ht="38.25" customHeight="1" x14ac:dyDescent="0.15">
      <c r="A578" s="110"/>
      <c r="B578" s="77" t="s">
        <v>1166</v>
      </c>
      <c r="C578" s="43">
        <v>573</v>
      </c>
      <c r="D578" s="45" t="s">
        <v>1388</v>
      </c>
      <c r="E578" s="46" t="s">
        <v>140</v>
      </c>
      <c r="F578" s="47" t="s">
        <v>1389</v>
      </c>
      <c r="G578" s="57" t="s">
        <v>124</v>
      </c>
      <c r="H578" s="58">
        <v>1988</v>
      </c>
      <c r="I578" s="59">
        <v>1988</v>
      </c>
      <c r="J578" s="51">
        <v>55.08</v>
      </c>
      <c r="K578" s="52" t="s">
        <v>97</v>
      </c>
      <c r="L578" s="58">
        <v>1</v>
      </c>
      <c r="M578" s="91"/>
      <c r="N578" s="53" t="s">
        <v>125</v>
      </c>
      <c r="O578" s="63"/>
      <c r="P578" s="54">
        <v>5750.3267973856209</v>
      </c>
      <c r="Q578" s="104"/>
      <c r="R578" s="55">
        <v>0</v>
      </c>
      <c r="S578" s="46"/>
      <c r="T578" s="46" t="s">
        <v>99</v>
      </c>
      <c r="U578" s="116"/>
    </row>
    <row r="579" spans="1:21" ht="38.25" customHeight="1" x14ac:dyDescent="0.15">
      <c r="A579" s="110"/>
      <c r="B579" s="77" t="s">
        <v>1166</v>
      </c>
      <c r="C579" s="43">
        <v>574</v>
      </c>
      <c r="D579" s="45" t="s">
        <v>1390</v>
      </c>
      <c r="E579" s="46" t="s">
        <v>140</v>
      </c>
      <c r="F579" s="47" t="s">
        <v>1391</v>
      </c>
      <c r="G579" s="57" t="s">
        <v>124</v>
      </c>
      <c r="H579" s="58">
        <v>1985</v>
      </c>
      <c r="I579" s="59">
        <v>1985</v>
      </c>
      <c r="J579" s="51">
        <v>42.23</v>
      </c>
      <c r="K579" s="52" t="s">
        <v>97</v>
      </c>
      <c r="L579" s="58">
        <v>1</v>
      </c>
      <c r="M579" s="91"/>
      <c r="N579" s="53" t="s">
        <v>125</v>
      </c>
      <c r="O579" s="63"/>
      <c r="P579" s="54">
        <v>6058.4418659720586</v>
      </c>
      <c r="Q579" s="104"/>
      <c r="R579" s="55">
        <v>59</v>
      </c>
      <c r="S579" s="46"/>
      <c r="T579" s="46" t="s">
        <v>99</v>
      </c>
      <c r="U579" s="116"/>
    </row>
    <row r="580" spans="1:21" ht="38.25" customHeight="1" x14ac:dyDescent="0.15">
      <c r="A580" s="110"/>
      <c r="B580" s="77" t="s">
        <v>1166</v>
      </c>
      <c r="C580" s="43">
        <v>575</v>
      </c>
      <c r="D580" s="45" t="s">
        <v>1392</v>
      </c>
      <c r="E580" s="46" t="s">
        <v>140</v>
      </c>
      <c r="F580" s="47" t="s">
        <v>1393</v>
      </c>
      <c r="G580" s="57" t="s">
        <v>124</v>
      </c>
      <c r="H580" s="58">
        <v>1980</v>
      </c>
      <c r="I580" s="59">
        <v>1980</v>
      </c>
      <c r="J580" s="51">
        <v>33.1</v>
      </c>
      <c r="K580" s="52" t="s">
        <v>97</v>
      </c>
      <c r="L580" s="58">
        <v>1</v>
      </c>
      <c r="M580" s="91"/>
      <c r="N580" s="53" t="s">
        <v>125</v>
      </c>
      <c r="O580" s="63"/>
      <c r="P580" s="54">
        <v>7667.4320241691839</v>
      </c>
      <c r="Q580" s="104"/>
      <c r="R580" s="55">
        <v>0</v>
      </c>
      <c r="S580" s="46"/>
      <c r="T580" s="46" t="s">
        <v>99</v>
      </c>
      <c r="U580" s="116"/>
    </row>
    <row r="581" spans="1:21" ht="38.25" customHeight="1" x14ac:dyDescent="0.15">
      <c r="A581" s="110"/>
      <c r="B581" s="77" t="s">
        <v>1166</v>
      </c>
      <c r="C581" s="43">
        <v>576</v>
      </c>
      <c r="D581" s="45" t="s">
        <v>1927</v>
      </c>
      <c r="E581" s="46" t="s">
        <v>164</v>
      </c>
      <c r="F581" s="47" t="s">
        <v>165</v>
      </c>
      <c r="G581" s="57" t="s">
        <v>124</v>
      </c>
      <c r="H581" s="58">
        <v>1997</v>
      </c>
      <c r="I581" s="50">
        <v>1997</v>
      </c>
      <c r="J581" s="51">
        <v>65</v>
      </c>
      <c r="K581" s="52" t="s">
        <v>97</v>
      </c>
      <c r="L581" s="58">
        <v>1</v>
      </c>
      <c r="M581" s="91"/>
      <c r="N581" s="53" t="s">
        <v>125</v>
      </c>
      <c r="O581" s="63" t="s">
        <v>98</v>
      </c>
      <c r="P581" s="54">
        <v>13626.415384615384</v>
      </c>
      <c r="Q581" s="104"/>
      <c r="R581" s="55"/>
      <c r="S581" s="46" t="s">
        <v>1946</v>
      </c>
      <c r="T581" s="46" t="s">
        <v>1394</v>
      </c>
      <c r="U581" s="116"/>
    </row>
    <row r="582" spans="1:21" ht="38.25" customHeight="1" x14ac:dyDescent="0.15">
      <c r="A582" s="110"/>
      <c r="B582" s="77" t="s">
        <v>1166</v>
      </c>
      <c r="C582" s="43">
        <v>577</v>
      </c>
      <c r="D582" s="45" t="s">
        <v>1395</v>
      </c>
      <c r="E582" s="46" t="s">
        <v>164</v>
      </c>
      <c r="F582" s="47" t="s">
        <v>1396</v>
      </c>
      <c r="G582" s="57" t="s">
        <v>124</v>
      </c>
      <c r="H582" s="58">
        <v>1988</v>
      </c>
      <c r="I582" s="59">
        <v>1988</v>
      </c>
      <c r="J582" s="51">
        <v>42.23</v>
      </c>
      <c r="K582" s="52" t="s">
        <v>97</v>
      </c>
      <c r="L582" s="58">
        <v>1</v>
      </c>
      <c r="M582" s="91"/>
      <c r="N582" s="53" t="s">
        <v>125</v>
      </c>
      <c r="O582" s="63"/>
      <c r="P582" s="54">
        <v>6577.7172626095198</v>
      </c>
      <c r="Q582" s="104"/>
      <c r="R582" s="55">
        <v>141.35</v>
      </c>
      <c r="S582" s="46"/>
      <c r="T582" s="46" t="s">
        <v>99</v>
      </c>
      <c r="U582" s="116"/>
    </row>
    <row r="583" spans="1:21" ht="38.25" customHeight="1" x14ac:dyDescent="0.15">
      <c r="A583" s="110"/>
      <c r="B583" s="77" t="s">
        <v>1166</v>
      </c>
      <c r="C583" s="43">
        <v>578</v>
      </c>
      <c r="D583" s="45" t="s">
        <v>1397</v>
      </c>
      <c r="E583" s="46" t="s">
        <v>164</v>
      </c>
      <c r="F583" s="47" t="s">
        <v>1398</v>
      </c>
      <c r="G583" s="57" t="s">
        <v>124</v>
      </c>
      <c r="H583" s="58">
        <v>1988</v>
      </c>
      <c r="I583" s="59">
        <v>1988</v>
      </c>
      <c r="J583" s="51">
        <v>42.23</v>
      </c>
      <c r="K583" s="52" t="s">
        <v>97</v>
      </c>
      <c r="L583" s="58">
        <v>1</v>
      </c>
      <c r="M583" s="91"/>
      <c r="N583" s="53" t="s">
        <v>125</v>
      </c>
      <c r="O583" s="63"/>
      <c r="P583" s="54">
        <v>5027.9185413213363</v>
      </c>
      <c r="Q583" s="104"/>
      <c r="R583" s="55">
        <v>0</v>
      </c>
      <c r="S583" s="46"/>
      <c r="T583" s="46" t="s">
        <v>99</v>
      </c>
      <c r="U583" s="116"/>
    </row>
    <row r="584" spans="1:21" ht="38.25" customHeight="1" x14ac:dyDescent="0.15">
      <c r="A584" s="110"/>
      <c r="B584" s="77" t="s">
        <v>1166</v>
      </c>
      <c r="C584" s="43">
        <v>579</v>
      </c>
      <c r="D584" s="45" t="s">
        <v>1399</v>
      </c>
      <c r="E584" s="46" t="s">
        <v>164</v>
      </c>
      <c r="F584" s="47" t="s">
        <v>1400</v>
      </c>
      <c r="G584" s="57" t="s">
        <v>99</v>
      </c>
      <c r="H584" s="58" t="s">
        <v>99</v>
      </c>
      <c r="I584" s="59" t="s">
        <v>99</v>
      </c>
      <c r="J584" s="51"/>
      <c r="K584" s="52" t="s">
        <v>97</v>
      </c>
      <c r="L584" s="58" t="s">
        <v>99</v>
      </c>
      <c r="M584" s="100"/>
      <c r="N584" s="53" t="s">
        <v>125</v>
      </c>
      <c r="O584" s="101"/>
      <c r="P584" s="54"/>
      <c r="Q584" s="104"/>
      <c r="R584" s="55">
        <v>0</v>
      </c>
      <c r="S584" s="46"/>
      <c r="T584" s="46"/>
      <c r="U584" s="116"/>
    </row>
    <row r="585" spans="1:21" ht="38.25" customHeight="1" x14ac:dyDescent="0.15">
      <c r="A585" s="110"/>
      <c r="B585" s="77" t="s">
        <v>1166</v>
      </c>
      <c r="C585" s="43">
        <v>580</v>
      </c>
      <c r="D585" s="45" t="s">
        <v>1401</v>
      </c>
      <c r="E585" s="46" t="s">
        <v>164</v>
      </c>
      <c r="F585" s="47" t="s">
        <v>1402</v>
      </c>
      <c r="G585" s="57" t="s">
        <v>124</v>
      </c>
      <c r="H585" s="58">
        <v>1984</v>
      </c>
      <c r="I585" s="59">
        <v>1984</v>
      </c>
      <c r="J585" s="51">
        <v>42.02</v>
      </c>
      <c r="K585" s="52" t="s">
        <v>97</v>
      </c>
      <c r="L585" s="58">
        <v>1</v>
      </c>
      <c r="M585" s="91"/>
      <c r="N585" s="53" t="s">
        <v>125</v>
      </c>
      <c r="O585" s="63"/>
      <c r="P585" s="54">
        <v>6765.2308424559733</v>
      </c>
      <c r="Q585" s="104"/>
      <c r="R585" s="55">
        <v>70.61</v>
      </c>
      <c r="S585" s="46"/>
      <c r="T585" s="46" t="s">
        <v>99</v>
      </c>
      <c r="U585" s="116"/>
    </row>
    <row r="586" spans="1:21" ht="38.25" customHeight="1" x14ac:dyDescent="0.15">
      <c r="A586" s="110"/>
      <c r="B586" s="77" t="s">
        <v>1166</v>
      </c>
      <c r="C586" s="43">
        <v>581</v>
      </c>
      <c r="D586" s="45" t="s">
        <v>1403</v>
      </c>
      <c r="E586" s="46" t="s">
        <v>164</v>
      </c>
      <c r="F586" s="47" t="s">
        <v>1404</v>
      </c>
      <c r="G586" s="57" t="s">
        <v>124</v>
      </c>
      <c r="H586" s="58">
        <v>1987</v>
      </c>
      <c r="I586" s="59">
        <v>1987</v>
      </c>
      <c r="J586" s="51">
        <v>69.56</v>
      </c>
      <c r="K586" s="52" t="s">
        <v>97</v>
      </c>
      <c r="L586" s="58">
        <v>2</v>
      </c>
      <c r="M586" s="91"/>
      <c r="N586" s="53" t="s">
        <v>125</v>
      </c>
      <c r="O586" s="63"/>
      <c r="P586" s="54">
        <v>4610.7820586543985</v>
      </c>
      <c r="Q586" s="104"/>
      <c r="R586" s="55">
        <v>0</v>
      </c>
      <c r="S586" s="46"/>
      <c r="T586" s="46" t="s">
        <v>99</v>
      </c>
      <c r="U586" s="116"/>
    </row>
    <row r="587" spans="1:21" ht="38.25" customHeight="1" x14ac:dyDescent="0.15">
      <c r="A587" s="110"/>
      <c r="B587" s="77" t="s">
        <v>1166</v>
      </c>
      <c r="C587" s="43">
        <v>582</v>
      </c>
      <c r="D587" s="45" t="s">
        <v>1405</v>
      </c>
      <c r="E587" s="46" t="s">
        <v>164</v>
      </c>
      <c r="F587" s="47" t="s">
        <v>1406</v>
      </c>
      <c r="G587" s="57" t="s">
        <v>124</v>
      </c>
      <c r="H587" s="58">
        <v>1992</v>
      </c>
      <c r="I587" s="59">
        <v>1992</v>
      </c>
      <c r="J587" s="51">
        <v>26.5</v>
      </c>
      <c r="K587" s="52" t="s">
        <v>97</v>
      </c>
      <c r="L587" s="58">
        <v>1</v>
      </c>
      <c r="M587" s="91"/>
      <c r="N587" s="53" t="s">
        <v>125</v>
      </c>
      <c r="O587" s="63"/>
      <c r="P587" s="54">
        <v>3735.132075471698</v>
      </c>
      <c r="Q587" s="104"/>
      <c r="R587" s="55">
        <v>0</v>
      </c>
      <c r="S587" s="46"/>
      <c r="T587" s="46" t="s">
        <v>99</v>
      </c>
      <c r="U587" s="116"/>
    </row>
    <row r="588" spans="1:21" ht="38.25" customHeight="1" x14ac:dyDescent="0.15">
      <c r="A588" s="110"/>
      <c r="B588" s="77" t="s">
        <v>1166</v>
      </c>
      <c r="C588" s="43">
        <v>583</v>
      </c>
      <c r="D588" s="45" t="s">
        <v>1407</v>
      </c>
      <c r="E588" s="46" t="s">
        <v>164</v>
      </c>
      <c r="F588" s="47" t="s">
        <v>1408</v>
      </c>
      <c r="G588" s="57" t="s">
        <v>124</v>
      </c>
      <c r="H588" s="58">
        <v>1979</v>
      </c>
      <c r="I588" s="59">
        <v>1979</v>
      </c>
      <c r="J588" s="51">
        <v>16.54</v>
      </c>
      <c r="K588" s="52" t="s">
        <v>97</v>
      </c>
      <c r="L588" s="58">
        <v>1</v>
      </c>
      <c r="M588" s="91"/>
      <c r="N588" s="53" t="s">
        <v>125</v>
      </c>
      <c r="O588" s="63"/>
      <c r="P588" s="54">
        <v>10074.72793228537</v>
      </c>
      <c r="Q588" s="104"/>
      <c r="R588" s="55">
        <v>0</v>
      </c>
      <c r="S588" s="46"/>
      <c r="T588" s="46" t="s">
        <v>99</v>
      </c>
      <c r="U588" s="116"/>
    </row>
    <row r="589" spans="1:21" ht="38.25" customHeight="1" x14ac:dyDescent="0.15">
      <c r="A589" s="110"/>
      <c r="B589" s="77" t="s">
        <v>1166</v>
      </c>
      <c r="C589" s="43">
        <v>584</v>
      </c>
      <c r="D589" s="45" t="s">
        <v>1409</v>
      </c>
      <c r="E589" s="46" t="s">
        <v>164</v>
      </c>
      <c r="F589" s="47" t="s">
        <v>1410</v>
      </c>
      <c r="G589" s="57" t="s">
        <v>124</v>
      </c>
      <c r="H589" s="58">
        <v>2003</v>
      </c>
      <c r="I589" s="59">
        <v>2003</v>
      </c>
      <c r="J589" s="51">
        <v>80.19</v>
      </c>
      <c r="K589" s="52" t="s">
        <v>97</v>
      </c>
      <c r="L589" s="58">
        <v>1</v>
      </c>
      <c r="M589" s="91"/>
      <c r="N589" s="53" t="s">
        <v>125</v>
      </c>
      <c r="O589" s="63"/>
      <c r="P589" s="54">
        <v>12139.531113605188</v>
      </c>
      <c r="Q589" s="104"/>
      <c r="R589" s="55">
        <v>397</v>
      </c>
      <c r="S589" s="46"/>
      <c r="T589" s="46" t="s">
        <v>99</v>
      </c>
      <c r="U589" s="116"/>
    </row>
    <row r="590" spans="1:21" ht="38.25" customHeight="1" x14ac:dyDescent="0.15">
      <c r="A590" s="110"/>
      <c r="B590" s="77" t="s">
        <v>1166</v>
      </c>
      <c r="C590" s="43">
        <v>585</v>
      </c>
      <c r="D590" s="45" t="s">
        <v>1411</v>
      </c>
      <c r="E590" s="46" t="s">
        <v>164</v>
      </c>
      <c r="F590" s="47" t="s">
        <v>1412</v>
      </c>
      <c r="G590" s="57" t="s">
        <v>124</v>
      </c>
      <c r="H590" s="58">
        <v>1987</v>
      </c>
      <c r="I590" s="59">
        <v>1987</v>
      </c>
      <c r="J590" s="51">
        <v>69.56</v>
      </c>
      <c r="K590" s="52" t="s">
        <v>97</v>
      </c>
      <c r="L590" s="58">
        <v>2</v>
      </c>
      <c r="M590" s="91"/>
      <c r="N590" s="53" t="s">
        <v>125</v>
      </c>
      <c r="O590" s="63"/>
      <c r="P590" s="54">
        <v>5331.7136285221386</v>
      </c>
      <c r="Q590" s="104"/>
      <c r="R590" s="55">
        <v>54</v>
      </c>
      <c r="S590" s="46"/>
      <c r="T590" s="46" t="s">
        <v>99</v>
      </c>
      <c r="U590" s="116"/>
    </row>
    <row r="591" spans="1:21" ht="38.25" customHeight="1" x14ac:dyDescent="0.15">
      <c r="A591" s="110"/>
      <c r="B591" s="77" t="s">
        <v>1166</v>
      </c>
      <c r="C591" s="43">
        <v>586</v>
      </c>
      <c r="D591" s="45" t="s">
        <v>1413</v>
      </c>
      <c r="E591" s="46" t="s">
        <v>164</v>
      </c>
      <c r="F591" s="47" t="s">
        <v>1414</v>
      </c>
      <c r="G591" s="57" t="s">
        <v>124</v>
      </c>
      <c r="H591" s="58">
        <v>1997</v>
      </c>
      <c r="I591" s="59">
        <v>1997</v>
      </c>
      <c r="J591" s="51">
        <v>60.86</v>
      </c>
      <c r="K591" s="52" t="s">
        <v>97</v>
      </c>
      <c r="L591" s="58">
        <v>1</v>
      </c>
      <c r="M591" s="91"/>
      <c r="N591" s="53" t="s">
        <v>125</v>
      </c>
      <c r="O591" s="63"/>
      <c r="P591" s="54">
        <v>9021.1797568189286</v>
      </c>
      <c r="Q591" s="104"/>
      <c r="R591" s="55">
        <v>188.9</v>
      </c>
      <c r="S591" s="46"/>
      <c r="T591" s="46" t="s">
        <v>99</v>
      </c>
      <c r="U591" s="116"/>
    </row>
    <row r="592" spans="1:21" ht="38.25" customHeight="1" x14ac:dyDescent="0.15">
      <c r="A592" s="110"/>
      <c r="B592" s="77" t="s">
        <v>1166</v>
      </c>
      <c r="C592" s="43">
        <v>587</v>
      </c>
      <c r="D592" s="45" t="s">
        <v>1415</v>
      </c>
      <c r="E592" s="46" t="s">
        <v>164</v>
      </c>
      <c r="F592" s="47" t="s">
        <v>353</v>
      </c>
      <c r="G592" s="57" t="s">
        <v>526</v>
      </c>
      <c r="H592" s="58">
        <v>1970</v>
      </c>
      <c r="I592" s="59">
        <v>1970</v>
      </c>
      <c r="J592" s="51">
        <v>35</v>
      </c>
      <c r="K592" s="52" t="s">
        <v>97</v>
      </c>
      <c r="L592" s="58">
        <v>1</v>
      </c>
      <c r="M592" s="91"/>
      <c r="N592" s="53" t="s">
        <v>125</v>
      </c>
      <c r="O592" s="63"/>
      <c r="P592" s="54">
        <v>6627.3714285714286</v>
      </c>
      <c r="Q592" s="104"/>
      <c r="R592" s="55">
        <v>167.37</v>
      </c>
      <c r="S592" s="46"/>
      <c r="T592" s="46" t="s">
        <v>99</v>
      </c>
      <c r="U592" s="116"/>
    </row>
    <row r="593" spans="1:21" ht="38.25" customHeight="1" x14ac:dyDescent="0.15">
      <c r="A593" s="110"/>
      <c r="B593" s="77" t="s">
        <v>1166</v>
      </c>
      <c r="C593" s="43">
        <v>588</v>
      </c>
      <c r="D593" s="45" t="s">
        <v>1416</v>
      </c>
      <c r="E593" s="46" t="s">
        <v>164</v>
      </c>
      <c r="F593" s="47" t="s">
        <v>1417</v>
      </c>
      <c r="G593" s="57" t="s">
        <v>176</v>
      </c>
      <c r="H593" s="58">
        <v>1982</v>
      </c>
      <c r="I593" s="59">
        <v>1982</v>
      </c>
      <c r="J593" s="51">
        <v>40.15</v>
      </c>
      <c r="K593" s="52" t="s">
        <v>97</v>
      </c>
      <c r="L593" s="58">
        <v>1</v>
      </c>
      <c r="M593" s="91"/>
      <c r="N593" s="53" t="s">
        <v>125</v>
      </c>
      <c r="O593" s="63"/>
      <c r="P593" s="54">
        <v>8298.2565379825664</v>
      </c>
      <c r="Q593" s="104"/>
      <c r="R593" s="55">
        <v>110.33</v>
      </c>
      <c r="S593" s="46"/>
      <c r="T593" s="46" t="s">
        <v>99</v>
      </c>
      <c r="U593" s="116"/>
    </row>
    <row r="594" spans="1:21" ht="38.25" customHeight="1" x14ac:dyDescent="0.15">
      <c r="A594" s="110"/>
      <c r="B594" s="77" t="s">
        <v>1166</v>
      </c>
      <c r="C594" s="43">
        <v>589</v>
      </c>
      <c r="D594" s="45" t="s">
        <v>1418</v>
      </c>
      <c r="E594" s="46" t="s">
        <v>164</v>
      </c>
      <c r="F594" s="47" t="s">
        <v>1419</v>
      </c>
      <c r="G594" s="57" t="s">
        <v>124</v>
      </c>
      <c r="H594" s="58">
        <v>1980</v>
      </c>
      <c r="I594" s="59">
        <v>1980</v>
      </c>
      <c r="J594" s="51">
        <v>33.1</v>
      </c>
      <c r="K594" s="52" t="s">
        <v>97</v>
      </c>
      <c r="L594" s="58">
        <v>1</v>
      </c>
      <c r="M594" s="91"/>
      <c r="N594" s="53" t="s">
        <v>125</v>
      </c>
      <c r="O594" s="63"/>
      <c r="P594" s="54">
        <v>6873.2024169184288</v>
      </c>
      <c r="Q594" s="104"/>
      <c r="R594" s="55">
        <v>168.44</v>
      </c>
      <c r="S594" s="46"/>
      <c r="T594" s="46" t="s">
        <v>99</v>
      </c>
      <c r="U594" s="116"/>
    </row>
    <row r="595" spans="1:21" ht="38.25" customHeight="1" x14ac:dyDescent="0.15">
      <c r="A595" s="110"/>
      <c r="B595" s="77" t="s">
        <v>1166</v>
      </c>
      <c r="C595" s="43">
        <v>590</v>
      </c>
      <c r="D595" s="45" t="s">
        <v>1420</v>
      </c>
      <c r="E595" s="46" t="s">
        <v>164</v>
      </c>
      <c r="F595" s="47" t="s">
        <v>1421</v>
      </c>
      <c r="G595" s="57" t="s">
        <v>124</v>
      </c>
      <c r="H595" s="58">
        <v>1986</v>
      </c>
      <c r="I595" s="59">
        <v>1986</v>
      </c>
      <c r="J595" s="51">
        <v>49.68</v>
      </c>
      <c r="K595" s="52" t="s">
        <v>97</v>
      </c>
      <c r="L595" s="58">
        <v>2</v>
      </c>
      <c r="M595" s="91"/>
      <c r="N595" s="53" t="s">
        <v>125</v>
      </c>
      <c r="O595" s="63"/>
      <c r="P595" s="54">
        <v>8951.1272141706922</v>
      </c>
      <c r="Q595" s="104"/>
      <c r="R595" s="55">
        <v>13</v>
      </c>
      <c r="S595" s="46"/>
      <c r="T595" s="46" t="s">
        <v>99</v>
      </c>
      <c r="U595" s="116"/>
    </row>
    <row r="596" spans="1:21" ht="38.25" customHeight="1" x14ac:dyDescent="0.15">
      <c r="A596" s="110"/>
      <c r="B596" s="77" t="s">
        <v>1166</v>
      </c>
      <c r="C596" s="43">
        <v>591</v>
      </c>
      <c r="D596" s="45" t="s">
        <v>1422</v>
      </c>
      <c r="E596" s="46" t="s">
        <v>164</v>
      </c>
      <c r="F596" s="47" t="s">
        <v>1423</v>
      </c>
      <c r="G596" s="57" t="s">
        <v>124</v>
      </c>
      <c r="H596" s="58">
        <v>1978</v>
      </c>
      <c r="I596" s="59">
        <v>1978</v>
      </c>
      <c r="J596" s="51">
        <v>35.32</v>
      </c>
      <c r="K596" s="52" t="s">
        <v>97</v>
      </c>
      <c r="L596" s="58">
        <v>1</v>
      </c>
      <c r="M596" s="91"/>
      <c r="N596" s="53" t="s">
        <v>125</v>
      </c>
      <c r="O596" s="63"/>
      <c r="P596" s="54">
        <v>7315.1755379388451</v>
      </c>
      <c r="Q596" s="104"/>
      <c r="R596" s="55">
        <v>201</v>
      </c>
      <c r="S596" s="46"/>
      <c r="T596" s="46" t="s">
        <v>99</v>
      </c>
      <c r="U596" s="116"/>
    </row>
    <row r="597" spans="1:21" ht="38.25" customHeight="1" x14ac:dyDescent="0.15">
      <c r="A597" s="110"/>
      <c r="B597" s="77" t="s">
        <v>1166</v>
      </c>
      <c r="C597" s="43">
        <v>592</v>
      </c>
      <c r="D597" s="45" t="s">
        <v>1424</v>
      </c>
      <c r="E597" s="46" t="s">
        <v>164</v>
      </c>
      <c r="F597" s="47" t="s">
        <v>1425</v>
      </c>
      <c r="G597" s="57" t="s">
        <v>124</v>
      </c>
      <c r="H597" s="58">
        <v>1998</v>
      </c>
      <c r="I597" s="59">
        <v>1998</v>
      </c>
      <c r="J597" s="51">
        <v>63.35</v>
      </c>
      <c r="K597" s="52" t="s">
        <v>97</v>
      </c>
      <c r="L597" s="58">
        <v>2</v>
      </c>
      <c r="M597" s="91"/>
      <c r="N597" s="53" t="s">
        <v>125</v>
      </c>
      <c r="O597" s="63"/>
      <c r="P597" s="54">
        <v>14798.674033149171</v>
      </c>
      <c r="Q597" s="104"/>
      <c r="R597" s="55">
        <v>169</v>
      </c>
      <c r="S597" s="46"/>
      <c r="T597" s="46" t="s">
        <v>99</v>
      </c>
      <c r="U597" s="116"/>
    </row>
    <row r="598" spans="1:21" ht="38.25" customHeight="1" x14ac:dyDescent="0.15">
      <c r="A598" s="110"/>
      <c r="B598" s="77" t="s">
        <v>1166</v>
      </c>
      <c r="C598" s="43">
        <v>593</v>
      </c>
      <c r="D598" s="45" t="s">
        <v>1426</v>
      </c>
      <c r="E598" s="46" t="s">
        <v>164</v>
      </c>
      <c r="F598" s="47" t="s">
        <v>1427</v>
      </c>
      <c r="G598" s="57" t="s">
        <v>124</v>
      </c>
      <c r="H598" s="58">
        <v>1979</v>
      </c>
      <c r="I598" s="59">
        <v>1979</v>
      </c>
      <c r="J598" s="51">
        <v>16.54</v>
      </c>
      <c r="K598" s="52" t="s">
        <v>97</v>
      </c>
      <c r="L598" s="58">
        <v>1</v>
      </c>
      <c r="M598" s="91"/>
      <c r="N598" s="53" t="s">
        <v>125</v>
      </c>
      <c r="O598" s="63"/>
      <c r="P598" s="54">
        <v>6366.8077388149941</v>
      </c>
      <c r="Q598" s="104"/>
      <c r="R598" s="55">
        <v>0</v>
      </c>
      <c r="S598" s="46"/>
      <c r="T598" s="46" t="s">
        <v>99</v>
      </c>
      <c r="U598" s="116"/>
    </row>
    <row r="599" spans="1:21" ht="38.25" customHeight="1" x14ac:dyDescent="0.15">
      <c r="A599" s="110"/>
      <c r="B599" s="77" t="s">
        <v>1166</v>
      </c>
      <c r="C599" s="43">
        <v>594</v>
      </c>
      <c r="D599" s="45" t="s">
        <v>1428</v>
      </c>
      <c r="E599" s="46" t="s">
        <v>200</v>
      </c>
      <c r="F599" s="47" t="s">
        <v>1429</v>
      </c>
      <c r="G599" s="57" t="s">
        <v>124</v>
      </c>
      <c r="H599" s="58">
        <v>1978</v>
      </c>
      <c r="I599" s="59">
        <v>1978</v>
      </c>
      <c r="J599" s="51">
        <v>45.1</v>
      </c>
      <c r="K599" s="52" t="s">
        <v>97</v>
      </c>
      <c r="L599" s="58">
        <v>1</v>
      </c>
      <c r="M599" s="91"/>
      <c r="N599" s="53" t="s">
        <v>125</v>
      </c>
      <c r="O599" s="63"/>
      <c r="P599" s="54">
        <v>7720.7095343680703</v>
      </c>
      <c r="Q599" s="104"/>
      <c r="R599" s="55">
        <v>0</v>
      </c>
      <c r="S599" s="46"/>
      <c r="T599" s="46" t="s">
        <v>99</v>
      </c>
      <c r="U599" s="116"/>
    </row>
    <row r="600" spans="1:21" ht="38.25" customHeight="1" x14ac:dyDescent="0.15">
      <c r="A600" s="110"/>
      <c r="B600" s="77" t="s">
        <v>1166</v>
      </c>
      <c r="C600" s="43">
        <v>595</v>
      </c>
      <c r="D600" s="45" t="s">
        <v>1430</v>
      </c>
      <c r="E600" s="46" t="s">
        <v>200</v>
      </c>
      <c r="F600" s="47" t="s">
        <v>1431</v>
      </c>
      <c r="G600" s="57" t="s">
        <v>526</v>
      </c>
      <c r="H600" s="58">
        <v>1972</v>
      </c>
      <c r="I600" s="59">
        <v>1972</v>
      </c>
      <c r="J600" s="51">
        <v>35.700000000000003</v>
      </c>
      <c r="K600" s="52" t="s">
        <v>97</v>
      </c>
      <c r="L600" s="58">
        <v>1</v>
      </c>
      <c r="M600" s="91"/>
      <c r="N600" s="53" t="s">
        <v>125</v>
      </c>
      <c r="O600" s="63"/>
      <c r="P600" s="54">
        <v>5262.745098039215</v>
      </c>
      <c r="Q600" s="104"/>
      <c r="R600" s="55">
        <v>0</v>
      </c>
      <c r="S600" s="46"/>
      <c r="T600" s="46" t="s">
        <v>99</v>
      </c>
      <c r="U600" s="116"/>
    </row>
    <row r="601" spans="1:21" ht="38.25" customHeight="1" x14ac:dyDescent="0.15">
      <c r="A601" s="110"/>
      <c r="B601" s="77" t="s">
        <v>1166</v>
      </c>
      <c r="C601" s="43">
        <v>596</v>
      </c>
      <c r="D601" s="45" t="s">
        <v>1432</v>
      </c>
      <c r="E601" s="46" t="s">
        <v>200</v>
      </c>
      <c r="F601" s="47" t="s">
        <v>1433</v>
      </c>
      <c r="G601" s="57" t="s">
        <v>124</v>
      </c>
      <c r="H601" s="58">
        <v>1980</v>
      </c>
      <c r="I601" s="59">
        <v>1980</v>
      </c>
      <c r="J601" s="51">
        <v>35.32</v>
      </c>
      <c r="K601" s="52" t="s">
        <v>97</v>
      </c>
      <c r="L601" s="58">
        <v>1</v>
      </c>
      <c r="M601" s="91"/>
      <c r="N601" s="53" t="s">
        <v>125</v>
      </c>
      <c r="O601" s="63"/>
      <c r="P601" s="54">
        <v>6260.9286523216306</v>
      </c>
      <c r="Q601" s="104"/>
      <c r="R601" s="55">
        <v>0</v>
      </c>
      <c r="S601" s="46"/>
      <c r="T601" s="46" t="s">
        <v>99</v>
      </c>
      <c r="U601" s="116"/>
    </row>
    <row r="602" spans="1:21" ht="38.25" customHeight="1" x14ac:dyDescent="0.15">
      <c r="A602" s="110"/>
      <c r="B602" s="77" t="s">
        <v>1166</v>
      </c>
      <c r="C602" s="43">
        <v>597</v>
      </c>
      <c r="D602" s="45" t="s">
        <v>1434</v>
      </c>
      <c r="E602" s="46" t="s">
        <v>200</v>
      </c>
      <c r="F602" s="47" t="s">
        <v>1435</v>
      </c>
      <c r="G602" s="57" t="s">
        <v>124</v>
      </c>
      <c r="H602" s="58">
        <v>1991</v>
      </c>
      <c r="I602" s="59">
        <v>1991</v>
      </c>
      <c r="J602" s="51">
        <v>48.03</v>
      </c>
      <c r="K602" s="52" t="s">
        <v>97</v>
      </c>
      <c r="L602" s="58">
        <v>1</v>
      </c>
      <c r="M602" s="91"/>
      <c r="N602" s="53" t="s">
        <v>125</v>
      </c>
      <c r="O602" s="63"/>
      <c r="P602" s="54">
        <v>26595.336248178221</v>
      </c>
      <c r="Q602" s="104"/>
      <c r="R602" s="55">
        <v>0</v>
      </c>
      <c r="S602" s="46"/>
      <c r="T602" s="46" t="s">
        <v>99</v>
      </c>
      <c r="U602" s="116"/>
    </row>
    <row r="603" spans="1:21" ht="38.25" customHeight="1" x14ac:dyDescent="0.15">
      <c r="A603" s="110"/>
      <c r="B603" s="77" t="s">
        <v>1166</v>
      </c>
      <c r="C603" s="43">
        <v>598</v>
      </c>
      <c r="D603" s="45" t="s">
        <v>1436</v>
      </c>
      <c r="E603" s="46" t="s">
        <v>200</v>
      </c>
      <c r="F603" s="47" t="s">
        <v>1437</v>
      </c>
      <c r="G603" s="57" t="s">
        <v>124</v>
      </c>
      <c r="H603" s="58">
        <v>1979</v>
      </c>
      <c r="I603" s="59">
        <v>1979</v>
      </c>
      <c r="J603" s="51">
        <v>46.37</v>
      </c>
      <c r="K603" s="52" t="s">
        <v>97</v>
      </c>
      <c r="L603" s="58">
        <v>1</v>
      </c>
      <c r="M603" s="91"/>
      <c r="N603" s="53" t="s">
        <v>125</v>
      </c>
      <c r="O603" s="63"/>
      <c r="P603" s="54">
        <v>4189.4112572784134</v>
      </c>
      <c r="Q603" s="104"/>
      <c r="R603" s="55">
        <v>81</v>
      </c>
      <c r="S603" s="46"/>
      <c r="T603" s="46" t="s">
        <v>99</v>
      </c>
      <c r="U603" s="116"/>
    </row>
    <row r="604" spans="1:21" ht="38.25" customHeight="1" x14ac:dyDescent="0.15">
      <c r="A604" s="110"/>
      <c r="B604" s="77" t="s">
        <v>1166</v>
      </c>
      <c r="C604" s="43">
        <v>599</v>
      </c>
      <c r="D604" s="45" t="s">
        <v>1438</v>
      </c>
      <c r="E604" s="46" t="s">
        <v>200</v>
      </c>
      <c r="F604" s="47" t="s">
        <v>1439</v>
      </c>
      <c r="G604" s="57" t="s">
        <v>124</v>
      </c>
      <c r="H604" s="58">
        <v>1994</v>
      </c>
      <c r="I604" s="59">
        <v>1973</v>
      </c>
      <c r="J604" s="51">
        <v>151.42000000000002</v>
      </c>
      <c r="K604" s="52" t="s">
        <v>97</v>
      </c>
      <c r="L604" s="58">
        <v>2</v>
      </c>
      <c r="M604" s="91"/>
      <c r="N604" s="53" t="s">
        <v>125</v>
      </c>
      <c r="O604" s="63"/>
      <c r="P604" s="54">
        <v>4903.6586976621311</v>
      </c>
      <c r="Q604" s="104"/>
      <c r="R604" s="55">
        <v>259.52999999999997</v>
      </c>
      <c r="S604" s="46"/>
      <c r="T604" s="46" t="s">
        <v>99</v>
      </c>
      <c r="U604" s="116"/>
    </row>
    <row r="605" spans="1:21" ht="38.25" customHeight="1" x14ac:dyDescent="0.15">
      <c r="A605" s="110"/>
      <c r="B605" s="77" t="s">
        <v>1166</v>
      </c>
      <c r="C605" s="43">
        <v>600</v>
      </c>
      <c r="D605" s="45" t="s">
        <v>1440</v>
      </c>
      <c r="E605" s="46" t="s">
        <v>200</v>
      </c>
      <c r="F605" s="47" t="s">
        <v>1441</v>
      </c>
      <c r="G605" s="57" t="s">
        <v>124</v>
      </c>
      <c r="H605" s="58">
        <v>1979</v>
      </c>
      <c r="I605" s="59">
        <v>1979</v>
      </c>
      <c r="J605" s="51">
        <v>35.32</v>
      </c>
      <c r="K605" s="52" t="s">
        <v>97</v>
      </c>
      <c r="L605" s="58">
        <v>1</v>
      </c>
      <c r="M605" s="91"/>
      <c r="N605" s="53" t="s">
        <v>125</v>
      </c>
      <c r="O605" s="63"/>
      <c r="P605" s="54">
        <v>4425.7078142695354</v>
      </c>
      <c r="Q605" s="104"/>
      <c r="R605" s="55">
        <v>284.72000000000003</v>
      </c>
      <c r="S605" s="46"/>
      <c r="T605" s="46" t="s">
        <v>99</v>
      </c>
      <c r="U605" s="116"/>
    </row>
    <row r="606" spans="1:21" ht="38.25" customHeight="1" x14ac:dyDescent="0.15">
      <c r="A606" s="110"/>
      <c r="B606" s="77" t="s">
        <v>1166</v>
      </c>
      <c r="C606" s="43">
        <v>601</v>
      </c>
      <c r="D606" s="45" t="s">
        <v>1442</v>
      </c>
      <c r="E606" s="46" t="s">
        <v>200</v>
      </c>
      <c r="F606" s="47" t="s">
        <v>1443</v>
      </c>
      <c r="G606" s="57" t="s">
        <v>124</v>
      </c>
      <c r="H606" s="58">
        <v>1988</v>
      </c>
      <c r="I606" s="59">
        <v>1988</v>
      </c>
      <c r="J606" s="51">
        <v>42.23</v>
      </c>
      <c r="K606" s="52" t="s">
        <v>97</v>
      </c>
      <c r="L606" s="58">
        <v>1</v>
      </c>
      <c r="M606" s="91"/>
      <c r="N606" s="53" t="s">
        <v>125</v>
      </c>
      <c r="O606" s="63"/>
      <c r="P606" s="54">
        <v>6741.8422922093305</v>
      </c>
      <c r="Q606" s="104"/>
      <c r="R606" s="55">
        <v>0</v>
      </c>
      <c r="S606" s="46"/>
      <c r="T606" s="46" t="s">
        <v>99</v>
      </c>
      <c r="U606" s="116"/>
    </row>
    <row r="607" spans="1:21" ht="38.25" customHeight="1" x14ac:dyDescent="0.15">
      <c r="A607" s="110"/>
      <c r="B607" s="77" t="s">
        <v>1166</v>
      </c>
      <c r="C607" s="43">
        <v>602</v>
      </c>
      <c r="D607" s="45" t="s">
        <v>1444</v>
      </c>
      <c r="E607" s="46" t="s">
        <v>200</v>
      </c>
      <c r="F607" s="47" t="s">
        <v>1445</v>
      </c>
      <c r="G607" s="57" t="s">
        <v>124</v>
      </c>
      <c r="H607" s="58">
        <v>1980</v>
      </c>
      <c r="I607" s="59">
        <v>1980</v>
      </c>
      <c r="J607" s="51">
        <v>35.32</v>
      </c>
      <c r="K607" s="52" t="s">
        <v>97</v>
      </c>
      <c r="L607" s="58">
        <v>1</v>
      </c>
      <c r="M607" s="91"/>
      <c r="N607" s="53" t="s">
        <v>125</v>
      </c>
      <c r="O607" s="63"/>
      <c r="P607" s="54">
        <v>7076.7836919592301</v>
      </c>
      <c r="Q607" s="104"/>
      <c r="R607" s="55">
        <v>238</v>
      </c>
      <c r="S607" s="46"/>
      <c r="T607" s="46" t="s">
        <v>99</v>
      </c>
      <c r="U607" s="116"/>
    </row>
    <row r="608" spans="1:21" ht="38.25" customHeight="1" x14ac:dyDescent="0.15">
      <c r="A608" s="110"/>
      <c r="B608" s="77" t="s">
        <v>1166</v>
      </c>
      <c r="C608" s="43">
        <v>603</v>
      </c>
      <c r="D608" s="45" t="s">
        <v>1446</v>
      </c>
      <c r="E608" s="46" t="s">
        <v>200</v>
      </c>
      <c r="F608" s="47" t="s">
        <v>1447</v>
      </c>
      <c r="G608" s="57" t="s">
        <v>176</v>
      </c>
      <c r="H608" s="58">
        <v>1981</v>
      </c>
      <c r="I608" s="59">
        <v>1981</v>
      </c>
      <c r="J608" s="51">
        <v>40.15</v>
      </c>
      <c r="K608" s="52" t="s">
        <v>97</v>
      </c>
      <c r="L608" s="58">
        <v>1</v>
      </c>
      <c r="M608" s="91"/>
      <c r="N608" s="53" t="s">
        <v>125</v>
      </c>
      <c r="O608" s="63"/>
      <c r="P608" s="54">
        <v>8122.7646326276463</v>
      </c>
      <c r="Q608" s="104"/>
      <c r="R608" s="55">
        <v>0</v>
      </c>
      <c r="S608" s="46"/>
      <c r="T608" s="46" t="s">
        <v>99</v>
      </c>
      <c r="U608" s="116"/>
    </row>
    <row r="609" spans="1:21" ht="38.25" customHeight="1" x14ac:dyDescent="0.15">
      <c r="A609" s="110"/>
      <c r="B609" s="77" t="s">
        <v>1166</v>
      </c>
      <c r="C609" s="43">
        <v>604</v>
      </c>
      <c r="D609" s="45" t="s">
        <v>1448</v>
      </c>
      <c r="E609" s="46" t="s">
        <v>200</v>
      </c>
      <c r="F609" s="47" t="s">
        <v>1449</v>
      </c>
      <c r="G609" s="57" t="s">
        <v>526</v>
      </c>
      <c r="H609" s="58">
        <v>1982</v>
      </c>
      <c r="I609" s="59">
        <v>1982</v>
      </c>
      <c r="J609" s="51">
        <v>40.15</v>
      </c>
      <c r="K609" s="52" t="s">
        <v>97</v>
      </c>
      <c r="L609" s="58">
        <v>1</v>
      </c>
      <c r="M609" s="91"/>
      <c r="N609" s="53" t="s">
        <v>125</v>
      </c>
      <c r="O609" s="63"/>
      <c r="P609" s="54">
        <v>6635.9153175591537</v>
      </c>
      <c r="Q609" s="104"/>
      <c r="R609" s="55">
        <v>0</v>
      </c>
      <c r="S609" s="46"/>
      <c r="T609" s="46" t="s">
        <v>99</v>
      </c>
      <c r="U609" s="116"/>
    </row>
    <row r="610" spans="1:21" ht="45" customHeight="1" x14ac:dyDescent="0.15">
      <c r="A610" s="110"/>
      <c r="B610" s="77" t="s">
        <v>1166</v>
      </c>
      <c r="C610" s="43">
        <v>605</v>
      </c>
      <c r="D610" s="45" t="s">
        <v>1846</v>
      </c>
      <c r="E610" s="46" t="s">
        <v>200</v>
      </c>
      <c r="F610" s="47" t="s">
        <v>1450</v>
      </c>
      <c r="G610" s="57" t="s">
        <v>124</v>
      </c>
      <c r="H610" s="58">
        <v>1997</v>
      </c>
      <c r="I610" s="59">
        <v>1997</v>
      </c>
      <c r="J610" s="51">
        <v>49.7</v>
      </c>
      <c r="K610" s="52" t="s">
        <v>97</v>
      </c>
      <c r="L610" s="58">
        <v>1</v>
      </c>
      <c r="M610" s="91"/>
      <c r="N610" s="53" t="s">
        <v>125</v>
      </c>
      <c r="O610" s="63"/>
      <c r="P610" s="54">
        <v>7269.6981891348087</v>
      </c>
      <c r="Q610" s="104"/>
      <c r="R610" s="55">
        <v>297</v>
      </c>
      <c r="S610" s="46"/>
      <c r="T610" s="46" t="s">
        <v>99</v>
      </c>
      <c r="U610" s="116"/>
    </row>
    <row r="611" spans="1:21" ht="38.25" customHeight="1" x14ac:dyDescent="0.15">
      <c r="A611" s="110"/>
      <c r="B611" s="77" t="s">
        <v>1166</v>
      </c>
      <c r="C611" s="43">
        <v>606</v>
      </c>
      <c r="D611" s="45" t="s">
        <v>1451</v>
      </c>
      <c r="E611" s="46" t="s">
        <v>200</v>
      </c>
      <c r="F611" s="47" t="s">
        <v>1452</v>
      </c>
      <c r="G611" s="57" t="s">
        <v>176</v>
      </c>
      <c r="H611" s="58">
        <v>1981</v>
      </c>
      <c r="I611" s="59">
        <v>1981</v>
      </c>
      <c r="J611" s="51">
        <v>40.15</v>
      </c>
      <c r="K611" s="52" t="s">
        <v>97</v>
      </c>
      <c r="L611" s="58">
        <v>1</v>
      </c>
      <c r="M611" s="91"/>
      <c r="N611" s="53" t="s">
        <v>125</v>
      </c>
      <c r="O611" s="63"/>
      <c r="P611" s="54">
        <v>8071.5317559153182</v>
      </c>
      <c r="Q611" s="104"/>
      <c r="R611" s="55">
        <v>305.52</v>
      </c>
      <c r="S611" s="46"/>
      <c r="T611" s="46" t="s">
        <v>99</v>
      </c>
      <c r="U611" s="116"/>
    </row>
    <row r="612" spans="1:21" ht="38.25" customHeight="1" x14ac:dyDescent="0.15">
      <c r="A612" s="110"/>
      <c r="B612" s="77" t="s">
        <v>1166</v>
      </c>
      <c r="C612" s="43">
        <v>607</v>
      </c>
      <c r="D612" s="45" t="s">
        <v>1453</v>
      </c>
      <c r="E612" s="46" t="s">
        <v>200</v>
      </c>
      <c r="F612" s="47" t="s">
        <v>1454</v>
      </c>
      <c r="G612" s="57" t="s">
        <v>526</v>
      </c>
      <c r="H612" s="58">
        <v>1977</v>
      </c>
      <c r="I612" s="59">
        <v>1977</v>
      </c>
      <c r="J612" s="51">
        <v>43.55</v>
      </c>
      <c r="K612" s="52" t="s">
        <v>97</v>
      </c>
      <c r="L612" s="58">
        <v>1</v>
      </c>
      <c r="M612" s="91"/>
      <c r="N612" s="53" t="s">
        <v>125</v>
      </c>
      <c r="O612" s="63"/>
      <c r="P612" s="54">
        <v>4255.2698048220436</v>
      </c>
      <c r="Q612" s="104"/>
      <c r="R612" s="55">
        <v>0</v>
      </c>
      <c r="S612" s="46"/>
      <c r="T612" s="46" t="s">
        <v>99</v>
      </c>
      <c r="U612" s="116"/>
    </row>
    <row r="613" spans="1:21" ht="38.25" customHeight="1" x14ac:dyDescent="0.15">
      <c r="A613" s="110"/>
      <c r="B613" s="77" t="s">
        <v>1166</v>
      </c>
      <c r="C613" s="43">
        <v>608</v>
      </c>
      <c r="D613" s="45" t="s">
        <v>1455</v>
      </c>
      <c r="E613" s="46" t="s">
        <v>200</v>
      </c>
      <c r="F613" s="47" t="s">
        <v>1456</v>
      </c>
      <c r="G613" s="57" t="s">
        <v>124</v>
      </c>
      <c r="H613" s="58">
        <v>1993</v>
      </c>
      <c r="I613" s="59">
        <v>1993</v>
      </c>
      <c r="J613" s="51">
        <v>48.03</v>
      </c>
      <c r="K613" s="52" t="s">
        <v>97</v>
      </c>
      <c r="L613" s="58">
        <v>1</v>
      </c>
      <c r="M613" s="91"/>
      <c r="N613" s="53" t="s">
        <v>125</v>
      </c>
      <c r="O613" s="63"/>
      <c r="P613" s="54">
        <v>5746.4084946908179</v>
      </c>
      <c r="Q613" s="104"/>
      <c r="R613" s="55">
        <v>209.25</v>
      </c>
      <c r="S613" s="46"/>
      <c r="T613" s="46" t="s">
        <v>99</v>
      </c>
      <c r="U613" s="116"/>
    </row>
    <row r="614" spans="1:21" s="56" customFormat="1" ht="38.25" customHeight="1" x14ac:dyDescent="0.15">
      <c r="A614" s="110"/>
      <c r="B614" s="77" t="s">
        <v>1166</v>
      </c>
      <c r="C614" s="43">
        <v>609</v>
      </c>
      <c r="D614" s="45" t="s">
        <v>1457</v>
      </c>
      <c r="E614" s="46" t="s">
        <v>200</v>
      </c>
      <c r="F614" s="47" t="s">
        <v>1458</v>
      </c>
      <c r="G614" s="57" t="s">
        <v>124</v>
      </c>
      <c r="H614" s="58">
        <v>1930</v>
      </c>
      <c r="I614" s="59">
        <v>1930</v>
      </c>
      <c r="J614" s="51">
        <v>47.19</v>
      </c>
      <c r="K614" s="52" t="s">
        <v>97</v>
      </c>
      <c r="L614" s="58">
        <v>1</v>
      </c>
      <c r="M614" s="91"/>
      <c r="N614" s="53" t="s">
        <v>125</v>
      </c>
      <c r="O614" s="63"/>
      <c r="P614" s="54">
        <v>4109.5571095571095</v>
      </c>
      <c r="Q614" s="104"/>
      <c r="R614" s="55">
        <v>307.47000000000003</v>
      </c>
      <c r="S614" s="46"/>
      <c r="T614" s="46" t="s">
        <v>99</v>
      </c>
      <c r="U614" s="116"/>
    </row>
    <row r="615" spans="1:21" ht="38.25" customHeight="1" x14ac:dyDescent="0.15">
      <c r="A615" s="110"/>
      <c r="B615" s="77" t="s">
        <v>1166</v>
      </c>
      <c r="C615" s="43">
        <v>610</v>
      </c>
      <c r="D615" s="45" t="s">
        <v>1459</v>
      </c>
      <c r="E615" s="46" t="s">
        <v>200</v>
      </c>
      <c r="F615" s="47" t="s">
        <v>1460</v>
      </c>
      <c r="G615" s="57" t="s">
        <v>124</v>
      </c>
      <c r="H615" s="58">
        <v>2000</v>
      </c>
      <c r="I615" s="59">
        <v>2000</v>
      </c>
      <c r="J615" s="51">
        <v>72.040000000000006</v>
      </c>
      <c r="K615" s="52" t="s">
        <v>97</v>
      </c>
      <c r="L615" s="58">
        <v>1</v>
      </c>
      <c r="M615" s="91"/>
      <c r="N615" s="53" t="s">
        <v>125</v>
      </c>
      <c r="O615" s="63"/>
      <c r="P615" s="54">
        <v>14613.686840644084</v>
      </c>
      <c r="Q615" s="104"/>
      <c r="R615" s="55">
        <v>400</v>
      </c>
      <c r="S615" s="46"/>
      <c r="T615" s="46" t="s">
        <v>99</v>
      </c>
      <c r="U615" s="116"/>
    </row>
    <row r="616" spans="1:21" ht="38.25" customHeight="1" x14ac:dyDescent="0.15">
      <c r="A616" s="110"/>
      <c r="B616" s="77" t="s">
        <v>1166</v>
      </c>
      <c r="C616" s="43">
        <v>611</v>
      </c>
      <c r="D616" s="45" t="s">
        <v>1461</v>
      </c>
      <c r="E616" s="46" t="s">
        <v>200</v>
      </c>
      <c r="F616" s="47" t="s">
        <v>1462</v>
      </c>
      <c r="G616" s="57" t="s">
        <v>124</v>
      </c>
      <c r="H616" s="58">
        <v>1985</v>
      </c>
      <c r="I616" s="59">
        <v>1985</v>
      </c>
      <c r="J616" s="51">
        <v>12.42</v>
      </c>
      <c r="K616" s="52" t="s">
        <v>97</v>
      </c>
      <c r="L616" s="58">
        <v>1</v>
      </c>
      <c r="M616" s="91"/>
      <c r="N616" s="53" t="s">
        <v>125</v>
      </c>
      <c r="O616" s="63"/>
      <c r="P616" s="54">
        <v>3443.6392914653784</v>
      </c>
      <c r="Q616" s="104"/>
      <c r="R616" s="55">
        <v>0</v>
      </c>
      <c r="S616" s="46"/>
      <c r="T616" s="46" t="s">
        <v>99</v>
      </c>
      <c r="U616" s="116"/>
    </row>
    <row r="617" spans="1:21" ht="44.25" customHeight="1" x14ac:dyDescent="0.15">
      <c r="A617" s="110"/>
      <c r="B617" s="77" t="s">
        <v>1166</v>
      </c>
      <c r="C617" s="43">
        <v>612</v>
      </c>
      <c r="D617" s="45" t="s">
        <v>2008</v>
      </c>
      <c r="E617" s="46" t="s">
        <v>200</v>
      </c>
      <c r="F617" s="47" t="s">
        <v>1463</v>
      </c>
      <c r="G617" s="57" t="s">
        <v>124</v>
      </c>
      <c r="H617" s="58">
        <v>2009</v>
      </c>
      <c r="I617" s="59">
        <v>2009</v>
      </c>
      <c r="J617" s="51">
        <v>83.63</v>
      </c>
      <c r="K617" s="52" t="s">
        <v>97</v>
      </c>
      <c r="L617" s="58">
        <v>2</v>
      </c>
      <c r="M617" s="91"/>
      <c r="N617" s="53" t="s">
        <v>125</v>
      </c>
      <c r="O617" s="63"/>
      <c r="P617" s="54">
        <v>11037.091952648572</v>
      </c>
      <c r="Q617" s="104"/>
      <c r="R617" s="55">
        <v>435</v>
      </c>
      <c r="S617" s="46"/>
      <c r="T617" s="46" t="s">
        <v>99</v>
      </c>
      <c r="U617" s="116"/>
    </row>
    <row r="618" spans="1:21" ht="38.25" customHeight="1" x14ac:dyDescent="0.15">
      <c r="A618" s="110"/>
      <c r="B618" s="77" t="s">
        <v>1166</v>
      </c>
      <c r="C618" s="43">
        <v>613</v>
      </c>
      <c r="D618" s="45" t="s">
        <v>1464</v>
      </c>
      <c r="E618" s="46" t="s">
        <v>200</v>
      </c>
      <c r="F618" s="47" t="s">
        <v>1465</v>
      </c>
      <c r="G618" s="57" t="s">
        <v>124</v>
      </c>
      <c r="H618" s="58">
        <v>1990</v>
      </c>
      <c r="I618" s="59">
        <v>1990</v>
      </c>
      <c r="J618" s="51">
        <v>45.55</v>
      </c>
      <c r="K618" s="52" t="s">
        <v>97</v>
      </c>
      <c r="L618" s="58">
        <v>1</v>
      </c>
      <c r="M618" s="91"/>
      <c r="N618" s="53" t="s">
        <v>125</v>
      </c>
      <c r="O618" s="63"/>
      <c r="P618" s="54">
        <v>4487.1350164654232</v>
      </c>
      <c r="Q618" s="104"/>
      <c r="R618" s="55">
        <v>0</v>
      </c>
      <c r="S618" s="46"/>
      <c r="T618" s="46" t="s">
        <v>99</v>
      </c>
      <c r="U618" s="116"/>
    </row>
    <row r="619" spans="1:21" ht="45" customHeight="1" x14ac:dyDescent="0.15">
      <c r="A619" s="110"/>
      <c r="B619" s="77" t="s">
        <v>1166</v>
      </c>
      <c r="C619" s="43">
        <v>614</v>
      </c>
      <c r="D619" s="45" t="s">
        <v>1466</v>
      </c>
      <c r="E619" s="46" t="s">
        <v>200</v>
      </c>
      <c r="F619" s="47" t="s">
        <v>1467</v>
      </c>
      <c r="G619" s="57" t="s">
        <v>124</v>
      </c>
      <c r="H619" s="58">
        <v>1990</v>
      </c>
      <c r="I619" s="59">
        <v>1990</v>
      </c>
      <c r="J619" s="51">
        <v>46.4</v>
      </c>
      <c r="K619" s="52" t="s">
        <v>97</v>
      </c>
      <c r="L619" s="58">
        <v>1</v>
      </c>
      <c r="M619" s="91"/>
      <c r="N619" s="53" t="s">
        <v>125</v>
      </c>
      <c r="O619" s="63"/>
      <c r="P619" s="54">
        <v>5789.870689655173</v>
      </c>
      <c r="Q619" s="104"/>
      <c r="R619" s="55">
        <v>0</v>
      </c>
      <c r="S619" s="46"/>
      <c r="T619" s="46" t="s">
        <v>99</v>
      </c>
      <c r="U619" s="116"/>
    </row>
    <row r="620" spans="1:21" ht="45" customHeight="1" x14ac:dyDescent="0.15">
      <c r="A620" s="110"/>
      <c r="B620" s="77" t="s">
        <v>1166</v>
      </c>
      <c r="C620" s="43">
        <v>615</v>
      </c>
      <c r="D620" s="45" t="s">
        <v>1468</v>
      </c>
      <c r="E620" s="46" t="s">
        <v>200</v>
      </c>
      <c r="F620" s="47" t="s">
        <v>1469</v>
      </c>
      <c r="G620" s="57" t="s">
        <v>124</v>
      </c>
      <c r="H620" s="58">
        <v>1986</v>
      </c>
      <c r="I620" s="59">
        <v>1986</v>
      </c>
      <c r="J620" s="51">
        <v>47.199999999999996</v>
      </c>
      <c r="K620" s="52" t="s">
        <v>97</v>
      </c>
      <c r="L620" s="58">
        <v>1</v>
      </c>
      <c r="M620" s="91"/>
      <c r="N620" s="53" t="s">
        <v>125</v>
      </c>
      <c r="O620" s="63"/>
      <c r="P620" s="54">
        <v>7390.8050847457635</v>
      </c>
      <c r="Q620" s="104"/>
      <c r="R620" s="55">
        <v>0</v>
      </c>
      <c r="S620" s="46"/>
      <c r="T620" s="46" t="s">
        <v>99</v>
      </c>
      <c r="U620" s="116"/>
    </row>
    <row r="621" spans="1:21" ht="38.25" customHeight="1" x14ac:dyDescent="0.15">
      <c r="A621" s="110"/>
      <c r="B621" s="77" t="s">
        <v>1166</v>
      </c>
      <c r="C621" s="43">
        <v>616</v>
      </c>
      <c r="D621" s="45" t="s">
        <v>1470</v>
      </c>
      <c r="E621" s="46" t="s">
        <v>200</v>
      </c>
      <c r="F621" s="47" t="s">
        <v>1471</v>
      </c>
      <c r="G621" s="57" t="s">
        <v>124</v>
      </c>
      <c r="H621" s="58">
        <v>1983</v>
      </c>
      <c r="I621" s="59">
        <v>1983</v>
      </c>
      <c r="J621" s="51">
        <v>43.06</v>
      </c>
      <c r="K621" s="52" t="s">
        <v>97</v>
      </c>
      <c r="L621" s="58">
        <v>1</v>
      </c>
      <c r="M621" s="91"/>
      <c r="N621" s="53" t="s">
        <v>125</v>
      </c>
      <c r="O621" s="63"/>
      <c r="P621" s="54">
        <v>8651.4398513701799</v>
      </c>
      <c r="Q621" s="104"/>
      <c r="R621" s="55">
        <v>52</v>
      </c>
      <c r="S621" s="46"/>
      <c r="T621" s="46" t="s">
        <v>99</v>
      </c>
      <c r="U621" s="116"/>
    </row>
    <row r="622" spans="1:21" ht="38.25" customHeight="1" x14ac:dyDescent="0.15">
      <c r="A622" s="110"/>
      <c r="B622" s="77" t="s">
        <v>1166</v>
      </c>
      <c r="C622" s="43">
        <v>617</v>
      </c>
      <c r="D622" s="45" t="s">
        <v>1472</v>
      </c>
      <c r="E622" s="46" t="s">
        <v>200</v>
      </c>
      <c r="F622" s="47" t="s">
        <v>1473</v>
      </c>
      <c r="G622" s="57" t="s">
        <v>124</v>
      </c>
      <c r="H622" s="58">
        <v>1987</v>
      </c>
      <c r="I622" s="59">
        <v>1987</v>
      </c>
      <c r="J622" s="51">
        <v>42.23</v>
      </c>
      <c r="K622" s="52" t="s">
        <v>97</v>
      </c>
      <c r="L622" s="58">
        <v>1</v>
      </c>
      <c r="M622" s="91"/>
      <c r="N622" s="53" t="s">
        <v>125</v>
      </c>
      <c r="O622" s="63"/>
      <c r="P622" s="54">
        <v>6565.1906227800146</v>
      </c>
      <c r="Q622" s="104"/>
      <c r="R622" s="55">
        <v>0</v>
      </c>
      <c r="S622" s="46"/>
      <c r="T622" s="46" t="s">
        <v>99</v>
      </c>
      <c r="U622" s="116"/>
    </row>
    <row r="623" spans="1:21" ht="38.25" customHeight="1" x14ac:dyDescent="0.15">
      <c r="A623" s="110"/>
      <c r="B623" s="77" t="s">
        <v>1166</v>
      </c>
      <c r="C623" s="43">
        <v>618</v>
      </c>
      <c r="D623" s="45" t="s">
        <v>1474</v>
      </c>
      <c r="E623" s="46" t="s">
        <v>200</v>
      </c>
      <c r="F623" s="47" t="s">
        <v>1475</v>
      </c>
      <c r="G623" s="57" t="s">
        <v>124</v>
      </c>
      <c r="H623" s="58">
        <v>1990</v>
      </c>
      <c r="I623" s="59">
        <v>1990</v>
      </c>
      <c r="J623" s="51">
        <v>49.7</v>
      </c>
      <c r="K623" s="52" t="s">
        <v>97</v>
      </c>
      <c r="L623" s="58">
        <v>2</v>
      </c>
      <c r="M623" s="91"/>
      <c r="N623" s="53" t="s">
        <v>125</v>
      </c>
      <c r="O623" s="63"/>
      <c r="P623" s="54">
        <v>5583.3802816901407</v>
      </c>
      <c r="Q623" s="104"/>
      <c r="R623" s="55">
        <v>0</v>
      </c>
      <c r="S623" s="46"/>
      <c r="T623" s="46" t="s">
        <v>99</v>
      </c>
      <c r="U623" s="116"/>
    </row>
    <row r="624" spans="1:21" ht="38.25" customHeight="1" x14ac:dyDescent="0.15">
      <c r="A624" s="110"/>
      <c r="B624" s="77" t="s">
        <v>1166</v>
      </c>
      <c r="C624" s="43">
        <v>619</v>
      </c>
      <c r="D624" s="45" t="s">
        <v>1476</v>
      </c>
      <c r="E624" s="46" t="s">
        <v>200</v>
      </c>
      <c r="F624" s="47" t="s">
        <v>1477</v>
      </c>
      <c r="G624" s="57" t="s">
        <v>124</v>
      </c>
      <c r="H624" s="58">
        <v>1978</v>
      </c>
      <c r="I624" s="59">
        <v>1978</v>
      </c>
      <c r="J624" s="51">
        <v>35.32</v>
      </c>
      <c r="K624" s="52" t="s">
        <v>97</v>
      </c>
      <c r="L624" s="58">
        <v>1</v>
      </c>
      <c r="M624" s="91"/>
      <c r="N624" s="53" t="s">
        <v>125</v>
      </c>
      <c r="O624" s="63"/>
      <c r="P624" s="54">
        <v>9047.1121177802943</v>
      </c>
      <c r="Q624" s="104"/>
      <c r="R624" s="55">
        <v>0</v>
      </c>
      <c r="S624" s="46"/>
      <c r="T624" s="46" t="s">
        <v>99</v>
      </c>
      <c r="U624" s="116"/>
    </row>
    <row r="625" spans="1:21" ht="38.25" customHeight="1" x14ac:dyDescent="0.15">
      <c r="A625" s="110"/>
      <c r="B625" s="77" t="s">
        <v>1166</v>
      </c>
      <c r="C625" s="43">
        <v>620</v>
      </c>
      <c r="D625" s="45" t="s">
        <v>1478</v>
      </c>
      <c r="E625" s="46" t="s">
        <v>119</v>
      </c>
      <c r="F625" s="47" t="s">
        <v>1479</v>
      </c>
      <c r="G625" s="57" t="s">
        <v>124</v>
      </c>
      <c r="H625" s="58">
        <v>1976</v>
      </c>
      <c r="I625" s="59">
        <v>1976</v>
      </c>
      <c r="J625" s="51">
        <v>54</v>
      </c>
      <c r="K625" s="52" t="s">
        <v>97</v>
      </c>
      <c r="L625" s="58">
        <v>1</v>
      </c>
      <c r="M625" s="91"/>
      <c r="N625" s="53" t="s">
        <v>125</v>
      </c>
      <c r="O625" s="63"/>
      <c r="P625" s="54">
        <v>7313.6851851851852</v>
      </c>
      <c r="Q625" s="104"/>
      <c r="R625" s="55">
        <v>0</v>
      </c>
      <c r="S625" s="46"/>
      <c r="T625" s="46" t="s">
        <v>99</v>
      </c>
      <c r="U625" s="116"/>
    </row>
    <row r="626" spans="1:21" ht="38.25" customHeight="1" x14ac:dyDescent="0.15">
      <c r="A626" s="110"/>
      <c r="B626" s="77" t="s">
        <v>1166</v>
      </c>
      <c r="C626" s="43">
        <v>621</v>
      </c>
      <c r="D626" s="45" t="s">
        <v>1480</v>
      </c>
      <c r="E626" s="46" t="s">
        <v>119</v>
      </c>
      <c r="F626" s="47" t="s">
        <v>1481</v>
      </c>
      <c r="G626" s="57" t="s">
        <v>526</v>
      </c>
      <c r="H626" s="58">
        <v>1973</v>
      </c>
      <c r="I626" s="59">
        <v>1973</v>
      </c>
      <c r="J626" s="51">
        <v>37.200000000000003</v>
      </c>
      <c r="K626" s="52" t="s">
        <v>97</v>
      </c>
      <c r="L626" s="58">
        <v>1</v>
      </c>
      <c r="M626" s="91"/>
      <c r="N626" s="53" t="s">
        <v>125</v>
      </c>
      <c r="O626" s="63"/>
      <c r="P626" s="54">
        <v>6626.6935483870966</v>
      </c>
      <c r="Q626" s="104"/>
      <c r="R626" s="55">
        <v>84</v>
      </c>
      <c r="S626" s="46"/>
      <c r="T626" s="46" t="s">
        <v>99</v>
      </c>
      <c r="U626" s="116"/>
    </row>
    <row r="627" spans="1:21" ht="38.25" customHeight="1" x14ac:dyDescent="0.15">
      <c r="A627" s="110"/>
      <c r="B627" s="77" t="s">
        <v>1166</v>
      </c>
      <c r="C627" s="43">
        <v>622</v>
      </c>
      <c r="D627" s="45" t="s">
        <v>1482</v>
      </c>
      <c r="E627" s="46" t="s">
        <v>119</v>
      </c>
      <c r="F627" s="47" t="s">
        <v>1483</v>
      </c>
      <c r="G627" s="57" t="s">
        <v>124</v>
      </c>
      <c r="H627" s="58">
        <v>2012</v>
      </c>
      <c r="I627" s="59">
        <v>2012</v>
      </c>
      <c r="J627" s="51">
        <v>75.349999999999994</v>
      </c>
      <c r="K627" s="52" t="s">
        <v>97</v>
      </c>
      <c r="L627" s="58">
        <v>1</v>
      </c>
      <c r="M627" s="91"/>
      <c r="N627" s="53" t="s">
        <v>125</v>
      </c>
      <c r="O627" s="63"/>
      <c r="P627" s="54">
        <v>10654.784339747845</v>
      </c>
      <c r="Q627" s="104"/>
      <c r="R627" s="55">
        <v>585.02</v>
      </c>
      <c r="S627" s="46"/>
      <c r="T627" s="46" t="s">
        <v>99</v>
      </c>
      <c r="U627" s="116"/>
    </row>
    <row r="628" spans="1:21" ht="38.25" customHeight="1" x14ac:dyDescent="0.15">
      <c r="A628" s="110"/>
      <c r="B628" s="77" t="s">
        <v>1166</v>
      </c>
      <c r="C628" s="43">
        <v>623</v>
      </c>
      <c r="D628" s="45" t="s">
        <v>1484</v>
      </c>
      <c r="E628" s="46" t="s">
        <v>119</v>
      </c>
      <c r="F628" s="47" t="s">
        <v>1485</v>
      </c>
      <c r="G628" s="57" t="s">
        <v>124</v>
      </c>
      <c r="H628" s="58">
        <v>1991</v>
      </c>
      <c r="I628" s="59">
        <v>1991</v>
      </c>
      <c r="J628" s="51">
        <v>77.84</v>
      </c>
      <c r="K628" s="52" t="s">
        <v>97</v>
      </c>
      <c r="L628" s="58">
        <v>2</v>
      </c>
      <c r="M628" s="91"/>
      <c r="N628" s="53" t="s">
        <v>125</v>
      </c>
      <c r="O628" s="63"/>
      <c r="P628" s="54">
        <v>3847.0709146968138</v>
      </c>
      <c r="Q628" s="104"/>
      <c r="R628" s="55">
        <v>165.28</v>
      </c>
      <c r="S628" s="46"/>
      <c r="T628" s="46" t="s">
        <v>99</v>
      </c>
      <c r="U628" s="116"/>
    </row>
    <row r="629" spans="1:21" ht="38.25" customHeight="1" x14ac:dyDescent="0.15">
      <c r="A629" s="110"/>
      <c r="B629" s="77" t="s">
        <v>1166</v>
      </c>
      <c r="C629" s="43">
        <v>624</v>
      </c>
      <c r="D629" s="45" t="s">
        <v>1486</v>
      </c>
      <c r="E629" s="46" t="s">
        <v>119</v>
      </c>
      <c r="F629" s="47" t="s">
        <v>1487</v>
      </c>
      <c r="G629" s="57" t="s">
        <v>124</v>
      </c>
      <c r="H629" s="58">
        <v>1989</v>
      </c>
      <c r="I629" s="59">
        <v>1989</v>
      </c>
      <c r="J629" s="51">
        <v>45.55</v>
      </c>
      <c r="K629" s="52" t="s">
        <v>97</v>
      </c>
      <c r="L629" s="58">
        <v>1</v>
      </c>
      <c r="M629" s="91"/>
      <c r="N629" s="53" t="s">
        <v>125</v>
      </c>
      <c r="O629" s="63"/>
      <c r="P629" s="54">
        <v>7014.8627881448965</v>
      </c>
      <c r="Q629" s="104"/>
      <c r="R629" s="55">
        <v>104</v>
      </c>
      <c r="S629" s="46"/>
      <c r="T629" s="46" t="s">
        <v>99</v>
      </c>
      <c r="U629" s="116"/>
    </row>
    <row r="630" spans="1:21" ht="38.25" customHeight="1" x14ac:dyDescent="0.15">
      <c r="A630" s="110"/>
      <c r="B630" s="77" t="s">
        <v>1166</v>
      </c>
      <c r="C630" s="43">
        <v>625</v>
      </c>
      <c r="D630" s="45" t="s">
        <v>1928</v>
      </c>
      <c r="E630" s="46" t="s">
        <v>119</v>
      </c>
      <c r="F630" s="47" t="s">
        <v>168</v>
      </c>
      <c r="G630" s="57" t="s">
        <v>124</v>
      </c>
      <c r="H630" s="58">
        <v>1998</v>
      </c>
      <c r="I630" s="59">
        <v>1998</v>
      </c>
      <c r="J630" s="51">
        <v>50.7</v>
      </c>
      <c r="K630" s="52" t="s">
        <v>97</v>
      </c>
      <c r="L630" s="58">
        <v>1</v>
      </c>
      <c r="M630" s="91"/>
      <c r="N630" s="53" t="s">
        <v>125</v>
      </c>
      <c r="O630" s="63" t="s">
        <v>98</v>
      </c>
      <c r="P630" s="54">
        <v>21609.72386587771</v>
      </c>
      <c r="Q630" s="104"/>
      <c r="R630" s="55"/>
      <c r="S630" s="46" t="s">
        <v>1947</v>
      </c>
      <c r="T630" s="46" t="s">
        <v>1488</v>
      </c>
      <c r="U630" s="116"/>
    </row>
    <row r="631" spans="1:21" ht="38.25" customHeight="1" x14ac:dyDescent="0.15">
      <c r="A631" s="110"/>
      <c r="B631" s="77" t="s">
        <v>1166</v>
      </c>
      <c r="C631" s="43">
        <v>626</v>
      </c>
      <c r="D631" s="45" t="s">
        <v>1489</v>
      </c>
      <c r="E631" s="46" t="s">
        <v>119</v>
      </c>
      <c r="F631" s="47" t="s">
        <v>1490</v>
      </c>
      <c r="G631" s="57" t="s">
        <v>124</v>
      </c>
      <c r="H631" s="58">
        <v>2005</v>
      </c>
      <c r="I631" s="59">
        <v>2005</v>
      </c>
      <c r="J631" s="51">
        <v>93.16</v>
      </c>
      <c r="K631" s="52" t="s">
        <v>97</v>
      </c>
      <c r="L631" s="58">
        <v>1</v>
      </c>
      <c r="M631" s="91"/>
      <c r="N631" s="53" t="s">
        <v>125</v>
      </c>
      <c r="O631" s="63"/>
      <c r="P631" s="54">
        <v>12212.033061399743</v>
      </c>
      <c r="Q631" s="104"/>
      <c r="R631" s="55">
        <v>372</v>
      </c>
      <c r="S631" s="46"/>
      <c r="T631" s="46" t="s">
        <v>99</v>
      </c>
      <c r="U631" s="116"/>
    </row>
    <row r="632" spans="1:21" ht="38.25" customHeight="1" x14ac:dyDescent="0.15">
      <c r="A632" s="110"/>
      <c r="B632" s="77" t="s">
        <v>1166</v>
      </c>
      <c r="C632" s="43">
        <v>627</v>
      </c>
      <c r="D632" s="45" t="s">
        <v>1491</v>
      </c>
      <c r="E632" s="46" t="s">
        <v>119</v>
      </c>
      <c r="F632" s="47" t="s">
        <v>1492</v>
      </c>
      <c r="G632" s="57" t="s">
        <v>124</v>
      </c>
      <c r="H632" s="58">
        <v>1971</v>
      </c>
      <c r="I632" s="59">
        <v>1971</v>
      </c>
      <c r="J632" s="51">
        <v>82.08</v>
      </c>
      <c r="K632" s="52" t="s">
        <v>97</v>
      </c>
      <c r="L632" s="58">
        <v>1</v>
      </c>
      <c r="M632" s="91"/>
      <c r="N632" s="53" t="s">
        <v>125</v>
      </c>
      <c r="O632" s="63"/>
      <c r="P632" s="54">
        <v>7613.4259259259261</v>
      </c>
      <c r="Q632" s="104"/>
      <c r="R632" s="55">
        <v>214.43</v>
      </c>
      <c r="S632" s="46"/>
      <c r="T632" s="46" t="s">
        <v>99</v>
      </c>
      <c r="U632" s="116"/>
    </row>
    <row r="633" spans="1:21" ht="38.25" customHeight="1" x14ac:dyDescent="0.15">
      <c r="A633" s="110"/>
      <c r="B633" s="77" t="s">
        <v>1166</v>
      </c>
      <c r="C633" s="43">
        <v>628</v>
      </c>
      <c r="D633" s="45" t="s">
        <v>1493</v>
      </c>
      <c r="E633" s="46" t="s">
        <v>119</v>
      </c>
      <c r="F633" s="47" t="s">
        <v>1494</v>
      </c>
      <c r="G633" s="57" t="s">
        <v>124</v>
      </c>
      <c r="H633" s="58">
        <v>1979</v>
      </c>
      <c r="I633" s="59">
        <v>1979</v>
      </c>
      <c r="J633" s="51">
        <v>35.32</v>
      </c>
      <c r="K633" s="52" t="s">
        <v>97</v>
      </c>
      <c r="L633" s="58">
        <v>1</v>
      </c>
      <c r="M633" s="91"/>
      <c r="N633" s="53" t="s">
        <v>125</v>
      </c>
      <c r="O633" s="63"/>
      <c r="P633" s="54">
        <v>7799.6036240090598</v>
      </c>
      <c r="Q633" s="104"/>
      <c r="R633" s="55">
        <v>302.68</v>
      </c>
      <c r="S633" s="46"/>
      <c r="T633" s="46" t="s">
        <v>99</v>
      </c>
      <c r="U633" s="116"/>
    </row>
    <row r="634" spans="1:21" ht="38.25" customHeight="1" x14ac:dyDescent="0.15">
      <c r="A634" s="110"/>
      <c r="B634" s="77" t="s">
        <v>1166</v>
      </c>
      <c r="C634" s="43">
        <v>629</v>
      </c>
      <c r="D634" s="45" t="s">
        <v>1495</v>
      </c>
      <c r="E634" s="46" t="s">
        <v>119</v>
      </c>
      <c r="F634" s="47" t="s">
        <v>1496</v>
      </c>
      <c r="G634" s="57" t="s">
        <v>124</v>
      </c>
      <c r="H634" s="58">
        <v>1990</v>
      </c>
      <c r="I634" s="59">
        <v>1990</v>
      </c>
      <c r="J634" s="51">
        <v>45.55</v>
      </c>
      <c r="K634" s="52" t="s">
        <v>97</v>
      </c>
      <c r="L634" s="58">
        <v>1</v>
      </c>
      <c r="M634" s="91"/>
      <c r="N634" s="53" t="s">
        <v>125</v>
      </c>
      <c r="O634" s="63"/>
      <c r="P634" s="54">
        <v>7345.6421514818885</v>
      </c>
      <c r="Q634" s="104"/>
      <c r="R634" s="55">
        <v>596.48</v>
      </c>
      <c r="S634" s="46"/>
      <c r="T634" s="46" t="s">
        <v>99</v>
      </c>
      <c r="U634" s="116"/>
    </row>
    <row r="635" spans="1:21" ht="38.25" customHeight="1" x14ac:dyDescent="0.15">
      <c r="A635" s="110"/>
      <c r="B635" s="77" t="s">
        <v>1166</v>
      </c>
      <c r="C635" s="43">
        <v>630</v>
      </c>
      <c r="D635" s="45" t="s">
        <v>1497</v>
      </c>
      <c r="E635" s="46" t="s">
        <v>127</v>
      </c>
      <c r="F635" s="47" t="s">
        <v>1498</v>
      </c>
      <c r="G635" s="57" t="s">
        <v>124</v>
      </c>
      <c r="H635" s="58">
        <v>1990</v>
      </c>
      <c r="I635" s="59">
        <v>1990</v>
      </c>
      <c r="J635" s="51">
        <v>78.67</v>
      </c>
      <c r="K635" s="52" t="s">
        <v>97</v>
      </c>
      <c r="L635" s="58">
        <v>2</v>
      </c>
      <c r="M635" s="91"/>
      <c r="N635" s="53" t="s">
        <v>125</v>
      </c>
      <c r="O635" s="63"/>
      <c r="P635" s="54">
        <v>5504.3981187237823</v>
      </c>
      <c r="Q635" s="104"/>
      <c r="R635" s="55">
        <v>200.19</v>
      </c>
      <c r="S635" s="46"/>
      <c r="T635" s="46" t="s">
        <v>99</v>
      </c>
      <c r="U635" s="116"/>
    </row>
    <row r="636" spans="1:21" ht="38.25" customHeight="1" x14ac:dyDescent="0.15">
      <c r="A636" s="110"/>
      <c r="B636" s="77" t="s">
        <v>1166</v>
      </c>
      <c r="C636" s="43">
        <v>631</v>
      </c>
      <c r="D636" s="45" t="s">
        <v>1499</v>
      </c>
      <c r="E636" s="46" t="s">
        <v>127</v>
      </c>
      <c r="F636" s="47" t="s">
        <v>1500</v>
      </c>
      <c r="G636" s="57" t="s">
        <v>106</v>
      </c>
      <c r="H636" s="58">
        <v>1992</v>
      </c>
      <c r="I636" s="59">
        <v>1992</v>
      </c>
      <c r="J636" s="51">
        <v>50.8</v>
      </c>
      <c r="K636" s="52" t="s">
        <v>97</v>
      </c>
      <c r="L636" s="58">
        <v>1</v>
      </c>
      <c r="M636" s="91"/>
      <c r="N636" s="53" t="s">
        <v>125</v>
      </c>
      <c r="O636" s="63"/>
      <c r="P636" s="54">
        <v>10403.031496062993</v>
      </c>
      <c r="Q636" s="104"/>
      <c r="R636" s="55">
        <v>0</v>
      </c>
      <c r="S636" s="46"/>
      <c r="T636" s="46" t="s">
        <v>99</v>
      </c>
      <c r="U636" s="116"/>
    </row>
    <row r="637" spans="1:21" ht="38.25" customHeight="1" x14ac:dyDescent="0.15">
      <c r="A637" s="110"/>
      <c r="B637" s="77" t="s">
        <v>1166</v>
      </c>
      <c r="C637" s="43">
        <v>632</v>
      </c>
      <c r="D637" s="45" t="s">
        <v>1501</v>
      </c>
      <c r="E637" s="46" t="s">
        <v>127</v>
      </c>
      <c r="F637" s="47" t="s">
        <v>1502</v>
      </c>
      <c r="G637" s="57" t="s">
        <v>124</v>
      </c>
      <c r="H637" s="58">
        <v>1993</v>
      </c>
      <c r="I637" s="59">
        <v>1993</v>
      </c>
      <c r="J637" s="51">
        <v>48.03</v>
      </c>
      <c r="K637" s="52" t="s">
        <v>97</v>
      </c>
      <c r="L637" s="58">
        <v>1</v>
      </c>
      <c r="M637" s="91"/>
      <c r="N637" s="53" t="s">
        <v>125</v>
      </c>
      <c r="O637" s="63"/>
      <c r="P637" s="54">
        <v>4769.8729960441387</v>
      </c>
      <c r="Q637" s="104"/>
      <c r="R637" s="55">
        <v>119</v>
      </c>
      <c r="S637" s="46"/>
      <c r="T637" s="46" t="s">
        <v>99</v>
      </c>
      <c r="U637" s="116"/>
    </row>
    <row r="638" spans="1:21" ht="38.25" customHeight="1" x14ac:dyDescent="0.15">
      <c r="A638" s="110"/>
      <c r="B638" s="77" t="s">
        <v>1166</v>
      </c>
      <c r="C638" s="43">
        <v>633</v>
      </c>
      <c r="D638" s="45" t="s">
        <v>1503</v>
      </c>
      <c r="E638" s="46" t="s">
        <v>127</v>
      </c>
      <c r="F638" s="47" t="s">
        <v>1504</v>
      </c>
      <c r="G638" s="57" t="s">
        <v>176</v>
      </c>
      <c r="H638" s="58">
        <v>1982</v>
      </c>
      <c r="I638" s="59">
        <v>1982</v>
      </c>
      <c r="J638" s="51">
        <v>40.15</v>
      </c>
      <c r="K638" s="52" t="s">
        <v>97</v>
      </c>
      <c r="L638" s="58">
        <v>1</v>
      </c>
      <c r="M638" s="91"/>
      <c r="N638" s="53" t="s">
        <v>125</v>
      </c>
      <c r="O638" s="63"/>
      <c r="P638" s="54">
        <v>12706.600249066003</v>
      </c>
      <c r="Q638" s="104"/>
      <c r="R638" s="55">
        <v>102</v>
      </c>
      <c r="S638" s="46"/>
      <c r="T638" s="46" t="s">
        <v>99</v>
      </c>
      <c r="U638" s="116"/>
    </row>
    <row r="639" spans="1:21" ht="38.25" customHeight="1" x14ac:dyDescent="0.15">
      <c r="A639" s="110"/>
      <c r="B639" s="77" t="s">
        <v>1166</v>
      </c>
      <c r="C639" s="43">
        <v>634</v>
      </c>
      <c r="D639" s="45" t="s">
        <v>1505</v>
      </c>
      <c r="E639" s="46" t="s">
        <v>127</v>
      </c>
      <c r="F639" s="47" t="s">
        <v>1506</v>
      </c>
      <c r="G639" s="57" t="s">
        <v>124</v>
      </c>
      <c r="H639" s="58">
        <v>1974</v>
      </c>
      <c r="I639" s="59">
        <v>1974</v>
      </c>
      <c r="J639" s="51">
        <v>36</v>
      </c>
      <c r="K639" s="52" t="s">
        <v>97</v>
      </c>
      <c r="L639" s="58">
        <v>1</v>
      </c>
      <c r="M639" s="91"/>
      <c r="N639" s="53" t="s">
        <v>125</v>
      </c>
      <c r="O639" s="63"/>
      <c r="P639" s="54">
        <v>7637.8611111111113</v>
      </c>
      <c r="Q639" s="104"/>
      <c r="R639" s="55">
        <v>107</v>
      </c>
      <c r="S639" s="46"/>
      <c r="T639" s="46" t="s">
        <v>99</v>
      </c>
      <c r="U639" s="116"/>
    </row>
    <row r="640" spans="1:21" ht="38.25" customHeight="1" x14ac:dyDescent="0.15">
      <c r="A640" s="110"/>
      <c r="B640" s="77" t="s">
        <v>1166</v>
      </c>
      <c r="C640" s="43">
        <v>635</v>
      </c>
      <c r="D640" s="45" t="s">
        <v>1507</v>
      </c>
      <c r="E640" s="46" t="s">
        <v>127</v>
      </c>
      <c r="F640" s="47" t="s">
        <v>1508</v>
      </c>
      <c r="G640" s="57" t="s">
        <v>124</v>
      </c>
      <c r="H640" s="58">
        <v>1977</v>
      </c>
      <c r="I640" s="59">
        <v>1977</v>
      </c>
      <c r="J640" s="51">
        <v>45.25</v>
      </c>
      <c r="K640" s="52" t="s">
        <v>97</v>
      </c>
      <c r="L640" s="58">
        <v>1</v>
      </c>
      <c r="M640" s="91"/>
      <c r="N640" s="53" t="s">
        <v>125</v>
      </c>
      <c r="O640" s="63"/>
      <c r="P640" s="54">
        <v>8225.4806629834256</v>
      </c>
      <c r="Q640" s="104"/>
      <c r="R640" s="55">
        <v>151</v>
      </c>
      <c r="S640" s="46"/>
      <c r="T640" s="46" t="s">
        <v>99</v>
      </c>
      <c r="U640" s="116"/>
    </row>
    <row r="641" spans="1:21" ht="38.25" customHeight="1" x14ac:dyDescent="0.15">
      <c r="A641" s="110"/>
      <c r="B641" s="77" t="s">
        <v>1166</v>
      </c>
      <c r="C641" s="43">
        <v>636</v>
      </c>
      <c r="D641" s="45" t="s">
        <v>1509</v>
      </c>
      <c r="E641" s="46" t="s">
        <v>127</v>
      </c>
      <c r="F641" s="47" t="s">
        <v>1510</v>
      </c>
      <c r="G641" s="57" t="s">
        <v>124</v>
      </c>
      <c r="H641" s="58">
        <v>1987</v>
      </c>
      <c r="I641" s="59">
        <v>1987</v>
      </c>
      <c r="J641" s="51">
        <v>42.23</v>
      </c>
      <c r="K641" s="52" t="s">
        <v>97</v>
      </c>
      <c r="L641" s="58">
        <v>1</v>
      </c>
      <c r="M641" s="91"/>
      <c r="N641" s="53" t="s">
        <v>125</v>
      </c>
      <c r="O641" s="63"/>
      <c r="P641" s="54">
        <v>6637.4141605493733</v>
      </c>
      <c r="Q641" s="104"/>
      <c r="R641" s="55">
        <v>144.87</v>
      </c>
      <c r="S641" s="46"/>
      <c r="T641" s="46" t="s">
        <v>99</v>
      </c>
      <c r="U641" s="116"/>
    </row>
    <row r="642" spans="1:21" ht="38.25" customHeight="1" x14ac:dyDescent="0.15">
      <c r="A642" s="110"/>
      <c r="B642" s="77" t="s">
        <v>1166</v>
      </c>
      <c r="C642" s="43">
        <v>637</v>
      </c>
      <c r="D642" s="45" t="s">
        <v>1511</v>
      </c>
      <c r="E642" s="46" t="s">
        <v>127</v>
      </c>
      <c r="F642" s="47" t="s">
        <v>1512</v>
      </c>
      <c r="G642" s="57" t="s">
        <v>124</v>
      </c>
      <c r="H642" s="58">
        <v>1970</v>
      </c>
      <c r="I642" s="59">
        <v>1970</v>
      </c>
      <c r="J642" s="51">
        <v>59.28</v>
      </c>
      <c r="K642" s="52" t="s">
        <v>97</v>
      </c>
      <c r="L642" s="58">
        <v>1</v>
      </c>
      <c r="M642" s="91"/>
      <c r="N642" s="53" t="s">
        <v>125</v>
      </c>
      <c r="O642" s="63"/>
      <c r="P642" s="54">
        <v>5652.3110661268556</v>
      </c>
      <c r="Q642" s="104"/>
      <c r="R642" s="55">
        <v>0</v>
      </c>
      <c r="S642" s="46"/>
      <c r="T642" s="46" t="s">
        <v>99</v>
      </c>
      <c r="U642" s="116"/>
    </row>
    <row r="643" spans="1:21" ht="38.25" customHeight="1" x14ac:dyDescent="0.15">
      <c r="A643" s="110"/>
      <c r="B643" s="77" t="s">
        <v>1166</v>
      </c>
      <c r="C643" s="43">
        <v>638</v>
      </c>
      <c r="D643" s="45" t="s">
        <v>1513</v>
      </c>
      <c r="E643" s="46" t="s">
        <v>127</v>
      </c>
      <c r="F643" s="47" t="s">
        <v>1514</v>
      </c>
      <c r="G643" s="57" t="s">
        <v>124</v>
      </c>
      <c r="H643" s="58">
        <v>1985</v>
      </c>
      <c r="I643" s="59">
        <v>1985</v>
      </c>
      <c r="J643" s="51">
        <v>42.23</v>
      </c>
      <c r="K643" s="52" t="s">
        <v>97</v>
      </c>
      <c r="L643" s="58">
        <v>1</v>
      </c>
      <c r="M643" s="91"/>
      <c r="N643" s="53" t="s">
        <v>125</v>
      </c>
      <c r="O643" s="63"/>
      <c r="P643" s="54">
        <v>4476.9595074591525</v>
      </c>
      <c r="Q643" s="104"/>
      <c r="R643" s="55">
        <v>151.15</v>
      </c>
      <c r="S643" s="46"/>
      <c r="T643" s="46" t="s">
        <v>99</v>
      </c>
      <c r="U643" s="116"/>
    </row>
    <row r="644" spans="1:21" ht="38.25" customHeight="1" x14ac:dyDescent="0.15">
      <c r="A644" s="110"/>
      <c r="B644" s="77" t="s">
        <v>1166</v>
      </c>
      <c r="C644" s="43">
        <v>639</v>
      </c>
      <c r="D644" s="45" t="s">
        <v>1515</v>
      </c>
      <c r="E644" s="46" t="s">
        <v>127</v>
      </c>
      <c r="F644" s="47" t="s">
        <v>1516</v>
      </c>
      <c r="G644" s="57" t="s">
        <v>124</v>
      </c>
      <c r="H644" s="58">
        <v>1980</v>
      </c>
      <c r="I644" s="59">
        <v>1980</v>
      </c>
      <c r="J644" s="51">
        <v>35.32</v>
      </c>
      <c r="K644" s="52" t="s">
        <v>97</v>
      </c>
      <c r="L644" s="58">
        <v>1</v>
      </c>
      <c r="M644" s="91"/>
      <c r="N644" s="53" t="s">
        <v>125</v>
      </c>
      <c r="O644" s="63"/>
      <c r="P644" s="54">
        <v>7148.9241223103054</v>
      </c>
      <c r="Q644" s="104"/>
      <c r="R644" s="55">
        <v>0</v>
      </c>
      <c r="S644" s="46"/>
      <c r="T644" s="46" t="s">
        <v>99</v>
      </c>
      <c r="U644" s="116"/>
    </row>
    <row r="645" spans="1:21" ht="38.25" customHeight="1" x14ac:dyDescent="0.15">
      <c r="A645" s="110"/>
      <c r="B645" s="77" t="s">
        <v>1166</v>
      </c>
      <c r="C645" s="43">
        <v>640</v>
      </c>
      <c r="D645" s="45" t="s">
        <v>1517</v>
      </c>
      <c r="E645" s="46" t="s">
        <v>127</v>
      </c>
      <c r="F645" s="47" t="s">
        <v>1518</v>
      </c>
      <c r="G645" s="57" t="s">
        <v>1792</v>
      </c>
      <c r="H645" s="58">
        <v>1991</v>
      </c>
      <c r="I645" s="59">
        <v>1983</v>
      </c>
      <c r="J645" s="51">
        <v>64.58</v>
      </c>
      <c r="K645" s="52" t="s">
        <v>97</v>
      </c>
      <c r="L645" s="58">
        <v>1</v>
      </c>
      <c r="M645" s="91"/>
      <c r="N645" s="53" t="s">
        <v>125</v>
      </c>
      <c r="O645" s="63"/>
      <c r="P645" s="54">
        <v>5267.8538247135339</v>
      </c>
      <c r="Q645" s="104"/>
      <c r="R645" s="55">
        <v>0</v>
      </c>
      <c r="S645" s="46"/>
      <c r="T645" s="46" t="s">
        <v>2004</v>
      </c>
      <c r="U645" s="116"/>
    </row>
    <row r="646" spans="1:21" ht="38.25" customHeight="1" x14ac:dyDescent="0.15">
      <c r="A646" s="110"/>
      <c r="B646" s="77" t="s">
        <v>1166</v>
      </c>
      <c r="C646" s="43">
        <v>641</v>
      </c>
      <c r="D646" s="45" t="s">
        <v>1971</v>
      </c>
      <c r="E646" s="46" t="s">
        <v>127</v>
      </c>
      <c r="F646" s="47" t="s">
        <v>1972</v>
      </c>
      <c r="G646" s="57" t="s">
        <v>1792</v>
      </c>
      <c r="H646" s="58">
        <v>2019</v>
      </c>
      <c r="I646" s="58">
        <v>2019</v>
      </c>
      <c r="J646" s="51">
        <v>86.11</v>
      </c>
      <c r="K646" s="52" t="s">
        <v>97</v>
      </c>
      <c r="L646" s="58">
        <v>1</v>
      </c>
      <c r="M646" s="91"/>
      <c r="N646" s="53" t="s">
        <v>125</v>
      </c>
      <c r="O646" s="63"/>
      <c r="P646" s="54">
        <v>0</v>
      </c>
      <c r="Q646" s="104"/>
      <c r="R646" s="55">
        <v>0</v>
      </c>
      <c r="S646" s="46"/>
      <c r="T646" s="46" t="s">
        <v>1974</v>
      </c>
      <c r="U646" s="116"/>
    </row>
    <row r="647" spans="1:21" ht="38.25" customHeight="1" x14ac:dyDescent="0.15">
      <c r="A647" s="110"/>
      <c r="B647" s="77" t="s">
        <v>1166</v>
      </c>
      <c r="C647" s="43">
        <v>642</v>
      </c>
      <c r="D647" s="45" t="s">
        <v>1519</v>
      </c>
      <c r="E647" s="46" t="s">
        <v>127</v>
      </c>
      <c r="F647" s="47" t="s">
        <v>1520</v>
      </c>
      <c r="G647" s="57" t="s">
        <v>124</v>
      </c>
      <c r="H647" s="58">
        <v>1986</v>
      </c>
      <c r="I647" s="59">
        <v>1979</v>
      </c>
      <c r="J647" s="51">
        <v>36.409999999999997</v>
      </c>
      <c r="K647" s="52" t="s">
        <v>97</v>
      </c>
      <c r="L647" s="58">
        <v>1</v>
      </c>
      <c r="M647" s="91"/>
      <c r="N647" s="53" t="s">
        <v>125</v>
      </c>
      <c r="O647" s="63"/>
      <c r="P647" s="54">
        <v>7642.0763526503715</v>
      </c>
      <c r="Q647" s="104"/>
      <c r="R647" s="55">
        <v>84</v>
      </c>
      <c r="S647" s="46"/>
      <c r="T647" s="46" t="s">
        <v>99</v>
      </c>
      <c r="U647" s="116"/>
    </row>
    <row r="648" spans="1:21" ht="38.25" customHeight="1" x14ac:dyDescent="0.15">
      <c r="A648" s="110"/>
      <c r="B648" s="77" t="s">
        <v>1166</v>
      </c>
      <c r="C648" s="43">
        <v>643</v>
      </c>
      <c r="D648" s="45" t="s">
        <v>1521</v>
      </c>
      <c r="E648" s="46" t="s">
        <v>127</v>
      </c>
      <c r="F648" s="47" t="s">
        <v>1522</v>
      </c>
      <c r="G648" s="57" t="s">
        <v>124</v>
      </c>
      <c r="H648" s="58">
        <v>1989</v>
      </c>
      <c r="I648" s="59">
        <v>1989</v>
      </c>
      <c r="J648" s="51">
        <v>57.96</v>
      </c>
      <c r="K648" s="52" t="s">
        <v>97</v>
      </c>
      <c r="L648" s="58">
        <v>2</v>
      </c>
      <c r="M648" s="91"/>
      <c r="N648" s="53" t="s">
        <v>125</v>
      </c>
      <c r="O648" s="63"/>
      <c r="P648" s="54">
        <v>4787.5086266390617</v>
      </c>
      <c r="Q648" s="104"/>
      <c r="R648" s="55">
        <v>87.21</v>
      </c>
      <c r="S648" s="46"/>
      <c r="T648" s="46" t="s">
        <v>99</v>
      </c>
      <c r="U648" s="116"/>
    </row>
    <row r="649" spans="1:21" ht="38.25" customHeight="1" x14ac:dyDescent="0.15">
      <c r="A649" s="110"/>
      <c r="B649" s="77" t="s">
        <v>1166</v>
      </c>
      <c r="C649" s="43">
        <v>644</v>
      </c>
      <c r="D649" s="45" t="s">
        <v>1523</v>
      </c>
      <c r="E649" s="46" t="s">
        <v>127</v>
      </c>
      <c r="F649" s="47" t="s">
        <v>1524</v>
      </c>
      <c r="G649" s="57" t="s">
        <v>124</v>
      </c>
      <c r="H649" s="58">
        <v>1987</v>
      </c>
      <c r="I649" s="59">
        <v>1987</v>
      </c>
      <c r="J649" s="51">
        <v>42.23</v>
      </c>
      <c r="K649" s="52" t="s">
        <v>97</v>
      </c>
      <c r="L649" s="58">
        <v>1</v>
      </c>
      <c r="M649" s="91"/>
      <c r="N649" s="53" t="s">
        <v>125</v>
      </c>
      <c r="O649" s="63"/>
      <c r="P649" s="54">
        <v>8040.8950982713714</v>
      </c>
      <c r="Q649" s="104"/>
      <c r="R649" s="55">
        <v>152.63</v>
      </c>
      <c r="S649" s="46"/>
      <c r="T649" s="46" t="s">
        <v>99</v>
      </c>
      <c r="U649" s="116"/>
    </row>
    <row r="650" spans="1:21" ht="30" customHeight="1" x14ac:dyDescent="0.15">
      <c r="A650" s="110"/>
      <c r="B650" s="77" t="s">
        <v>1166</v>
      </c>
      <c r="C650" s="43">
        <v>645</v>
      </c>
      <c r="D650" s="45" t="s">
        <v>1525</v>
      </c>
      <c r="E650" s="46" t="s">
        <v>108</v>
      </c>
      <c r="F650" s="47" t="s">
        <v>726</v>
      </c>
      <c r="G650" s="57" t="s">
        <v>106</v>
      </c>
      <c r="H650" s="58">
        <v>2007</v>
      </c>
      <c r="I650" s="59">
        <v>2007</v>
      </c>
      <c r="J650" s="51">
        <v>20.63</v>
      </c>
      <c r="K650" s="52" t="s">
        <v>97</v>
      </c>
      <c r="L650" s="58">
        <v>1</v>
      </c>
      <c r="M650" s="91"/>
      <c r="N650" s="53" t="s">
        <v>125</v>
      </c>
      <c r="O650" s="63"/>
      <c r="P650" s="54">
        <v>6879.7867183713042</v>
      </c>
      <c r="Q650" s="104"/>
      <c r="R650" s="55"/>
      <c r="S650" s="46"/>
      <c r="T650" s="46" t="s">
        <v>1051</v>
      </c>
      <c r="U650" s="116"/>
    </row>
    <row r="651" spans="1:21" ht="38.25" customHeight="1" x14ac:dyDescent="0.15">
      <c r="A651" s="110"/>
      <c r="B651" s="77" t="s">
        <v>1166</v>
      </c>
      <c r="C651" s="43">
        <v>646</v>
      </c>
      <c r="D651" s="45" t="s">
        <v>1526</v>
      </c>
      <c r="E651" s="46" t="s">
        <v>131</v>
      </c>
      <c r="F651" s="47" t="s">
        <v>132</v>
      </c>
      <c r="G651" s="57" t="s">
        <v>106</v>
      </c>
      <c r="H651" s="58">
        <v>2009</v>
      </c>
      <c r="I651" s="59">
        <v>2009</v>
      </c>
      <c r="J651" s="51">
        <v>70.2</v>
      </c>
      <c r="K651" s="52" t="s">
        <v>97</v>
      </c>
      <c r="L651" s="58">
        <v>1</v>
      </c>
      <c r="M651" s="91"/>
      <c r="N651" s="53" t="s">
        <v>125</v>
      </c>
      <c r="O651" s="63"/>
      <c r="P651" s="54">
        <v>10298.319088319087</v>
      </c>
      <c r="Q651" s="104"/>
      <c r="R651" s="55"/>
      <c r="S651" s="46"/>
      <c r="T651" s="46" t="s">
        <v>1527</v>
      </c>
      <c r="U651" s="116"/>
    </row>
    <row r="652" spans="1:21" ht="38.25" customHeight="1" x14ac:dyDescent="0.15">
      <c r="A652" s="110"/>
      <c r="B652" s="77" t="s">
        <v>1166</v>
      </c>
      <c r="C652" s="43">
        <v>647</v>
      </c>
      <c r="D652" s="45" t="s">
        <v>1528</v>
      </c>
      <c r="E652" s="46" t="s">
        <v>144</v>
      </c>
      <c r="F652" s="47" t="s">
        <v>326</v>
      </c>
      <c r="G652" s="57" t="s">
        <v>106</v>
      </c>
      <c r="H652" s="58">
        <v>2005</v>
      </c>
      <c r="I652" s="59">
        <v>2005</v>
      </c>
      <c r="J652" s="51">
        <v>40.700000000000003</v>
      </c>
      <c r="K652" s="52" t="s">
        <v>97</v>
      </c>
      <c r="L652" s="58">
        <v>1</v>
      </c>
      <c r="M652" s="91"/>
      <c r="N652" s="53" t="s">
        <v>125</v>
      </c>
      <c r="O652" s="63"/>
      <c r="P652" s="54">
        <v>5720.0737100737097</v>
      </c>
      <c r="Q652" s="104"/>
      <c r="R652" s="55"/>
      <c r="S652" s="46"/>
      <c r="T652" s="46" t="s">
        <v>1529</v>
      </c>
      <c r="U652" s="116"/>
    </row>
    <row r="653" spans="1:21" s="56" customFormat="1" ht="30" customHeight="1" x14ac:dyDescent="0.15">
      <c r="A653" s="110"/>
      <c r="B653" s="77" t="s">
        <v>1166</v>
      </c>
      <c r="C653" s="43">
        <v>648</v>
      </c>
      <c r="D653" s="45" t="s">
        <v>1530</v>
      </c>
      <c r="E653" s="46" t="s">
        <v>200</v>
      </c>
      <c r="F653" s="47" t="s">
        <v>1531</v>
      </c>
      <c r="G653" s="57" t="s">
        <v>106</v>
      </c>
      <c r="H653" s="58">
        <v>2005</v>
      </c>
      <c r="I653" s="59">
        <v>2005</v>
      </c>
      <c r="J653" s="51">
        <v>40.700000000000003</v>
      </c>
      <c r="K653" s="52" t="s">
        <v>97</v>
      </c>
      <c r="L653" s="58">
        <v>1</v>
      </c>
      <c r="M653" s="91"/>
      <c r="N653" s="53" t="s">
        <v>125</v>
      </c>
      <c r="O653" s="63"/>
      <c r="P653" s="54">
        <v>5652.7764127764121</v>
      </c>
      <c r="Q653" s="104"/>
      <c r="R653" s="55"/>
      <c r="S653" s="46"/>
      <c r="T653" s="46" t="s">
        <v>1532</v>
      </c>
      <c r="U653" s="116"/>
    </row>
    <row r="654" spans="1:21" ht="38.25" customHeight="1" x14ac:dyDescent="0.15">
      <c r="A654" s="110"/>
      <c r="B654" s="77" t="s">
        <v>1166</v>
      </c>
      <c r="C654" s="43">
        <v>649</v>
      </c>
      <c r="D654" s="45" t="s">
        <v>1533</v>
      </c>
      <c r="E654" s="46" t="s">
        <v>144</v>
      </c>
      <c r="F654" s="47" t="s">
        <v>1534</v>
      </c>
      <c r="G654" s="57" t="s">
        <v>96</v>
      </c>
      <c r="H654" s="58">
        <v>2001</v>
      </c>
      <c r="I654" s="59">
        <v>2001</v>
      </c>
      <c r="J654" s="51">
        <v>607.1</v>
      </c>
      <c r="K654" s="52" t="s">
        <v>177</v>
      </c>
      <c r="L654" s="58">
        <v>2</v>
      </c>
      <c r="M654" s="91"/>
      <c r="N654" s="53" t="s">
        <v>125</v>
      </c>
      <c r="O654" s="63"/>
      <c r="P654" s="54">
        <v>5869.3839565145772</v>
      </c>
      <c r="Q654" s="104">
        <v>4.7008547008547008E-2</v>
      </c>
      <c r="R654" s="55">
        <v>0</v>
      </c>
      <c r="S654" s="46" t="s">
        <v>1841</v>
      </c>
      <c r="T654" s="46" t="s">
        <v>99</v>
      </c>
      <c r="U654" s="116"/>
    </row>
    <row r="655" spans="1:21" ht="30" customHeight="1" x14ac:dyDescent="0.15">
      <c r="A655" s="110"/>
      <c r="B655" s="77" t="s">
        <v>1166</v>
      </c>
      <c r="C655" s="43">
        <v>650</v>
      </c>
      <c r="D655" s="45" t="s">
        <v>1535</v>
      </c>
      <c r="E655" s="46" t="s">
        <v>108</v>
      </c>
      <c r="F655" s="47" t="s">
        <v>1536</v>
      </c>
      <c r="G655" s="57" t="s">
        <v>124</v>
      </c>
      <c r="H655" s="58">
        <v>1996</v>
      </c>
      <c r="I655" s="59">
        <v>1996</v>
      </c>
      <c r="J655" s="51">
        <v>33.119999999999997</v>
      </c>
      <c r="K655" s="52" t="s">
        <v>97</v>
      </c>
      <c r="L655" s="58">
        <v>1</v>
      </c>
      <c r="M655" s="91"/>
      <c r="N655" s="53" t="s">
        <v>125</v>
      </c>
      <c r="O655" s="63"/>
      <c r="P655" s="54">
        <v>124.39613526570049</v>
      </c>
      <c r="Q655" s="104"/>
      <c r="R655" s="55">
        <v>0</v>
      </c>
      <c r="S655" s="46"/>
      <c r="T655" s="46" t="s">
        <v>99</v>
      </c>
      <c r="U655" s="116"/>
    </row>
    <row r="656" spans="1:21" ht="30" customHeight="1" x14ac:dyDescent="0.15">
      <c r="A656" s="110"/>
      <c r="B656" s="78" t="s">
        <v>1537</v>
      </c>
      <c r="C656" s="43">
        <v>651</v>
      </c>
      <c r="D656" s="45" t="s">
        <v>1538</v>
      </c>
      <c r="E656" s="46" t="s">
        <v>108</v>
      </c>
      <c r="F656" s="47" t="s">
        <v>1539</v>
      </c>
      <c r="G656" s="57" t="s">
        <v>183</v>
      </c>
      <c r="H656" s="58">
        <v>1977</v>
      </c>
      <c r="I656" s="59">
        <v>1977</v>
      </c>
      <c r="J656" s="51">
        <v>3625.78</v>
      </c>
      <c r="K656" s="52" t="s">
        <v>97</v>
      </c>
      <c r="L656" s="58">
        <v>8</v>
      </c>
      <c r="M656" s="91" t="s">
        <v>1103</v>
      </c>
      <c r="N656" s="53" t="s">
        <v>98</v>
      </c>
      <c r="O656" s="63"/>
      <c r="P656" s="54">
        <v>5447.513845325504</v>
      </c>
      <c r="Q656" s="104"/>
      <c r="R656" s="55">
        <v>1824.3600000000001</v>
      </c>
      <c r="S656" s="46"/>
      <c r="T656" s="46" t="s">
        <v>99</v>
      </c>
      <c r="U656" s="116"/>
    </row>
    <row r="657" spans="1:21" ht="30" customHeight="1" x14ac:dyDescent="0.15">
      <c r="A657" s="110"/>
      <c r="B657" s="78" t="s">
        <v>1537</v>
      </c>
      <c r="C657" s="43">
        <v>652</v>
      </c>
      <c r="D657" s="45" t="s">
        <v>1540</v>
      </c>
      <c r="E657" s="46" t="s">
        <v>112</v>
      </c>
      <c r="F657" s="47" t="s">
        <v>1541</v>
      </c>
      <c r="G657" s="57" t="s">
        <v>526</v>
      </c>
      <c r="H657" s="58">
        <v>1963</v>
      </c>
      <c r="I657" s="59">
        <v>1963</v>
      </c>
      <c r="J657" s="51">
        <v>1603.9</v>
      </c>
      <c r="K657" s="52" t="s">
        <v>97</v>
      </c>
      <c r="L657" s="58">
        <v>1</v>
      </c>
      <c r="M657" s="91"/>
      <c r="N657" s="53" t="s">
        <v>125</v>
      </c>
      <c r="O657" s="63"/>
      <c r="P657" s="54">
        <v>678.5508754115325</v>
      </c>
      <c r="Q657" s="104"/>
      <c r="R657" s="55">
        <v>8820.7099999999991</v>
      </c>
      <c r="S657" s="46"/>
      <c r="T657" s="46" t="s">
        <v>99</v>
      </c>
      <c r="U657" s="116"/>
    </row>
    <row r="658" spans="1:21" ht="30" customHeight="1" x14ac:dyDescent="0.15">
      <c r="A658" s="110"/>
      <c r="B658" s="78" t="s">
        <v>1537</v>
      </c>
      <c r="C658" s="43">
        <v>653</v>
      </c>
      <c r="D658" s="45" t="s">
        <v>1542</v>
      </c>
      <c r="E658" s="46" t="s">
        <v>108</v>
      </c>
      <c r="F658" s="47" t="s">
        <v>1543</v>
      </c>
      <c r="G658" s="57" t="s">
        <v>124</v>
      </c>
      <c r="H658" s="58">
        <v>1959</v>
      </c>
      <c r="I658" s="59">
        <v>1957</v>
      </c>
      <c r="J658" s="51">
        <v>66875.69</v>
      </c>
      <c r="K658" s="52" t="s">
        <v>97</v>
      </c>
      <c r="L658" s="58">
        <v>8</v>
      </c>
      <c r="M658" s="91" t="s">
        <v>1103</v>
      </c>
      <c r="N658" s="53" t="s">
        <v>98</v>
      </c>
      <c r="O658" s="63"/>
      <c r="P658" s="54">
        <v>4853.5434839859372</v>
      </c>
      <c r="Q658" s="104"/>
      <c r="R658" s="55">
        <v>119290.23999999999</v>
      </c>
      <c r="S658" s="46"/>
      <c r="T658" s="46" t="s">
        <v>99</v>
      </c>
      <c r="U658" s="116"/>
    </row>
    <row r="659" spans="1:21" ht="30" customHeight="1" x14ac:dyDescent="0.15">
      <c r="A659" s="110"/>
      <c r="B659" s="78" t="s">
        <v>1537</v>
      </c>
      <c r="C659" s="43">
        <v>654</v>
      </c>
      <c r="D659" s="45" t="s">
        <v>1544</v>
      </c>
      <c r="E659" s="46" t="s">
        <v>108</v>
      </c>
      <c r="F659" s="47" t="s">
        <v>1545</v>
      </c>
      <c r="G659" s="57" t="s">
        <v>183</v>
      </c>
      <c r="H659" s="58">
        <v>1990</v>
      </c>
      <c r="I659" s="59">
        <v>1990</v>
      </c>
      <c r="J659" s="51">
        <v>16689.419999999998</v>
      </c>
      <c r="K659" s="52" t="s">
        <v>97</v>
      </c>
      <c r="L659" s="58">
        <v>4</v>
      </c>
      <c r="M659" s="91"/>
      <c r="N659" s="53" t="s">
        <v>98</v>
      </c>
      <c r="O659" s="63"/>
      <c r="P659" s="54">
        <v>5000.9817868371219</v>
      </c>
      <c r="Q659" s="104"/>
      <c r="R659" s="55">
        <v>46316.75</v>
      </c>
      <c r="S659" s="46"/>
      <c r="T659" s="46" t="s">
        <v>99</v>
      </c>
      <c r="U659" s="116"/>
    </row>
    <row r="660" spans="1:21" ht="30" customHeight="1" x14ac:dyDescent="0.15">
      <c r="A660" s="110"/>
      <c r="B660" s="78" t="s">
        <v>1537</v>
      </c>
      <c r="C660" s="43">
        <v>655</v>
      </c>
      <c r="D660" s="45" t="s">
        <v>1546</v>
      </c>
      <c r="E660" s="46" t="s">
        <v>108</v>
      </c>
      <c r="F660" s="47" t="s">
        <v>1547</v>
      </c>
      <c r="G660" s="57" t="s">
        <v>96</v>
      </c>
      <c r="H660" s="58">
        <v>2000</v>
      </c>
      <c r="I660" s="59">
        <v>2000</v>
      </c>
      <c r="J660" s="51">
        <v>9812.27</v>
      </c>
      <c r="K660" s="52" t="s">
        <v>97</v>
      </c>
      <c r="L660" s="58">
        <v>4</v>
      </c>
      <c r="M660" s="91" t="s">
        <v>1103</v>
      </c>
      <c r="N660" s="53" t="s">
        <v>98</v>
      </c>
      <c r="O660" s="63"/>
      <c r="P660" s="54">
        <v>5733.0013000993376</v>
      </c>
      <c r="Q660" s="104"/>
      <c r="R660" s="55">
        <v>22404.71</v>
      </c>
      <c r="S660" s="46"/>
      <c r="T660" s="46" t="s">
        <v>99</v>
      </c>
      <c r="U660" s="116"/>
    </row>
    <row r="661" spans="1:21" ht="30" customHeight="1" x14ac:dyDescent="0.15">
      <c r="A661" s="110"/>
      <c r="B661" s="78" t="s">
        <v>1537</v>
      </c>
      <c r="C661" s="43">
        <v>656</v>
      </c>
      <c r="D661" s="45" t="s">
        <v>1548</v>
      </c>
      <c r="E661" s="46" t="s">
        <v>108</v>
      </c>
      <c r="F661" s="47" t="s">
        <v>1549</v>
      </c>
      <c r="G661" s="57" t="s">
        <v>96</v>
      </c>
      <c r="H661" s="58">
        <v>1996</v>
      </c>
      <c r="I661" s="59">
        <v>1996</v>
      </c>
      <c r="J661" s="51">
        <v>1010.73</v>
      </c>
      <c r="K661" s="52" t="s">
        <v>97</v>
      </c>
      <c r="L661" s="58">
        <v>3</v>
      </c>
      <c r="M661" s="91"/>
      <c r="N661" s="53" t="s">
        <v>125</v>
      </c>
      <c r="O661" s="63"/>
      <c r="P661" s="54">
        <v>6828.7505038701465</v>
      </c>
      <c r="Q661" s="104"/>
      <c r="R661" s="55">
        <v>1931.05</v>
      </c>
      <c r="S661" s="46"/>
      <c r="T661" s="46" t="s">
        <v>99</v>
      </c>
      <c r="U661" s="116"/>
    </row>
    <row r="662" spans="1:21" ht="30" customHeight="1" x14ac:dyDescent="0.15">
      <c r="A662" s="110"/>
      <c r="B662" s="78" t="s">
        <v>1537</v>
      </c>
      <c r="C662" s="43">
        <v>657</v>
      </c>
      <c r="D662" s="45" t="s">
        <v>1550</v>
      </c>
      <c r="E662" s="46" t="s">
        <v>131</v>
      </c>
      <c r="F662" s="47" t="s">
        <v>1551</v>
      </c>
      <c r="G662" s="57" t="s">
        <v>96</v>
      </c>
      <c r="H662" s="58">
        <v>1981</v>
      </c>
      <c r="I662" s="59">
        <v>1981</v>
      </c>
      <c r="J662" s="51">
        <v>1082.21</v>
      </c>
      <c r="K662" s="52" t="s">
        <v>97</v>
      </c>
      <c r="L662" s="58">
        <v>4</v>
      </c>
      <c r="M662" s="91"/>
      <c r="N662" s="53" t="s">
        <v>98</v>
      </c>
      <c r="O662" s="63"/>
      <c r="P662" s="54">
        <v>3149.0626394631727</v>
      </c>
      <c r="Q662" s="104"/>
      <c r="R662" s="55">
        <v>1765.37</v>
      </c>
      <c r="S662" s="46"/>
      <c r="T662" s="46" t="s">
        <v>99</v>
      </c>
      <c r="U662" s="116"/>
    </row>
    <row r="663" spans="1:21" ht="30" customHeight="1" x14ac:dyDescent="0.15">
      <c r="A663" s="110"/>
      <c r="B663" s="78" t="s">
        <v>1537</v>
      </c>
      <c r="C663" s="43">
        <v>658</v>
      </c>
      <c r="D663" s="45" t="s">
        <v>1552</v>
      </c>
      <c r="E663" s="46" t="s">
        <v>131</v>
      </c>
      <c r="F663" s="47" t="s">
        <v>1553</v>
      </c>
      <c r="G663" s="57" t="s">
        <v>526</v>
      </c>
      <c r="H663" s="58">
        <v>1964</v>
      </c>
      <c r="I663" s="59">
        <v>1964</v>
      </c>
      <c r="J663" s="51">
        <v>7828.25</v>
      </c>
      <c r="K663" s="52" t="s">
        <v>97</v>
      </c>
      <c r="L663" s="58">
        <v>5</v>
      </c>
      <c r="M663" s="91"/>
      <c r="N663" s="53" t="s">
        <v>98</v>
      </c>
      <c r="O663" s="63"/>
      <c r="P663" s="54">
        <v>2430.02001688263</v>
      </c>
      <c r="Q663" s="104"/>
      <c r="R663" s="55">
        <v>5078.45</v>
      </c>
      <c r="S663" s="46"/>
      <c r="T663" s="46" t="s">
        <v>99</v>
      </c>
      <c r="U663" s="116"/>
    </row>
    <row r="664" spans="1:21" ht="30" customHeight="1" x14ac:dyDescent="0.15">
      <c r="A664" s="110"/>
      <c r="B664" s="78" t="s">
        <v>1537</v>
      </c>
      <c r="C664" s="43">
        <v>659</v>
      </c>
      <c r="D664" s="45" t="s">
        <v>1554</v>
      </c>
      <c r="E664" s="46" t="s">
        <v>131</v>
      </c>
      <c r="F664" s="47" t="s">
        <v>1555</v>
      </c>
      <c r="G664" s="57" t="s">
        <v>96</v>
      </c>
      <c r="H664" s="58">
        <v>1979</v>
      </c>
      <c r="I664" s="59">
        <v>1979</v>
      </c>
      <c r="J664" s="51">
        <v>15946.150000000005</v>
      </c>
      <c r="K664" s="52" t="s">
        <v>97</v>
      </c>
      <c r="L664" s="58">
        <v>4</v>
      </c>
      <c r="M664" s="91"/>
      <c r="N664" s="53" t="s">
        <v>98</v>
      </c>
      <c r="O664" s="63"/>
      <c r="P664" s="54">
        <v>3487.4601962789079</v>
      </c>
      <c r="Q664" s="104"/>
      <c r="R664" s="55">
        <v>22135.519999999997</v>
      </c>
      <c r="S664" s="46"/>
      <c r="T664" s="46" t="s">
        <v>99</v>
      </c>
      <c r="U664" s="116"/>
    </row>
    <row r="665" spans="1:21" ht="30" customHeight="1" x14ac:dyDescent="0.15">
      <c r="A665" s="110"/>
      <c r="B665" s="78" t="s">
        <v>1537</v>
      </c>
      <c r="C665" s="43">
        <v>660</v>
      </c>
      <c r="D665" s="45" t="s">
        <v>1556</v>
      </c>
      <c r="E665" s="46" t="s">
        <v>108</v>
      </c>
      <c r="F665" s="47" t="s">
        <v>1557</v>
      </c>
      <c r="G665" s="57" t="s">
        <v>526</v>
      </c>
      <c r="H665" s="58">
        <v>1965</v>
      </c>
      <c r="I665" s="59">
        <v>1965</v>
      </c>
      <c r="J665" s="51">
        <v>5230.62</v>
      </c>
      <c r="K665" s="52" t="s">
        <v>97</v>
      </c>
      <c r="L665" s="58">
        <v>4</v>
      </c>
      <c r="M665" s="91"/>
      <c r="N665" s="53" t="s">
        <v>98</v>
      </c>
      <c r="O665" s="63"/>
      <c r="P665" s="54">
        <v>1398.3901101244219</v>
      </c>
      <c r="Q665" s="104"/>
      <c r="R665" s="55">
        <v>19031.57</v>
      </c>
      <c r="S665" s="46"/>
      <c r="T665" s="46" t="s">
        <v>99</v>
      </c>
      <c r="U665" s="116"/>
    </row>
    <row r="666" spans="1:21" ht="30" customHeight="1" x14ac:dyDescent="0.15">
      <c r="A666" s="110"/>
      <c r="B666" s="78" t="s">
        <v>1537</v>
      </c>
      <c r="C666" s="43">
        <v>661</v>
      </c>
      <c r="D666" s="45" t="s">
        <v>1558</v>
      </c>
      <c r="E666" s="46" t="s">
        <v>131</v>
      </c>
      <c r="F666" s="47" t="s">
        <v>1559</v>
      </c>
      <c r="G666" s="57" t="s">
        <v>526</v>
      </c>
      <c r="H666" s="58">
        <v>1968</v>
      </c>
      <c r="I666" s="59">
        <v>1968</v>
      </c>
      <c r="J666" s="51">
        <v>39811.79</v>
      </c>
      <c r="K666" s="52" t="s">
        <v>97</v>
      </c>
      <c r="L666" s="58">
        <v>4</v>
      </c>
      <c r="M666" s="91"/>
      <c r="N666" s="53" t="s">
        <v>98</v>
      </c>
      <c r="O666" s="63"/>
      <c r="P666" s="54">
        <v>2005.7345676103998</v>
      </c>
      <c r="Q666" s="104"/>
      <c r="R666" s="55">
        <v>65952.649999999994</v>
      </c>
      <c r="S666" s="46"/>
      <c r="T666" s="46" t="s">
        <v>99</v>
      </c>
      <c r="U666" s="116"/>
    </row>
    <row r="667" spans="1:21" s="56" customFormat="1" ht="30" customHeight="1" x14ac:dyDescent="0.15">
      <c r="A667" s="110"/>
      <c r="B667" s="78" t="s">
        <v>1537</v>
      </c>
      <c r="C667" s="43">
        <v>662</v>
      </c>
      <c r="D667" s="45" t="s">
        <v>1560</v>
      </c>
      <c r="E667" s="46" t="s">
        <v>131</v>
      </c>
      <c r="F667" s="47" t="s">
        <v>1561</v>
      </c>
      <c r="G667" s="57" t="s">
        <v>96</v>
      </c>
      <c r="H667" s="58">
        <v>1978</v>
      </c>
      <c r="I667" s="59">
        <v>1978</v>
      </c>
      <c r="J667" s="51">
        <v>8991.76</v>
      </c>
      <c r="K667" s="52" t="s">
        <v>97</v>
      </c>
      <c r="L667" s="58">
        <v>4</v>
      </c>
      <c r="M667" s="91"/>
      <c r="N667" s="53" t="s">
        <v>98</v>
      </c>
      <c r="O667" s="63"/>
      <c r="P667" s="54">
        <v>2714.0616689492886</v>
      </c>
      <c r="Q667" s="104"/>
      <c r="R667" s="55">
        <v>11400.35</v>
      </c>
      <c r="S667" s="46"/>
      <c r="T667" s="46" t="s">
        <v>99</v>
      </c>
      <c r="U667" s="116"/>
    </row>
    <row r="668" spans="1:21" ht="30" customHeight="1" x14ac:dyDescent="0.15">
      <c r="A668" s="110"/>
      <c r="B668" s="78" t="s">
        <v>1537</v>
      </c>
      <c r="C668" s="43">
        <v>663</v>
      </c>
      <c r="D668" s="45" t="s">
        <v>1562</v>
      </c>
      <c r="E668" s="46" t="s">
        <v>131</v>
      </c>
      <c r="F668" s="47" t="s">
        <v>1563</v>
      </c>
      <c r="G668" s="57" t="s">
        <v>96</v>
      </c>
      <c r="H668" s="58">
        <v>1976</v>
      </c>
      <c r="I668" s="59">
        <v>1976</v>
      </c>
      <c r="J668" s="51">
        <v>3882.3199999999997</v>
      </c>
      <c r="K668" s="52" t="s">
        <v>97</v>
      </c>
      <c r="L668" s="58">
        <v>4</v>
      </c>
      <c r="M668" s="91"/>
      <c r="N668" s="53" t="s">
        <v>98</v>
      </c>
      <c r="O668" s="63"/>
      <c r="P668" s="54">
        <v>3398.6962714202423</v>
      </c>
      <c r="Q668" s="104"/>
      <c r="R668" s="55">
        <v>6412.54</v>
      </c>
      <c r="S668" s="46"/>
      <c r="T668" s="46" t="s">
        <v>99</v>
      </c>
      <c r="U668" s="116"/>
    </row>
    <row r="669" spans="1:21" ht="30" customHeight="1" x14ac:dyDescent="0.15">
      <c r="A669" s="110"/>
      <c r="B669" s="78" t="s">
        <v>1537</v>
      </c>
      <c r="C669" s="43">
        <v>664</v>
      </c>
      <c r="D669" s="45" t="s">
        <v>1564</v>
      </c>
      <c r="E669" s="46" t="s">
        <v>160</v>
      </c>
      <c r="F669" s="47" t="s">
        <v>1565</v>
      </c>
      <c r="G669" s="57" t="s">
        <v>124</v>
      </c>
      <c r="H669" s="58">
        <v>1956</v>
      </c>
      <c r="I669" s="59">
        <v>1956</v>
      </c>
      <c r="J669" s="51">
        <v>91.92</v>
      </c>
      <c r="K669" s="52" t="s">
        <v>97</v>
      </c>
      <c r="L669" s="58">
        <v>1</v>
      </c>
      <c r="M669" s="91"/>
      <c r="N669" s="53" t="s">
        <v>125</v>
      </c>
      <c r="O669" s="63"/>
      <c r="P669" s="54">
        <v>8108.6681849330207</v>
      </c>
      <c r="Q669" s="104"/>
      <c r="R669" s="55">
        <v>0</v>
      </c>
      <c r="S669" s="46"/>
      <c r="T669" s="46" t="s">
        <v>99</v>
      </c>
      <c r="U669" s="116"/>
    </row>
    <row r="670" spans="1:21" ht="30" customHeight="1" x14ac:dyDescent="0.15">
      <c r="A670" s="110"/>
      <c r="B670" s="78" t="s">
        <v>1537</v>
      </c>
      <c r="C670" s="43">
        <v>665</v>
      </c>
      <c r="D670" s="45" t="s">
        <v>1566</v>
      </c>
      <c r="E670" s="46" t="s">
        <v>160</v>
      </c>
      <c r="F670" s="47" t="s">
        <v>1567</v>
      </c>
      <c r="G670" s="57" t="s">
        <v>96</v>
      </c>
      <c r="H670" s="58">
        <v>1996</v>
      </c>
      <c r="I670" s="59">
        <v>1996</v>
      </c>
      <c r="J670" s="51">
        <v>2552.44</v>
      </c>
      <c r="K670" s="52" t="s">
        <v>97</v>
      </c>
      <c r="L670" s="58">
        <v>4</v>
      </c>
      <c r="M670" s="91"/>
      <c r="N670" s="53" t="s">
        <v>98</v>
      </c>
      <c r="O670" s="63"/>
      <c r="P670" s="54">
        <v>8074.1792990001695</v>
      </c>
      <c r="Q670" s="104"/>
      <c r="R670" s="55">
        <v>4152.6100000000006</v>
      </c>
      <c r="S670" s="46"/>
      <c r="T670" s="46" t="s">
        <v>99</v>
      </c>
      <c r="U670" s="116"/>
    </row>
    <row r="671" spans="1:21" ht="38.25" customHeight="1" x14ac:dyDescent="0.15">
      <c r="A671" s="110"/>
      <c r="B671" s="78" t="s">
        <v>1537</v>
      </c>
      <c r="C671" s="43">
        <v>666</v>
      </c>
      <c r="D671" s="45" t="s">
        <v>1568</v>
      </c>
      <c r="E671" s="46" t="s">
        <v>160</v>
      </c>
      <c r="F671" s="47" t="s">
        <v>1569</v>
      </c>
      <c r="G671" s="57" t="s">
        <v>96</v>
      </c>
      <c r="H671" s="58">
        <v>1968</v>
      </c>
      <c r="I671" s="59">
        <v>1965</v>
      </c>
      <c r="J671" s="51">
        <v>11888.339999999998</v>
      </c>
      <c r="K671" s="52" t="s">
        <v>97</v>
      </c>
      <c r="L671" s="58">
        <v>4</v>
      </c>
      <c r="M671" s="91" t="s">
        <v>1852</v>
      </c>
      <c r="N671" s="53" t="s">
        <v>98</v>
      </c>
      <c r="O671" s="63"/>
      <c r="P671" s="54">
        <v>3533.7605678370569</v>
      </c>
      <c r="Q671" s="104"/>
      <c r="R671" s="55">
        <v>31674.559999999998</v>
      </c>
      <c r="S671" s="46"/>
      <c r="T671" s="46" t="s">
        <v>99</v>
      </c>
      <c r="U671" s="116"/>
    </row>
    <row r="672" spans="1:21" s="56" customFormat="1" ht="30" customHeight="1" x14ac:dyDescent="0.15">
      <c r="A672" s="110"/>
      <c r="B672" s="78" t="s">
        <v>1537</v>
      </c>
      <c r="C672" s="43">
        <v>667</v>
      </c>
      <c r="D672" s="45" t="s">
        <v>1570</v>
      </c>
      <c r="E672" s="46" t="s">
        <v>160</v>
      </c>
      <c r="F672" s="47" t="s">
        <v>1571</v>
      </c>
      <c r="G672" s="57" t="s">
        <v>124</v>
      </c>
      <c r="H672" s="58">
        <v>1960</v>
      </c>
      <c r="I672" s="59">
        <v>1960</v>
      </c>
      <c r="J672" s="51">
        <v>535.5</v>
      </c>
      <c r="K672" s="52" t="s">
        <v>97</v>
      </c>
      <c r="L672" s="58">
        <v>1</v>
      </c>
      <c r="M672" s="91"/>
      <c r="N672" s="53" t="s">
        <v>125</v>
      </c>
      <c r="O672" s="63"/>
      <c r="P672" s="54">
        <v>675.09156855975232</v>
      </c>
      <c r="Q672" s="104"/>
      <c r="R672" s="55">
        <v>4584</v>
      </c>
      <c r="S672" s="46"/>
      <c r="T672" s="46" t="s">
        <v>99</v>
      </c>
      <c r="U672" s="116"/>
    </row>
    <row r="673" spans="1:21" ht="30" customHeight="1" x14ac:dyDescent="0.15">
      <c r="A673" s="110"/>
      <c r="B673" s="78" t="s">
        <v>1537</v>
      </c>
      <c r="C673" s="43">
        <v>668</v>
      </c>
      <c r="D673" s="45" t="s">
        <v>1572</v>
      </c>
      <c r="E673" s="46" t="s">
        <v>160</v>
      </c>
      <c r="F673" s="47" t="s">
        <v>1573</v>
      </c>
      <c r="G673" s="57" t="s">
        <v>124</v>
      </c>
      <c r="H673" s="58">
        <v>1964</v>
      </c>
      <c r="I673" s="59">
        <v>1964</v>
      </c>
      <c r="J673" s="51">
        <v>430</v>
      </c>
      <c r="K673" s="52" t="s">
        <v>97</v>
      </c>
      <c r="L673" s="58">
        <v>1</v>
      </c>
      <c r="M673" s="91"/>
      <c r="N673" s="53" t="s">
        <v>125</v>
      </c>
      <c r="O673" s="63"/>
      <c r="P673" s="54">
        <v>4331.0947730476191</v>
      </c>
      <c r="Q673" s="104"/>
      <c r="R673" s="55">
        <v>0</v>
      </c>
      <c r="S673" s="46"/>
      <c r="T673" s="46" t="s">
        <v>99</v>
      </c>
      <c r="U673" s="116"/>
    </row>
    <row r="674" spans="1:21" ht="30" customHeight="1" x14ac:dyDescent="0.15">
      <c r="A674" s="110"/>
      <c r="B674" s="78" t="s">
        <v>1537</v>
      </c>
      <c r="C674" s="43">
        <v>669</v>
      </c>
      <c r="D674" s="45" t="s">
        <v>1574</v>
      </c>
      <c r="E674" s="46" t="s">
        <v>104</v>
      </c>
      <c r="F674" s="47" t="s">
        <v>1575</v>
      </c>
      <c r="G674" s="57" t="s">
        <v>526</v>
      </c>
      <c r="H674" s="58">
        <v>1970</v>
      </c>
      <c r="I674" s="59">
        <v>1970</v>
      </c>
      <c r="J674" s="51">
        <v>1082.21</v>
      </c>
      <c r="K674" s="52" t="s">
        <v>97</v>
      </c>
      <c r="L674" s="58">
        <v>4</v>
      </c>
      <c r="M674" s="91"/>
      <c r="N674" s="53" t="s">
        <v>98</v>
      </c>
      <c r="O674" s="63"/>
      <c r="P674" s="54">
        <v>11639.834242867961</v>
      </c>
      <c r="Q674" s="104"/>
      <c r="R674" s="55">
        <v>2485.7399999999998</v>
      </c>
      <c r="S674" s="46"/>
      <c r="T674" s="46" t="s">
        <v>99</v>
      </c>
      <c r="U674" s="116"/>
    </row>
    <row r="675" spans="1:21" ht="30" customHeight="1" x14ac:dyDescent="0.15">
      <c r="A675" s="110"/>
      <c r="B675" s="78" t="s">
        <v>1537</v>
      </c>
      <c r="C675" s="43">
        <v>670</v>
      </c>
      <c r="D675" s="45" t="s">
        <v>1576</v>
      </c>
      <c r="E675" s="46" t="s">
        <v>104</v>
      </c>
      <c r="F675" s="47" t="s">
        <v>1575</v>
      </c>
      <c r="G675" s="57" t="s">
        <v>96</v>
      </c>
      <c r="H675" s="58">
        <v>1982</v>
      </c>
      <c r="I675" s="59">
        <v>1982</v>
      </c>
      <c r="J675" s="51">
        <v>2745.66</v>
      </c>
      <c r="K675" s="52" t="s">
        <v>97</v>
      </c>
      <c r="L675" s="58">
        <v>4</v>
      </c>
      <c r="M675" s="91"/>
      <c r="N675" s="53" t="s">
        <v>98</v>
      </c>
      <c r="O675" s="63"/>
      <c r="P675" s="54">
        <v>3461.4219043223557</v>
      </c>
      <c r="Q675" s="104"/>
      <c r="R675" s="55">
        <v>2380.36</v>
      </c>
      <c r="S675" s="46"/>
      <c r="T675" s="46" t="s">
        <v>99</v>
      </c>
      <c r="U675" s="116"/>
    </row>
    <row r="676" spans="1:21" ht="30" customHeight="1" x14ac:dyDescent="0.15">
      <c r="A676" s="110"/>
      <c r="B676" s="78" t="s">
        <v>1537</v>
      </c>
      <c r="C676" s="43">
        <v>671</v>
      </c>
      <c r="D676" s="45" t="s">
        <v>1577</v>
      </c>
      <c r="E676" s="46" t="s">
        <v>205</v>
      </c>
      <c r="F676" s="47" t="s">
        <v>1578</v>
      </c>
      <c r="G676" s="57" t="s">
        <v>124</v>
      </c>
      <c r="H676" s="58">
        <v>1957</v>
      </c>
      <c r="I676" s="59">
        <v>1957</v>
      </c>
      <c r="J676" s="51">
        <v>93.15</v>
      </c>
      <c r="K676" s="52" t="s">
        <v>97</v>
      </c>
      <c r="L676" s="58">
        <v>1</v>
      </c>
      <c r="M676" s="91"/>
      <c r="N676" s="53" t="s">
        <v>125</v>
      </c>
      <c r="O676" s="63"/>
      <c r="P676" s="54">
        <v>5998.0501652029188</v>
      </c>
      <c r="Q676" s="104"/>
      <c r="R676" s="55">
        <v>2629.09</v>
      </c>
      <c r="S676" s="46"/>
      <c r="T676" s="46" t="s">
        <v>99</v>
      </c>
      <c r="U676" s="116"/>
    </row>
    <row r="677" spans="1:21" ht="30" customHeight="1" x14ac:dyDescent="0.15">
      <c r="A677" s="110"/>
      <c r="B677" s="78" t="s">
        <v>1537</v>
      </c>
      <c r="C677" s="43">
        <v>672</v>
      </c>
      <c r="D677" s="45" t="s">
        <v>1579</v>
      </c>
      <c r="E677" s="46" t="s">
        <v>205</v>
      </c>
      <c r="F677" s="47" t="s">
        <v>1580</v>
      </c>
      <c r="G677" s="57" t="s">
        <v>96</v>
      </c>
      <c r="H677" s="58">
        <v>1997</v>
      </c>
      <c r="I677" s="59">
        <v>1997</v>
      </c>
      <c r="J677" s="51">
        <v>2947.44</v>
      </c>
      <c r="K677" s="52" t="s">
        <v>97</v>
      </c>
      <c r="L677" s="58">
        <v>4</v>
      </c>
      <c r="M677" s="91"/>
      <c r="N677" s="53" t="s">
        <v>98</v>
      </c>
      <c r="O677" s="63"/>
      <c r="P677" s="54">
        <v>6029.0071272051091</v>
      </c>
      <c r="Q677" s="104"/>
      <c r="R677" s="55">
        <v>4600</v>
      </c>
      <c r="S677" s="46"/>
      <c r="T677" s="46" t="s">
        <v>99</v>
      </c>
      <c r="U677" s="116"/>
    </row>
    <row r="678" spans="1:21" ht="30" customHeight="1" x14ac:dyDescent="0.15">
      <c r="A678" s="110"/>
      <c r="B678" s="78" t="s">
        <v>1537</v>
      </c>
      <c r="C678" s="43">
        <v>673</v>
      </c>
      <c r="D678" s="45" t="s">
        <v>1581</v>
      </c>
      <c r="E678" s="46" t="s">
        <v>205</v>
      </c>
      <c r="F678" s="47" t="s">
        <v>1582</v>
      </c>
      <c r="G678" s="57" t="s">
        <v>96</v>
      </c>
      <c r="H678" s="58">
        <v>1978</v>
      </c>
      <c r="I678" s="59">
        <v>1978</v>
      </c>
      <c r="J678" s="51">
        <v>3741.6</v>
      </c>
      <c r="K678" s="52" t="s">
        <v>97</v>
      </c>
      <c r="L678" s="58">
        <v>5</v>
      </c>
      <c r="M678" s="91"/>
      <c r="N678" s="53" t="s">
        <v>98</v>
      </c>
      <c r="O678" s="63"/>
      <c r="P678" s="54">
        <v>3240.5091539603868</v>
      </c>
      <c r="Q678" s="104"/>
      <c r="R678" s="55">
        <v>672.12</v>
      </c>
      <c r="S678" s="46"/>
      <c r="T678" s="46" t="s">
        <v>99</v>
      </c>
      <c r="U678" s="116"/>
    </row>
    <row r="679" spans="1:21" ht="30" customHeight="1" x14ac:dyDescent="0.15">
      <c r="A679" s="110"/>
      <c r="B679" s="78" t="s">
        <v>1537</v>
      </c>
      <c r="C679" s="43">
        <v>674</v>
      </c>
      <c r="D679" s="45" t="s">
        <v>1583</v>
      </c>
      <c r="E679" s="46" t="s">
        <v>205</v>
      </c>
      <c r="F679" s="47" t="s">
        <v>1584</v>
      </c>
      <c r="G679" s="57" t="s">
        <v>96</v>
      </c>
      <c r="H679" s="58">
        <v>1986</v>
      </c>
      <c r="I679" s="59">
        <v>1986</v>
      </c>
      <c r="J679" s="51">
        <v>2464.2399999999998</v>
      </c>
      <c r="K679" s="52" t="s">
        <v>97</v>
      </c>
      <c r="L679" s="58">
        <v>4</v>
      </c>
      <c r="M679" s="91"/>
      <c r="N679" s="53" t="s">
        <v>98</v>
      </c>
      <c r="O679" s="63"/>
      <c r="P679" s="54">
        <v>6286.9406549181003</v>
      </c>
      <c r="Q679" s="104"/>
      <c r="R679" s="55">
        <v>4005</v>
      </c>
      <c r="S679" s="46"/>
      <c r="T679" s="46" t="s">
        <v>99</v>
      </c>
      <c r="U679" s="116"/>
    </row>
    <row r="680" spans="1:21" ht="30" customHeight="1" x14ac:dyDescent="0.15">
      <c r="A680" s="110"/>
      <c r="B680" s="78" t="s">
        <v>1537</v>
      </c>
      <c r="C680" s="43">
        <v>675</v>
      </c>
      <c r="D680" s="45" t="s">
        <v>1585</v>
      </c>
      <c r="E680" s="46" t="s">
        <v>205</v>
      </c>
      <c r="F680" s="47" t="s">
        <v>1586</v>
      </c>
      <c r="G680" s="57" t="s">
        <v>96</v>
      </c>
      <c r="H680" s="58">
        <v>1982</v>
      </c>
      <c r="I680" s="59">
        <v>1982</v>
      </c>
      <c r="J680" s="51">
        <v>2988.88</v>
      </c>
      <c r="K680" s="52" t="s">
        <v>97</v>
      </c>
      <c r="L680" s="58">
        <v>4</v>
      </c>
      <c r="M680" s="91"/>
      <c r="N680" s="53" t="s">
        <v>98</v>
      </c>
      <c r="O680" s="63"/>
      <c r="P680" s="54">
        <v>4246.7478915887714</v>
      </c>
      <c r="Q680" s="104"/>
      <c r="R680" s="55">
        <v>3964</v>
      </c>
      <c r="S680" s="46"/>
      <c r="T680" s="46" t="s">
        <v>99</v>
      </c>
      <c r="U680" s="116"/>
    </row>
    <row r="681" spans="1:21" ht="38.25" customHeight="1" x14ac:dyDescent="0.15">
      <c r="A681" s="110"/>
      <c r="B681" s="78" t="s">
        <v>1537</v>
      </c>
      <c r="C681" s="43">
        <v>676</v>
      </c>
      <c r="D681" s="45" t="s">
        <v>1587</v>
      </c>
      <c r="E681" s="46" t="s">
        <v>144</v>
      </c>
      <c r="F681" s="47" t="s">
        <v>1588</v>
      </c>
      <c r="G681" s="57" t="s">
        <v>96</v>
      </c>
      <c r="H681" s="58">
        <v>1994</v>
      </c>
      <c r="I681" s="59">
        <v>1994</v>
      </c>
      <c r="J681" s="51">
        <v>3969.8399999999997</v>
      </c>
      <c r="K681" s="52" t="s">
        <v>97</v>
      </c>
      <c r="L681" s="58">
        <v>3</v>
      </c>
      <c r="M681" s="91"/>
      <c r="N681" s="53" t="s">
        <v>125</v>
      </c>
      <c r="O681" s="63"/>
      <c r="P681" s="54">
        <v>8101.5405371160005</v>
      </c>
      <c r="Q681" s="104"/>
      <c r="R681" s="55">
        <v>10025.629999999999</v>
      </c>
      <c r="S681" s="46"/>
      <c r="T681" s="46" t="s">
        <v>1589</v>
      </c>
      <c r="U681" s="116"/>
    </row>
    <row r="682" spans="1:21" ht="30" customHeight="1" x14ac:dyDescent="0.15">
      <c r="A682" s="110"/>
      <c r="B682" s="78" t="s">
        <v>1537</v>
      </c>
      <c r="C682" s="43">
        <v>677</v>
      </c>
      <c r="D682" s="45" t="s">
        <v>1590</v>
      </c>
      <c r="E682" s="46" t="s">
        <v>144</v>
      </c>
      <c r="F682" s="47" t="s">
        <v>1591</v>
      </c>
      <c r="G682" s="57" t="s">
        <v>124</v>
      </c>
      <c r="H682" s="58">
        <v>1958</v>
      </c>
      <c r="I682" s="59">
        <v>1958</v>
      </c>
      <c r="J682" s="51">
        <v>60.6</v>
      </c>
      <c r="K682" s="52" t="s">
        <v>97</v>
      </c>
      <c r="L682" s="58">
        <v>1</v>
      </c>
      <c r="M682" s="91"/>
      <c r="N682" s="53" t="s">
        <v>125</v>
      </c>
      <c r="O682" s="63"/>
      <c r="P682" s="54">
        <v>1705.4256322182189</v>
      </c>
      <c r="Q682" s="104"/>
      <c r="R682" s="55">
        <v>7143.8</v>
      </c>
      <c r="S682" s="46"/>
      <c r="T682" s="46" t="s">
        <v>99</v>
      </c>
      <c r="U682" s="116"/>
    </row>
    <row r="683" spans="1:21" s="56" customFormat="1" ht="38.25" customHeight="1" x14ac:dyDescent="0.15">
      <c r="A683" s="110"/>
      <c r="B683" s="78" t="s">
        <v>1537</v>
      </c>
      <c r="C683" s="43">
        <v>678</v>
      </c>
      <c r="D683" s="45" t="s">
        <v>1592</v>
      </c>
      <c r="E683" s="46" t="s">
        <v>144</v>
      </c>
      <c r="F683" s="47" t="s">
        <v>1593</v>
      </c>
      <c r="G683" s="57" t="s">
        <v>96</v>
      </c>
      <c r="H683" s="58">
        <v>1993</v>
      </c>
      <c r="I683" s="59">
        <v>1993</v>
      </c>
      <c r="J683" s="51">
        <v>1942.97</v>
      </c>
      <c r="K683" s="52" t="s">
        <v>97</v>
      </c>
      <c r="L683" s="58">
        <v>3</v>
      </c>
      <c r="M683" s="91"/>
      <c r="N683" s="53" t="s">
        <v>98</v>
      </c>
      <c r="O683" s="63"/>
      <c r="P683" s="54">
        <v>6560.9340221077337</v>
      </c>
      <c r="Q683" s="104"/>
      <c r="R683" s="55">
        <v>3348.52</v>
      </c>
      <c r="S683" s="46"/>
      <c r="T683" s="46" t="s">
        <v>99</v>
      </c>
      <c r="U683" s="116"/>
    </row>
    <row r="684" spans="1:21" ht="30" customHeight="1" x14ac:dyDescent="0.15">
      <c r="A684" s="110"/>
      <c r="B684" s="78" t="s">
        <v>1537</v>
      </c>
      <c r="C684" s="43">
        <v>679</v>
      </c>
      <c r="D684" s="45" t="s">
        <v>1594</v>
      </c>
      <c r="E684" s="46" t="s">
        <v>144</v>
      </c>
      <c r="F684" s="47" t="s">
        <v>1595</v>
      </c>
      <c r="G684" s="57" t="s">
        <v>2019</v>
      </c>
      <c r="H684" s="58">
        <v>1962</v>
      </c>
      <c r="I684" s="59">
        <v>1962</v>
      </c>
      <c r="J684" s="51">
        <v>72.8</v>
      </c>
      <c r="K684" s="52" t="s">
        <v>97</v>
      </c>
      <c r="L684" s="58">
        <v>1</v>
      </c>
      <c r="M684" s="91"/>
      <c r="N684" s="53" t="s">
        <v>125</v>
      </c>
      <c r="O684" s="63"/>
      <c r="P684" s="54">
        <v>33934.03795224143</v>
      </c>
      <c r="Q684" s="104"/>
      <c r="R684" s="55">
        <v>0</v>
      </c>
      <c r="S684" s="46"/>
      <c r="T684" s="46" t="s">
        <v>99</v>
      </c>
      <c r="U684" s="116"/>
    </row>
    <row r="685" spans="1:21" ht="30" customHeight="1" x14ac:dyDescent="0.15">
      <c r="A685" s="110"/>
      <c r="B685" s="78" t="s">
        <v>1537</v>
      </c>
      <c r="C685" s="43">
        <v>680</v>
      </c>
      <c r="D685" s="45" t="s">
        <v>1596</v>
      </c>
      <c r="E685" s="46" t="s">
        <v>144</v>
      </c>
      <c r="F685" s="47" t="s">
        <v>1595</v>
      </c>
      <c r="G685" s="57" t="s">
        <v>576</v>
      </c>
      <c r="H685" s="58">
        <v>1966</v>
      </c>
      <c r="I685" s="59">
        <v>1966</v>
      </c>
      <c r="J685" s="51">
        <v>291.2</v>
      </c>
      <c r="K685" s="52" t="s">
        <v>97</v>
      </c>
      <c r="L685" s="58">
        <v>1</v>
      </c>
      <c r="M685" s="91"/>
      <c r="N685" s="53" t="s">
        <v>125</v>
      </c>
      <c r="O685" s="63"/>
      <c r="P685" s="54">
        <v>1098.1863038897818</v>
      </c>
      <c r="Q685" s="104"/>
      <c r="R685" s="55">
        <v>0</v>
      </c>
      <c r="S685" s="46"/>
      <c r="T685" s="46" t="s">
        <v>99</v>
      </c>
      <c r="U685" s="116"/>
    </row>
    <row r="686" spans="1:21" ht="30" customHeight="1" x14ac:dyDescent="0.15">
      <c r="A686" s="110"/>
      <c r="B686" s="78" t="s">
        <v>1537</v>
      </c>
      <c r="C686" s="43">
        <v>681</v>
      </c>
      <c r="D686" s="45" t="s">
        <v>1597</v>
      </c>
      <c r="E686" s="46" t="s">
        <v>144</v>
      </c>
      <c r="F686" s="47" t="s">
        <v>1598</v>
      </c>
      <c r="G686" s="57" t="s">
        <v>539</v>
      </c>
      <c r="H686" s="58">
        <v>1965</v>
      </c>
      <c r="I686" s="59">
        <v>1965</v>
      </c>
      <c r="J686" s="51">
        <v>292.16000000000003</v>
      </c>
      <c r="K686" s="52" t="s">
        <v>97</v>
      </c>
      <c r="L686" s="58">
        <v>1</v>
      </c>
      <c r="M686" s="91"/>
      <c r="N686" s="53" t="s">
        <v>125</v>
      </c>
      <c r="O686" s="63"/>
      <c r="P686" s="54">
        <v>3192.6224776557742</v>
      </c>
      <c r="Q686" s="104"/>
      <c r="R686" s="55">
        <v>0</v>
      </c>
      <c r="S686" s="46"/>
      <c r="T686" s="46" t="s">
        <v>99</v>
      </c>
      <c r="U686" s="116"/>
    </row>
    <row r="687" spans="1:21" ht="30" customHeight="1" x14ac:dyDescent="0.15">
      <c r="A687" s="110"/>
      <c r="B687" s="78" t="s">
        <v>1537</v>
      </c>
      <c r="C687" s="43">
        <v>682</v>
      </c>
      <c r="D687" s="45" t="s">
        <v>1599</v>
      </c>
      <c r="E687" s="46" t="s">
        <v>144</v>
      </c>
      <c r="F687" s="47" t="s">
        <v>1600</v>
      </c>
      <c r="G687" s="57" t="s">
        <v>526</v>
      </c>
      <c r="H687" s="58">
        <v>1963</v>
      </c>
      <c r="I687" s="59">
        <v>1963</v>
      </c>
      <c r="J687" s="51">
        <v>1714.24</v>
      </c>
      <c r="K687" s="52" t="s">
        <v>97</v>
      </c>
      <c r="L687" s="58">
        <v>1</v>
      </c>
      <c r="M687" s="91"/>
      <c r="N687" s="53" t="s">
        <v>125</v>
      </c>
      <c r="O687" s="63"/>
      <c r="P687" s="54">
        <v>700.16975421768791</v>
      </c>
      <c r="Q687" s="104"/>
      <c r="R687" s="55">
        <v>0</v>
      </c>
      <c r="S687" s="46"/>
      <c r="T687" s="46" t="s">
        <v>99</v>
      </c>
      <c r="U687" s="116"/>
    </row>
    <row r="688" spans="1:21" ht="30" customHeight="1" x14ac:dyDescent="0.15">
      <c r="A688" s="110"/>
      <c r="B688" s="78" t="s">
        <v>1537</v>
      </c>
      <c r="C688" s="43">
        <v>683</v>
      </c>
      <c r="D688" s="45" t="s">
        <v>1601</v>
      </c>
      <c r="E688" s="46" t="s">
        <v>144</v>
      </c>
      <c r="F688" s="47" t="s">
        <v>1602</v>
      </c>
      <c r="G688" s="57" t="s">
        <v>96</v>
      </c>
      <c r="H688" s="58">
        <v>1994</v>
      </c>
      <c r="I688" s="59">
        <v>1994</v>
      </c>
      <c r="J688" s="51">
        <v>7336.4</v>
      </c>
      <c r="K688" s="52" t="s">
        <v>97</v>
      </c>
      <c r="L688" s="58">
        <v>4</v>
      </c>
      <c r="M688" s="91"/>
      <c r="N688" s="53" t="s">
        <v>98</v>
      </c>
      <c r="O688" s="63"/>
      <c r="P688" s="54">
        <v>6410.7515962660173</v>
      </c>
      <c r="Q688" s="104"/>
      <c r="R688" s="55">
        <v>8298.42</v>
      </c>
      <c r="S688" s="46"/>
      <c r="T688" s="46" t="s">
        <v>99</v>
      </c>
      <c r="U688" s="116"/>
    </row>
    <row r="689" spans="1:21" ht="38.25" customHeight="1" x14ac:dyDescent="0.15">
      <c r="A689" s="110"/>
      <c r="B689" s="78" t="s">
        <v>1537</v>
      </c>
      <c r="C689" s="43">
        <v>684</v>
      </c>
      <c r="D689" s="45" t="s">
        <v>1603</v>
      </c>
      <c r="E689" s="46" t="s">
        <v>140</v>
      </c>
      <c r="F689" s="47" t="s">
        <v>1604</v>
      </c>
      <c r="G689" s="57" t="s">
        <v>124</v>
      </c>
      <c r="H689" s="58">
        <v>1961</v>
      </c>
      <c r="I689" s="59">
        <v>1961</v>
      </c>
      <c r="J689" s="51">
        <v>426.08000000000004</v>
      </c>
      <c r="K689" s="52" t="s">
        <v>97</v>
      </c>
      <c r="L689" s="58">
        <v>1</v>
      </c>
      <c r="M689" s="91"/>
      <c r="N689" s="53" t="s">
        <v>125</v>
      </c>
      <c r="O689" s="63"/>
      <c r="P689" s="54">
        <v>682.49181015595263</v>
      </c>
      <c r="Q689" s="104"/>
      <c r="R689" s="55">
        <v>2647.4</v>
      </c>
      <c r="S689" s="46"/>
      <c r="T689" s="46" t="s">
        <v>99</v>
      </c>
      <c r="U689" s="116"/>
    </row>
    <row r="690" spans="1:21" ht="30" customHeight="1" x14ac:dyDescent="0.15">
      <c r="A690" s="110"/>
      <c r="B690" s="78" t="s">
        <v>1537</v>
      </c>
      <c r="C690" s="43">
        <v>685</v>
      </c>
      <c r="D690" s="45" t="s">
        <v>1605</v>
      </c>
      <c r="E690" s="46" t="s">
        <v>140</v>
      </c>
      <c r="F690" s="47" t="s">
        <v>1606</v>
      </c>
      <c r="G690" s="57" t="s">
        <v>124</v>
      </c>
      <c r="H690" s="58">
        <v>1962</v>
      </c>
      <c r="I690" s="59">
        <v>1960</v>
      </c>
      <c r="J690" s="51">
        <v>506.71</v>
      </c>
      <c r="K690" s="52" t="s">
        <v>97</v>
      </c>
      <c r="L690" s="58">
        <v>1</v>
      </c>
      <c r="M690" s="91"/>
      <c r="N690" s="53" t="s">
        <v>125</v>
      </c>
      <c r="O690" s="63"/>
      <c r="P690" s="54">
        <v>683.23709805624355</v>
      </c>
      <c r="Q690" s="104"/>
      <c r="R690" s="55">
        <v>3093.21</v>
      </c>
      <c r="S690" s="46"/>
      <c r="T690" s="46" t="s">
        <v>99</v>
      </c>
      <c r="U690" s="116"/>
    </row>
    <row r="691" spans="1:21" ht="30" customHeight="1" x14ac:dyDescent="0.15">
      <c r="A691" s="110"/>
      <c r="B691" s="78" t="s">
        <v>1537</v>
      </c>
      <c r="C691" s="43">
        <v>686</v>
      </c>
      <c r="D691" s="45" t="s">
        <v>1607</v>
      </c>
      <c r="E691" s="46" t="s">
        <v>164</v>
      </c>
      <c r="F691" s="47" t="s">
        <v>1608</v>
      </c>
      <c r="G691" s="57" t="s">
        <v>96</v>
      </c>
      <c r="H691" s="58">
        <v>1975</v>
      </c>
      <c r="I691" s="59">
        <v>1975</v>
      </c>
      <c r="J691" s="51">
        <v>4007.8199999999997</v>
      </c>
      <c r="K691" s="52" t="s">
        <v>97</v>
      </c>
      <c r="L691" s="58">
        <v>4</v>
      </c>
      <c r="M691" s="91"/>
      <c r="N691" s="53" t="s">
        <v>98</v>
      </c>
      <c r="O691" s="63"/>
      <c r="P691" s="54">
        <v>7605.4573143390799</v>
      </c>
      <c r="Q691" s="104"/>
      <c r="R691" s="55">
        <v>1459</v>
      </c>
      <c r="S691" s="46"/>
      <c r="T691" s="46" t="s">
        <v>99</v>
      </c>
      <c r="U691" s="116"/>
    </row>
    <row r="692" spans="1:21" ht="30" customHeight="1" x14ac:dyDescent="0.15">
      <c r="A692" s="110"/>
      <c r="B692" s="78" t="s">
        <v>1537</v>
      </c>
      <c r="C692" s="43">
        <v>687</v>
      </c>
      <c r="D692" s="45" t="s">
        <v>1609</v>
      </c>
      <c r="E692" s="46" t="s">
        <v>164</v>
      </c>
      <c r="F692" s="47" t="s">
        <v>1610</v>
      </c>
      <c r="G692" s="57" t="s">
        <v>124</v>
      </c>
      <c r="H692" s="58">
        <v>1963</v>
      </c>
      <c r="I692" s="59">
        <v>1963</v>
      </c>
      <c r="J692" s="51">
        <v>1221.44</v>
      </c>
      <c r="K692" s="52" t="s">
        <v>97</v>
      </c>
      <c r="L692" s="58">
        <v>4</v>
      </c>
      <c r="M692" s="91"/>
      <c r="N692" s="53" t="s">
        <v>98</v>
      </c>
      <c r="O692" s="63"/>
      <c r="P692" s="54">
        <v>6294.7174258824671</v>
      </c>
      <c r="Q692" s="104"/>
      <c r="R692" s="55">
        <v>0</v>
      </c>
      <c r="S692" s="46"/>
      <c r="T692" s="46" t="s">
        <v>99</v>
      </c>
      <c r="U692" s="116"/>
    </row>
    <row r="693" spans="1:21" ht="30" customHeight="1" x14ac:dyDescent="0.15">
      <c r="A693" s="110"/>
      <c r="B693" s="78" t="s">
        <v>1537</v>
      </c>
      <c r="C693" s="43">
        <v>688</v>
      </c>
      <c r="D693" s="45" t="s">
        <v>1611</v>
      </c>
      <c r="E693" s="46" t="s">
        <v>200</v>
      </c>
      <c r="F693" s="47" t="s">
        <v>1612</v>
      </c>
      <c r="G693" s="57" t="s">
        <v>124</v>
      </c>
      <c r="H693" s="58">
        <v>1961</v>
      </c>
      <c r="I693" s="59">
        <v>1961</v>
      </c>
      <c r="J693" s="51">
        <v>226.03</v>
      </c>
      <c r="K693" s="52" t="s">
        <v>97</v>
      </c>
      <c r="L693" s="58">
        <v>1</v>
      </c>
      <c r="M693" s="91"/>
      <c r="N693" s="53" t="s">
        <v>125</v>
      </c>
      <c r="O693" s="63"/>
      <c r="P693" s="54">
        <v>9341.2483208446447</v>
      </c>
      <c r="Q693" s="104"/>
      <c r="R693" s="55">
        <v>0</v>
      </c>
      <c r="S693" s="46"/>
      <c r="T693" s="46" t="s">
        <v>99</v>
      </c>
      <c r="U693" s="116"/>
    </row>
    <row r="694" spans="1:21" ht="30" customHeight="1" x14ac:dyDescent="0.15">
      <c r="A694" s="110"/>
      <c r="B694" s="78" t="s">
        <v>1537</v>
      </c>
      <c r="C694" s="43">
        <v>689</v>
      </c>
      <c r="D694" s="45" t="s">
        <v>1613</v>
      </c>
      <c r="E694" s="46" t="s">
        <v>200</v>
      </c>
      <c r="F694" s="47" t="s">
        <v>1614</v>
      </c>
      <c r="G694" s="57" t="s">
        <v>124</v>
      </c>
      <c r="H694" s="58">
        <v>1962</v>
      </c>
      <c r="I694" s="59">
        <v>1962</v>
      </c>
      <c r="J694" s="51">
        <v>355.19</v>
      </c>
      <c r="K694" s="52" t="s">
        <v>97</v>
      </c>
      <c r="L694" s="58">
        <v>1</v>
      </c>
      <c r="M694" s="91"/>
      <c r="N694" s="53" t="s">
        <v>125</v>
      </c>
      <c r="O694" s="63"/>
      <c r="P694" s="54">
        <v>4975.8161376670296</v>
      </c>
      <c r="Q694" s="104"/>
      <c r="R694" s="55">
        <v>0</v>
      </c>
      <c r="S694" s="46"/>
      <c r="T694" s="46" t="s">
        <v>99</v>
      </c>
      <c r="U694" s="116"/>
    </row>
    <row r="695" spans="1:21" ht="30" customHeight="1" x14ac:dyDescent="0.15">
      <c r="A695" s="110"/>
      <c r="B695" s="78" t="s">
        <v>1537</v>
      </c>
      <c r="C695" s="43">
        <v>690</v>
      </c>
      <c r="D695" s="45" t="s">
        <v>1615</v>
      </c>
      <c r="E695" s="46" t="s">
        <v>127</v>
      </c>
      <c r="F695" s="47" t="s">
        <v>1616</v>
      </c>
      <c r="G695" s="57" t="s">
        <v>124</v>
      </c>
      <c r="H695" s="58">
        <v>1959</v>
      </c>
      <c r="I695" s="59">
        <v>1959</v>
      </c>
      <c r="J695" s="51">
        <v>115.92</v>
      </c>
      <c r="K695" s="52" t="s">
        <v>97</v>
      </c>
      <c r="L695" s="58">
        <v>1</v>
      </c>
      <c r="M695" s="91"/>
      <c r="N695" s="53" t="s">
        <v>125</v>
      </c>
      <c r="O695" s="63"/>
      <c r="P695" s="54">
        <v>683.86011075924068</v>
      </c>
      <c r="Q695" s="104"/>
      <c r="R695" s="55">
        <v>1909</v>
      </c>
      <c r="S695" s="46"/>
      <c r="T695" s="46" t="s">
        <v>99</v>
      </c>
      <c r="U695" s="116"/>
    </row>
    <row r="696" spans="1:21" s="56" customFormat="1" ht="38.25" customHeight="1" x14ac:dyDescent="0.15">
      <c r="A696" s="110"/>
      <c r="B696" s="79" t="s">
        <v>1617</v>
      </c>
      <c r="C696" s="43">
        <v>691</v>
      </c>
      <c r="D696" s="45" t="s">
        <v>1618</v>
      </c>
      <c r="E696" s="46" t="s">
        <v>101</v>
      </c>
      <c r="F696" s="47" t="s">
        <v>1619</v>
      </c>
      <c r="G696" s="57" t="s">
        <v>183</v>
      </c>
      <c r="H696" s="58">
        <v>1983</v>
      </c>
      <c r="I696" s="59">
        <v>1983</v>
      </c>
      <c r="J696" s="51">
        <v>13280.14</v>
      </c>
      <c r="K696" s="52" t="s">
        <v>97</v>
      </c>
      <c r="L696" s="58">
        <v>8</v>
      </c>
      <c r="M696" s="91" t="s">
        <v>2017</v>
      </c>
      <c r="N696" s="53" t="s">
        <v>125</v>
      </c>
      <c r="O696" s="63"/>
      <c r="P696" s="54">
        <v>72504.508838009235</v>
      </c>
      <c r="Q696" s="104"/>
      <c r="R696" s="55">
        <v>70554</v>
      </c>
      <c r="S696" s="46"/>
      <c r="T696" s="46" t="s">
        <v>99</v>
      </c>
      <c r="U696" s="116"/>
    </row>
    <row r="697" spans="1:21" ht="38.25" customHeight="1" x14ac:dyDescent="0.15">
      <c r="A697" s="110"/>
      <c r="B697" s="79" t="s">
        <v>1617</v>
      </c>
      <c r="C697" s="43">
        <v>692</v>
      </c>
      <c r="D697" s="45" t="s">
        <v>1620</v>
      </c>
      <c r="E697" s="46" t="s">
        <v>101</v>
      </c>
      <c r="F697" s="47" t="s">
        <v>1621</v>
      </c>
      <c r="G697" s="57" t="s">
        <v>106</v>
      </c>
      <c r="H697" s="58">
        <v>1997</v>
      </c>
      <c r="I697" s="59">
        <v>1983</v>
      </c>
      <c r="J697" s="51">
        <v>2196.8499999999995</v>
      </c>
      <c r="K697" s="52" t="s">
        <v>97</v>
      </c>
      <c r="L697" s="58">
        <v>2</v>
      </c>
      <c r="M697" s="91"/>
      <c r="N697" s="53" t="s">
        <v>125</v>
      </c>
      <c r="O697" s="63"/>
      <c r="P697" s="54">
        <v>51071.072672235256</v>
      </c>
      <c r="Q697" s="104"/>
      <c r="R697" s="55">
        <v>33818.06</v>
      </c>
      <c r="S697" s="46"/>
      <c r="T697" s="46" t="s">
        <v>99</v>
      </c>
      <c r="U697" s="116"/>
    </row>
    <row r="698" spans="1:21" ht="38.25" customHeight="1" x14ac:dyDescent="0.15">
      <c r="A698" s="110"/>
      <c r="B698" s="79" t="s">
        <v>1617</v>
      </c>
      <c r="C698" s="43">
        <v>693</v>
      </c>
      <c r="D698" s="45" t="s">
        <v>1622</v>
      </c>
      <c r="E698" s="46" t="s">
        <v>127</v>
      </c>
      <c r="F698" s="47" t="s">
        <v>1623</v>
      </c>
      <c r="G698" s="57" t="s">
        <v>106</v>
      </c>
      <c r="H698" s="58">
        <v>1988</v>
      </c>
      <c r="I698" s="59">
        <v>1975</v>
      </c>
      <c r="J698" s="51">
        <v>1331.11</v>
      </c>
      <c r="K698" s="52" t="s">
        <v>97</v>
      </c>
      <c r="L698" s="58">
        <v>2</v>
      </c>
      <c r="M698" s="91"/>
      <c r="N698" s="53" t="s">
        <v>125</v>
      </c>
      <c r="O698" s="63"/>
      <c r="P698" s="54">
        <v>3300.4680304407602</v>
      </c>
      <c r="Q698" s="104"/>
      <c r="R698" s="55">
        <v>77317</v>
      </c>
      <c r="S698" s="46"/>
      <c r="T698" s="46" t="s">
        <v>99</v>
      </c>
      <c r="U698" s="116"/>
    </row>
    <row r="699" spans="1:21" ht="38.25" customHeight="1" x14ac:dyDescent="0.15">
      <c r="A699" s="110"/>
      <c r="B699" s="79" t="s">
        <v>1617</v>
      </c>
      <c r="C699" s="43">
        <v>694</v>
      </c>
      <c r="D699" s="45" t="s">
        <v>1624</v>
      </c>
      <c r="E699" s="46" t="s">
        <v>144</v>
      </c>
      <c r="F699" s="47" t="s">
        <v>1625</v>
      </c>
      <c r="G699" s="57" t="s">
        <v>183</v>
      </c>
      <c r="H699" s="58">
        <v>1995</v>
      </c>
      <c r="I699" s="59">
        <v>1995</v>
      </c>
      <c r="J699" s="51">
        <v>18849.490000000002</v>
      </c>
      <c r="K699" s="52" t="s">
        <v>97</v>
      </c>
      <c r="L699" s="58">
        <v>8</v>
      </c>
      <c r="M699" s="91" t="s">
        <v>2017</v>
      </c>
      <c r="N699" s="53" t="s">
        <v>125</v>
      </c>
      <c r="O699" s="63"/>
      <c r="P699" s="54">
        <v>64507.256907216055</v>
      </c>
      <c r="Q699" s="104"/>
      <c r="R699" s="55">
        <v>40877.85</v>
      </c>
      <c r="S699" s="46"/>
      <c r="T699" s="46" t="s">
        <v>99</v>
      </c>
      <c r="U699" s="116"/>
    </row>
    <row r="700" spans="1:21" ht="45" customHeight="1" x14ac:dyDescent="0.15">
      <c r="A700" s="110"/>
      <c r="B700" s="79" t="s">
        <v>1617</v>
      </c>
      <c r="C700" s="43">
        <v>695</v>
      </c>
      <c r="D700" s="45" t="s">
        <v>1626</v>
      </c>
      <c r="E700" s="46" t="s">
        <v>144</v>
      </c>
      <c r="F700" s="47" t="s">
        <v>1627</v>
      </c>
      <c r="G700" s="57" t="s">
        <v>96</v>
      </c>
      <c r="H700" s="58">
        <v>1979</v>
      </c>
      <c r="I700" s="59">
        <v>1979</v>
      </c>
      <c r="J700" s="51">
        <v>4405.21</v>
      </c>
      <c r="K700" s="52" t="s">
        <v>97</v>
      </c>
      <c r="L700" s="58">
        <v>3</v>
      </c>
      <c r="M700" s="91"/>
      <c r="N700" s="53" t="s">
        <v>125</v>
      </c>
      <c r="O700" s="63"/>
      <c r="P700" s="54">
        <v>79453.40131344476</v>
      </c>
      <c r="Q700" s="104"/>
      <c r="R700" s="55">
        <v>23021.14</v>
      </c>
      <c r="S700" s="46"/>
      <c r="T700" s="46" t="s">
        <v>99</v>
      </c>
      <c r="U700" s="116"/>
    </row>
    <row r="701" spans="1:21" ht="45" customHeight="1" x14ac:dyDescent="0.15">
      <c r="A701" s="110"/>
      <c r="B701" s="79" t="s">
        <v>1617</v>
      </c>
      <c r="C701" s="43">
        <v>696</v>
      </c>
      <c r="D701" s="45" t="s">
        <v>1861</v>
      </c>
      <c r="E701" s="46" t="s">
        <v>144</v>
      </c>
      <c r="F701" s="47" t="s">
        <v>1625</v>
      </c>
      <c r="G701" s="57" t="s">
        <v>106</v>
      </c>
      <c r="H701" s="58">
        <v>1999</v>
      </c>
      <c r="I701" s="59">
        <v>1999</v>
      </c>
      <c r="J701" s="51">
        <v>4155.97</v>
      </c>
      <c r="K701" s="52" t="s">
        <v>97</v>
      </c>
      <c r="L701" s="58">
        <v>2</v>
      </c>
      <c r="M701" s="91" t="s">
        <v>2017</v>
      </c>
      <c r="N701" s="53" t="s">
        <v>1862</v>
      </c>
      <c r="O701" s="63"/>
      <c r="P701" s="54">
        <v>22626.876998630883</v>
      </c>
      <c r="Q701" s="104"/>
      <c r="R701" s="55"/>
      <c r="S701" s="46"/>
      <c r="T701" s="46" t="s">
        <v>1863</v>
      </c>
      <c r="U701" s="116"/>
    </row>
    <row r="702" spans="1:21" ht="30" customHeight="1" x14ac:dyDescent="0.15">
      <c r="A702" s="110"/>
      <c r="B702" s="80" t="s">
        <v>1628</v>
      </c>
      <c r="C702" s="43">
        <v>697</v>
      </c>
      <c r="D702" s="45" t="s">
        <v>1629</v>
      </c>
      <c r="E702" s="46" t="s">
        <v>140</v>
      </c>
      <c r="F702" s="47" t="s">
        <v>1630</v>
      </c>
      <c r="G702" s="57" t="s">
        <v>124</v>
      </c>
      <c r="H702" s="58">
        <v>1994</v>
      </c>
      <c r="I702" s="59">
        <v>1994</v>
      </c>
      <c r="J702" s="51">
        <v>22.5</v>
      </c>
      <c r="K702" s="52" t="s">
        <v>97</v>
      </c>
      <c r="L702" s="58">
        <v>1</v>
      </c>
      <c r="M702" s="91"/>
      <c r="N702" s="53" t="s">
        <v>125</v>
      </c>
      <c r="O702" s="63"/>
      <c r="P702" s="54">
        <v>36641.205925925926</v>
      </c>
      <c r="Q702" s="104"/>
      <c r="R702" s="55">
        <v>0</v>
      </c>
      <c r="S702" s="46"/>
      <c r="T702" s="46" t="s">
        <v>99</v>
      </c>
      <c r="U702" s="116"/>
    </row>
    <row r="703" spans="1:21" ht="30" customHeight="1" x14ac:dyDescent="0.15">
      <c r="A703" s="110"/>
      <c r="B703" s="80" t="s">
        <v>1628</v>
      </c>
      <c r="C703" s="43">
        <v>698</v>
      </c>
      <c r="D703" s="45" t="s">
        <v>1631</v>
      </c>
      <c r="E703" s="46" t="s">
        <v>127</v>
      </c>
      <c r="F703" s="47" t="s">
        <v>1632</v>
      </c>
      <c r="G703" s="57" t="s">
        <v>124</v>
      </c>
      <c r="H703" s="58">
        <v>2006</v>
      </c>
      <c r="I703" s="59">
        <v>2006</v>
      </c>
      <c r="J703" s="51">
        <v>26.65</v>
      </c>
      <c r="K703" s="52" t="s">
        <v>97</v>
      </c>
      <c r="L703" s="58">
        <v>1</v>
      </c>
      <c r="M703" s="91"/>
      <c r="N703" s="53" t="s">
        <v>125</v>
      </c>
      <c r="O703" s="63"/>
      <c r="P703" s="54">
        <v>96216.102564102563</v>
      </c>
      <c r="Q703" s="104"/>
      <c r="R703" s="55">
        <v>220.6</v>
      </c>
      <c r="S703" s="46"/>
      <c r="T703" s="46" t="s">
        <v>99</v>
      </c>
      <c r="U703" s="116"/>
    </row>
    <row r="704" spans="1:21" ht="37.5" customHeight="1" x14ac:dyDescent="0.15">
      <c r="A704" s="110"/>
      <c r="B704" s="80" t="s">
        <v>1628</v>
      </c>
      <c r="C704" s="43">
        <v>699</v>
      </c>
      <c r="D704" s="45" t="s">
        <v>1633</v>
      </c>
      <c r="E704" s="46" t="s">
        <v>116</v>
      </c>
      <c r="F704" s="47" t="s">
        <v>1634</v>
      </c>
      <c r="G704" s="57" t="s">
        <v>124</v>
      </c>
      <c r="H704" s="58">
        <v>2013</v>
      </c>
      <c r="I704" s="59">
        <v>2013</v>
      </c>
      <c r="J704" s="51">
        <v>7.2</v>
      </c>
      <c r="K704" s="52" t="s">
        <v>97</v>
      </c>
      <c r="L704" s="58">
        <v>1</v>
      </c>
      <c r="M704" s="91"/>
      <c r="N704" s="53" t="s">
        <v>125</v>
      </c>
      <c r="O704" s="63"/>
      <c r="P704" s="54">
        <v>144936.96296296295</v>
      </c>
      <c r="Q704" s="104"/>
      <c r="R704" s="55">
        <v>2132.7799999999997</v>
      </c>
      <c r="S704" s="46"/>
      <c r="T704" s="46" t="s">
        <v>99</v>
      </c>
      <c r="U704" s="116"/>
    </row>
    <row r="705" spans="1:21" ht="30" customHeight="1" x14ac:dyDescent="0.15">
      <c r="A705" s="110"/>
      <c r="B705" s="80" t="s">
        <v>1628</v>
      </c>
      <c r="C705" s="43">
        <v>700</v>
      </c>
      <c r="D705" s="45" t="s">
        <v>1635</v>
      </c>
      <c r="E705" s="81" t="s">
        <v>94</v>
      </c>
      <c r="F705" s="47" t="s">
        <v>1636</v>
      </c>
      <c r="G705" s="43" t="s">
        <v>526</v>
      </c>
      <c r="H705" s="58">
        <v>1979</v>
      </c>
      <c r="I705" s="59">
        <v>1979</v>
      </c>
      <c r="J705" s="51">
        <v>9.94</v>
      </c>
      <c r="K705" s="52" t="s">
        <v>97</v>
      </c>
      <c r="L705" s="58">
        <v>1</v>
      </c>
      <c r="M705" s="91"/>
      <c r="N705" s="53" t="s">
        <v>125</v>
      </c>
      <c r="O705" s="63"/>
      <c r="P705" s="54">
        <v>61527.276995305161</v>
      </c>
      <c r="Q705" s="107"/>
      <c r="R705" s="55">
        <v>0</v>
      </c>
      <c r="S705" s="81"/>
      <c r="T705" s="81" t="s">
        <v>99</v>
      </c>
      <c r="U705" s="116"/>
    </row>
    <row r="706" spans="1:21" ht="30" customHeight="1" x14ac:dyDescent="0.15">
      <c r="A706" s="110"/>
      <c r="B706" s="80" t="s">
        <v>1628</v>
      </c>
      <c r="C706" s="43">
        <v>701</v>
      </c>
      <c r="D706" s="45" t="s">
        <v>1637</v>
      </c>
      <c r="E706" s="46" t="s">
        <v>160</v>
      </c>
      <c r="F706" s="47" t="s">
        <v>1638</v>
      </c>
      <c r="G706" s="57" t="s">
        <v>96</v>
      </c>
      <c r="H706" s="58">
        <v>2003</v>
      </c>
      <c r="I706" s="59">
        <v>2003</v>
      </c>
      <c r="J706" s="51">
        <v>16.95</v>
      </c>
      <c r="K706" s="52" t="s">
        <v>97</v>
      </c>
      <c r="L706" s="58">
        <v>1</v>
      </c>
      <c r="M706" s="91"/>
      <c r="N706" s="53" t="s">
        <v>125</v>
      </c>
      <c r="O706" s="63"/>
      <c r="P706" s="54">
        <v>58201.954768928219</v>
      </c>
      <c r="Q706" s="104"/>
      <c r="R706" s="55"/>
      <c r="S706" s="46"/>
      <c r="T706" s="46" t="s">
        <v>1639</v>
      </c>
      <c r="U706" s="116"/>
    </row>
    <row r="707" spans="1:21" ht="30" customHeight="1" x14ac:dyDescent="0.15">
      <c r="A707" s="110"/>
      <c r="B707" s="80" t="s">
        <v>1628</v>
      </c>
      <c r="C707" s="43">
        <v>702</v>
      </c>
      <c r="D707" s="45" t="s">
        <v>1640</v>
      </c>
      <c r="E707" s="46" t="s">
        <v>108</v>
      </c>
      <c r="F707" s="47" t="s">
        <v>1641</v>
      </c>
      <c r="G707" s="57" t="s">
        <v>96</v>
      </c>
      <c r="H707" s="58">
        <v>1998</v>
      </c>
      <c r="I707" s="59">
        <v>1998</v>
      </c>
      <c r="J707" s="51">
        <v>40</v>
      </c>
      <c r="K707" s="52" t="s">
        <v>97</v>
      </c>
      <c r="L707" s="58">
        <v>1</v>
      </c>
      <c r="M707" s="91"/>
      <c r="N707" s="53" t="s">
        <v>125</v>
      </c>
      <c r="O707" s="63"/>
      <c r="P707" s="54">
        <v>29358.178333333333</v>
      </c>
      <c r="Q707" s="104"/>
      <c r="R707" s="55">
        <v>139.92000000000002</v>
      </c>
      <c r="S707" s="46"/>
      <c r="T707" s="46" t="s">
        <v>99</v>
      </c>
      <c r="U707" s="116"/>
    </row>
    <row r="708" spans="1:21" ht="30" customHeight="1" x14ac:dyDescent="0.15">
      <c r="A708" s="110"/>
      <c r="B708" s="80" t="s">
        <v>1628</v>
      </c>
      <c r="C708" s="43">
        <v>703</v>
      </c>
      <c r="D708" s="45" t="s">
        <v>1642</v>
      </c>
      <c r="E708" s="46" t="s">
        <v>140</v>
      </c>
      <c r="F708" s="47" t="s">
        <v>650</v>
      </c>
      <c r="G708" s="57" t="s">
        <v>526</v>
      </c>
      <c r="H708" s="58">
        <v>1973</v>
      </c>
      <c r="I708" s="59">
        <v>1973</v>
      </c>
      <c r="J708" s="51">
        <v>11.13</v>
      </c>
      <c r="K708" s="52" t="s">
        <v>97</v>
      </c>
      <c r="L708" s="58">
        <v>1</v>
      </c>
      <c r="M708" s="91"/>
      <c r="N708" s="53" t="s">
        <v>125</v>
      </c>
      <c r="O708" s="63"/>
      <c r="P708" s="54">
        <v>71272.608565438743</v>
      </c>
      <c r="Q708" s="104"/>
      <c r="R708" s="55">
        <v>0</v>
      </c>
      <c r="S708" s="46"/>
      <c r="T708" s="46" t="s">
        <v>99</v>
      </c>
      <c r="U708" s="116"/>
    </row>
    <row r="709" spans="1:21" ht="30" customHeight="1" x14ac:dyDescent="0.15">
      <c r="A709" s="110"/>
      <c r="B709" s="80" t="s">
        <v>1628</v>
      </c>
      <c r="C709" s="43">
        <v>704</v>
      </c>
      <c r="D709" s="45" t="s">
        <v>1643</v>
      </c>
      <c r="E709" s="46" t="s">
        <v>140</v>
      </c>
      <c r="F709" s="47" t="s">
        <v>650</v>
      </c>
      <c r="G709" s="57" t="s">
        <v>96</v>
      </c>
      <c r="H709" s="58">
        <v>1987</v>
      </c>
      <c r="I709" s="59">
        <v>1987</v>
      </c>
      <c r="J709" s="51">
        <v>12.5</v>
      </c>
      <c r="K709" s="52" t="s">
        <v>97</v>
      </c>
      <c r="L709" s="58">
        <v>1</v>
      </c>
      <c r="M709" s="91"/>
      <c r="N709" s="53" t="s">
        <v>125</v>
      </c>
      <c r="O709" s="63"/>
      <c r="P709" s="54">
        <v>68225.930666666667</v>
      </c>
      <c r="Q709" s="104"/>
      <c r="R709" s="55">
        <v>0</v>
      </c>
      <c r="S709" s="46"/>
      <c r="T709" s="46" t="s">
        <v>99</v>
      </c>
      <c r="U709" s="116"/>
    </row>
    <row r="710" spans="1:21" ht="30" customHeight="1" x14ac:dyDescent="0.15">
      <c r="A710" s="110"/>
      <c r="B710" s="80" t="s">
        <v>1628</v>
      </c>
      <c r="C710" s="43">
        <v>705</v>
      </c>
      <c r="D710" s="45" t="s">
        <v>1644</v>
      </c>
      <c r="E710" s="46" t="s">
        <v>108</v>
      </c>
      <c r="F710" s="47" t="s">
        <v>1645</v>
      </c>
      <c r="G710" s="57" t="s">
        <v>96</v>
      </c>
      <c r="H710" s="58">
        <v>1973</v>
      </c>
      <c r="I710" s="59">
        <v>1973</v>
      </c>
      <c r="J710" s="51">
        <v>27.56</v>
      </c>
      <c r="K710" s="52" t="s">
        <v>97</v>
      </c>
      <c r="L710" s="58">
        <v>1</v>
      </c>
      <c r="M710" s="91"/>
      <c r="N710" s="53" t="s">
        <v>125</v>
      </c>
      <c r="O710" s="63"/>
      <c r="P710" s="54">
        <v>26247.64634736333</v>
      </c>
      <c r="Q710" s="104"/>
      <c r="R710" s="55">
        <v>0</v>
      </c>
      <c r="S710" s="46"/>
      <c r="T710" s="46" t="s">
        <v>99</v>
      </c>
      <c r="U710" s="116"/>
    </row>
    <row r="711" spans="1:21" ht="30" customHeight="1" x14ac:dyDescent="0.15">
      <c r="A711" s="110"/>
      <c r="B711" s="80" t="s">
        <v>1628</v>
      </c>
      <c r="C711" s="43">
        <v>706</v>
      </c>
      <c r="D711" s="45" t="s">
        <v>1646</v>
      </c>
      <c r="E711" s="46" t="s">
        <v>108</v>
      </c>
      <c r="F711" s="47" t="s">
        <v>1647</v>
      </c>
      <c r="G711" s="57" t="s">
        <v>526</v>
      </c>
      <c r="H711" s="58">
        <v>1981</v>
      </c>
      <c r="I711" s="59">
        <v>1981</v>
      </c>
      <c r="J711" s="51">
        <v>16.53</v>
      </c>
      <c r="K711" s="52" t="s">
        <v>97</v>
      </c>
      <c r="L711" s="58">
        <v>1</v>
      </c>
      <c r="M711" s="91"/>
      <c r="N711" s="53" t="s">
        <v>125</v>
      </c>
      <c r="O711" s="63"/>
      <c r="P711" s="54">
        <v>47182.040734018949</v>
      </c>
      <c r="Q711" s="104"/>
      <c r="R711" s="55">
        <v>0</v>
      </c>
      <c r="S711" s="46"/>
      <c r="T711" s="46" t="s">
        <v>99</v>
      </c>
      <c r="U711" s="116"/>
    </row>
    <row r="712" spans="1:21" ht="30" customHeight="1" x14ac:dyDescent="0.15">
      <c r="A712" s="110"/>
      <c r="B712" s="80" t="s">
        <v>1628</v>
      </c>
      <c r="C712" s="43">
        <v>707</v>
      </c>
      <c r="D712" s="45" t="s">
        <v>1648</v>
      </c>
      <c r="E712" s="46" t="s">
        <v>140</v>
      </c>
      <c r="F712" s="47" t="s">
        <v>653</v>
      </c>
      <c r="G712" s="57" t="s">
        <v>124</v>
      </c>
      <c r="H712" s="58">
        <v>2017</v>
      </c>
      <c r="I712" s="59">
        <v>2017</v>
      </c>
      <c r="J712" s="51">
        <v>20.010000000000002</v>
      </c>
      <c r="K712" s="52" t="s">
        <v>97</v>
      </c>
      <c r="L712" s="58">
        <v>1</v>
      </c>
      <c r="M712" s="91"/>
      <c r="N712" s="53" t="s">
        <v>125</v>
      </c>
      <c r="O712" s="63"/>
      <c r="P712" s="54">
        <v>79969.72180576378</v>
      </c>
      <c r="Q712" s="104"/>
      <c r="R712" s="55">
        <v>0</v>
      </c>
      <c r="S712" s="46"/>
      <c r="T712" s="46" t="s">
        <v>99</v>
      </c>
      <c r="U712" s="116"/>
    </row>
    <row r="713" spans="1:21" ht="30" customHeight="1" x14ac:dyDescent="0.15">
      <c r="A713" s="110"/>
      <c r="B713" s="80" t="s">
        <v>1628</v>
      </c>
      <c r="C713" s="43">
        <v>708</v>
      </c>
      <c r="D713" s="45" t="s">
        <v>1649</v>
      </c>
      <c r="E713" s="46" t="s">
        <v>140</v>
      </c>
      <c r="F713" s="47" t="s">
        <v>653</v>
      </c>
      <c r="G713" s="57" t="s">
        <v>96</v>
      </c>
      <c r="H713" s="58">
        <v>1984</v>
      </c>
      <c r="I713" s="59">
        <v>1984</v>
      </c>
      <c r="J713" s="51">
        <v>24.96</v>
      </c>
      <c r="K713" s="52" t="s">
        <v>97</v>
      </c>
      <c r="L713" s="58">
        <v>1</v>
      </c>
      <c r="M713" s="91"/>
      <c r="N713" s="53" t="s">
        <v>125</v>
      </c>
      <c r="O713" s="63"/>
      <c r="P713" s="54">
        <v>37195.438034188031</v>
      </c>
      <c r="Q713" s="104"/>
      <c r="R713" s="55">
        <v>0</v>
      </c>
      <c r="S713" s="46"/>
      <c r="T713" s="46" t="s">
        <v>99</v>
      </c>
      <c r="U713" s="116"/>
    </row>
    <row r="714" spans="1:21" ht="30" customHeight="1" x14ac:dyDescent="0.15">
      <c r="A714" s="110"/>
      <c r="B714" s="80" t="s">
        <v>1628</v>
      </c>
      <c r="C714" s="43">
        <v>709</v>
      </c>
      <c r="D714" s="45" t="s">
        <v>1650</v>
      </c>
      <c r="E714" s="46" t="s">
        <v>108</v>
      </c>
      <c r="F714" s="47" t="s">
        <v>1651</v>
      </c>
      <c r="G714" s="57" t="s">
        <v>96</v>
      </c>
      <c r="H714" s="58">
        <v>1988</v>
      </c>
      <c r="I714" s="59">
        <v>1988</v>
      </c>
      <c r="J714" s="51">
        <v>23.76</v>
      </c>
      <c r="K714" s="52" t="s">
        <v>97</v>
      </c>
      <c r="L714" s="58">
        <v>1</v>
      </c>
      <c r="M714" s="91"/>
      <c r="N714" s="53" t="s">
        <v>125</v>
      </c>
      <c r="O714" s="63"/>
      <c r="P714" s="54">
        <v>34736.36924803591</v>
      </c>
      <c r="Q714" s="104"/>
      <c r="R714" s="55">
        <v>0</v>
      </c>
      <c r="S714" s="46"/>
      <c r="T714" s="46" t="s">
        <v>99</v>
      </c>
      <c r="U714" s="116"/>
    </row>
    <row r="715" spans="1:21" ht="30" customHeight="1" x14ac:dyDescent="0.15">
      <c r="A715" s="110"/>
      <c r="B715" s="80" t="s">
        <v>1628</v>
      </c>
      <c r="C715" s="43">
        <v>710</v>
      </c>
      <c r="D715" s="45" t="s">
        <v>1652</v>
      </c>
      <c r="E715" s="46" t="s">
        <v>101</v>
      </c>
      <c r="F715" s="47" t="s">
        <v>1653</v>
      </c>
      <c r="G715" s="57" t="s">
        <v>526</v>
      </c>
      <c r="H715" s="58">
        <v>1980</v>
      </c>
      <c r="I715" s="59">
        <v>1980</v>
      </c>
      <c r="J715" s="51">
        <v>9.93</v>
      </c>
      <c r="K715" s="52" t="s">
        <v>97</v>
      </c>
      <c r="L715" s="58">
        <v>1</v>
      </c>
      <c r="M715" s="91"/>
      <c r="N715" s="53" t="s">
        <v>125</v>
      </c>
      <c r="O715" s="63"/>
      <c r="P715" s="54">
        <v>81235.360859348773</v>
      </c>
      <c r="Q715" s="104"/>
      <c r="R715" s="55">
        <v>0</v>
      </c>
      <c r="S715" s="46"/>
      <c r="T715" s="46" t="s">
        <v>99</v>
      </c>
      <c r="U715" s="116"/>
    </row>
    <row r="716" spans="1:21" ht="30" customHeight="1" x14ac:dyDescent="0.15">
      <c r="A716" s="110"/>
      <c r="B716" s="80" t="s">
        <v>1628</v>
      </c>
      <c r="C716" s="43">
        <v>711</v>
      </c>
      <c r="D716" s="45" t="s">
        <v>1654</v>
      </c>
      <c r="E716" s="46" t="s">
        <v>140</v>
      </c>
      <c r="F716" s="47" t="s">
        <v>656</v>
      </c>
      <c r="G716" s="57" t="s">
        <v>96</v>
      </c>
      <c r="H716" s="58">
        <v>1995</v>
      </c>
      <c r="I716" s="59">
        <v>1995</v>
      </c>
      <c r="J716" s="51">
        <v>23.92</v>
      </c>
      <c r="K716" s="52" t="s">
        <v>97</v>
      </c>
      <c r="L716" s="58">
        <v>1</v>
      </c>
      <c r="M716" s="91"/>
      <c r="N716" s="53" t="s">
        <v>125</v>
      </c>
      <c r="O716" s="63"/>
      <c r="P716" s="54">
        <v>49279.311594202896</v>
      </c>
      <c r="Q716" s="104"/>
      <c r="R716" s="55">
        <v>0</v>
      </c>
      <c r="S716" s="46"/>
      <c r="T716" s="46" t="s">
        <v>99</v>
      </c>
      <c r="U716" s="116"/>
    </row>
    <row r="717" spans="1:21" ht="30" customHeight="1" x14ac:dyDescent="0.15">
      <c r="A717" s="110"/>
      <c r="B717" s="80" t="s">
        <v>1628</v>
      </c>
      <c r="C717" s="43">
        <v>712</v>
      </c>
      <c r="D717" s="45" t="s">
        <v>1655</v>
      </c>
      <c r="E717" s="46" t="s">
        <v>140</v>
      </c>
      <c r="F717" s="47" t="s">
        <v>1656</v>
      </c>
      <c r="G717" s="57" t="s">
        <v>526</v>
      </c>
      <c r="H717" s="58">
        <v>1958</v>
      </c>
      <c r="I717" s="59">
        <v>1958</v>
      </c>
      <c r="J717" s="51">
        <v>6</v>
      </c>
      <c r="K717" s="52" t="s">
        <v>97</v>
      </c>
      <c r="L717" s="58">
        <v>1</v>
      </c>
      <c r="M717" s="91"/>
      <c r="N717" s="53" t="s">
        <v>125</v>
      </c>
      <c r="O717" s="63"/>
      <c r="P717" s="54">
        <v>132210.68888888889</v>
      </c>
      <c r="Q717" s="104"/>
      <c r="R717" s="55">
        <v>0</v>
      </c>
      <c r="S717" s="46"/>
      <c r="T717" s="46" t="s">
        <v>99</v>
      </c>
      <c r="U717" s="116"/>
    </row>
    <row r="718" spans="1:21" ht="30" customHeight="1" x14ac:dyDescent="0.15">
      <c r="A718" s="110"/>
      <c r="B718" s="80" t="s">
        <v>1628</v>
      </c>
      <c r="C718" s="43">
        <v>713</v>
      </c>
      <c r="D718" s="45" t="s">
        <v>1657</v>
      </c>
      <c r="E718" s="46" t="s">
        <v>140</v>
      </c>
      <c r="F718" s="47" t="s">
        <v>658</v>
      </c>
      <c r="G718" s="57" t="s">
        <v>96</v>
      </c>
      <c r="H718" s="58">
        <v>1995</v>
      </c>
      <c r="I718" s="59">
        <v>1995</v>
      </c>
      <c r="J718" s="51">
        <v>23.92</v>
      </c>
      <c r="K718" s="52" t="s">
        <v>97</v>
      </c>
      <c r="L718" s="58">
        <v>1</v>
      </c>
      <c r="M718" s="91"/>
      <c r="N718" s="53" t="s">
        <v>125</v>
      </c>
      <c r="O718" s="63"/>
      <c r="P718" s="54">
        <v>47442.564102564094</v>
      </c>
      <c r="Q718" s="104"/>
      <c r="R718" s="55">
        <v>0</v>
      </c>
      <c r="S718" s="46"/>
      <c r="T718" s="46" t="s">
        <v>99</v>
      </c>
      <c r="U718" s="116"/>
    </row>
    <row r="719" spans="1:21" ht="30" customHeight="1" x14ac:dyDescent="0.15">
      <c r="A719" s="110"/>
      <c r="B719" s="80" t="s">
        <v>1628</v>
      </c>
      <c r="C719" s="43">
        <v>714</v>
      </c>
      <c r="D719" s="45" t="s">
        <v>1658</v>
      </c>
      <c r="E719" s="46" t="s">
        <v>140</v>
      </c>
      <c r="F719" s="47" t="s">
        <v>658</v>
      </c>
      <c r="G719" s="57" t="s">
        <v>96</v>
      </c>
      <c r="H719" s="58">
        <v>2002</v>
      </c>
      <c r="I719" s="59">
        <v>2002</v>
      </c>
      <c r="J719" s="51">
        <v>25.05</v>
      </c>
      <c r="K719" s="52" t="s">
        <v>97</v>
      </c>
      <c r="L719" s="58">
        <v>1</v>
      </c>
      <c r="M719" s="91"/>
      <c r="N719" s="53" t="s">
        <v>125</v>
      </c>
      <c r="O719" s="63"/>
      <c r="P719" s="54">
        <v>42628.06919494344</v>
      </c>
      <c r="Q719" s="104"/>
      <c r="R719" s="55">
        <v>0</v>
      </c>
      <c r="S719" s="46"/>
      <c r="T719" s="46" t="s">
        <v>99</v>
      </c>
      <c r="U719" s="116"/>
    </row>
    <row r="720" spans="1:21" ht="30" customHeight="1" x14ac:dyDescent="0.15">
      <c r="A720" s="110"/>
      <c r="B720" s="80" t="s">
        <v>1628</v>
      </c>
      <c r="C720" s="43">
        <v>715</v>
      </c>
      <c r="D720" s="45" t="s">
        <v>1659</v>
      </c>
      <c r="E720" s="46" t="s">
        <v>140</v>
      </c>
      <c r="F720" s="47" t="s">
        <v>1660</v>
      </c>
      <c r="G720" s="57" t="s">
        <v>526</v>
      </c>
      <c r="H720" s="58">
        <v>1979</v>
      </c>
      <c r="I720" s="59">
        <v>1979</v>
      </c>
      <c r="J720" s="51">
        <v>9.94</v>
      </c>
      <c r="K720" s="52" t="s">
        <v>97</v>
      </c>
      <c r="L720" s="58">
        <v>1</v>
      </c>
      <c r="M720" s="91"/>
      <c r="N720" s="53" t="s">
        <v>125</v>
      </c>
      <c r="O720" s="63"/>
      <c r="P720" s="54">
        <v>80405.446009389678</v>
      </c>
      <c r="Q720" s="104"/>
      <c r="R720" s="55">
        <v>0</v>
      </c>
      <c r="S720" s="46"/>
      <c r="T720" s="46" t="s">
        <v>99</v>
      </c>
      <c r="U720" s="116"/>
    </row>
    <row r="721" spans="1:21" ht="30" customHeight="1" x14ac:dyDescent="0.15">
      <c r="A721" s="110"/>
      <c r="B721" s="80" t="s">
        <v>1628</v>
      </c>
      <c r="C721" s="43">
        <v>716</v>
      </c>
      <c r="D721" s="45" t="s">
        <v>1661</v>
      </c>
      <c r="E721" s="46" t="s">
        <v>140</v>
      </c>
      <c r="F721" s="47" t="s">
        <v>1662</v>
      </c>
      <c r="G721" s="57" t="s">
        <v>526</v>
      </c>
      <c r="H721" s="58">
        <v>1978</v>
      </c>
      <c r="I721" s="59">
        <v>1978</v>
      </c>
      <c r="J721" s="51">
        <v>9.93</v>
      </c>
      <c r="K721" s="52" t="s">
        <v>97</v>
      </c>
      <c r="L721" s="58">
        <v>1</v>
      </c>
      <c r="M721" s="91"/>
      <c r="N721" s="53" t="s">
        <v>125</v>
      </c>
      <c r="O721" s="63"/>
      <c r="P721" s="54">
        <v>80276.04565290366</v>
      </c>
      <c r="Q721" s="104"/>
      <c r="R721" s="55">
        <v>44</v>
      </c>
      <c r="S721" s="46"/>
      <c r="T721" s="46" t="s">
        <v>99</v>
      </c>
      <c r="U721" s="116"/>
    </row>
    <row r="722" spans="1:21" ht="30" customHeight="1" x14ac:dyDescent="0.15">
      <c r="A722" s="110"/>
      <c r="B722" s="80" t="s">
        <v>1628</v>
      </c>
      <c r="C722" s="43">
        <v>717</v>
      </c>
      <c r="D722" s="45" t="s">
        <v>1663</v>
      </c>
      <c r="E722" s="46" t="s">
        <v>108</v>
      </c>
      <c r="F722" s="47" t="s">
        <v>1664</v>
      </c>
      <c r="G722" s="57" t="s">
        <v>96</v>
      </c>
      <c r="H722" s="58">
        <v>1998</v>
      </c>
      <c r="I722" s="59">
        <v>1998</v>
      </c>
      <c r="J722" s="51">
        <v>10.36</v>
      </c>
      <c r="K722" s="52" t="s">
        <v>97</v>
      </c>
      <c r="L722" s="58">
        <v>1</v>
      </c>
      <c r="M722" s="91"/>
      <c r="N722" s="53" t="s">
        <v>125</v>
      </c>
      <c r="O722" s="63"/>
      <c r="P722" s="54">
        <v>91712.657657657663</v>
      </c>
      <c r="Q722" s="104"/>
      <c r="R722" s="55">
        <v>0</v>
      </c>
      <c r="S722" s="46"/>
      <c r="T722" s="46" t="s">
        <v>99</v>
      </c>
      <c r="U722" s="116"/>
    </row>
    <row r="723" spans="1:21" ht="30" customHeight="1" x14ac:dyDescent="0.15">
      <c r="A723" s="110"/>
      <c r="B723" s="80" t="s">
        <v>1628</v>
      </c>
      <c r="C723" s="43">
        <v>718</v>
      </c>
      <c r="D723" s="45" t="s">
        <v>1665</v>
      </c>
      <c r="E723" s="46" t="s">
        <v>140</v>
      </c>
      <c r="F723" s="47" t="s">
        <v>663</v>
      </c>
      <c r="G723" s="57" t="s">
        <v>96</v>
      </c>
      <c r="H723" s="58">
        <v>1987</v>
      </c>
      <c r="I723" s="59">
        <v>1987</v>
      </c>
      <c r="J723" s="51">
        <v>12.5</v>
      </c>
      <c r="K723" s="52" t="s">
        <v>97</v>
      </c>
      <c r="L723" s="58">
        <v>1</v>
      </c>
      <c r="M723" s="91"/>
      <c r="N723" s="53" t="s">
        <v>125</v>
      </c>
      <c r="O723" s="63"/>
      <c r="P723" s="54">
        <v>68126.650666666668</v>
      </c>
      <c r="Q723" s="104"/>
      <c r="R723" s="55">
        <v>0</v>
      </c>
      <c r="S723" s="46"/>
      <c r="T723" s="46" t="s">
        <v>99</v>
      </c>
      <c r="U723" s="116"/>
    </row>
    <row r="724" spans="1:21" ht="30" customHeight="1" x14ac:dyDescent="0.15">
      <c r="A724" s="110"/>
      <c r="B724" s="80" t="s">
        <v>1628</v>
      </c>
      <c r="C724" s="43">
        <v>719</v>
      </c>
      <c r="D724" s="45" t="s">
        <v>1666</v>
      </c>
      <c r="E724" s="46" t="s">
        <v>164</v>
      </c>
      <c r="F724" s="47" t="s">
        <v>1667</v>
      </c>
      <c r="G724" s="57" t="s">
        <v>124</v>
      </c>
      <c r="H724" s="58">
        <v>1995</v>
      </c>
      <c r="I724" s="59">
        <v>1995</v>
      </c>
      <c r="J724" s="51">
        <v>22.5</v>
      </c>
      <c r="K724" s="52" t="s">
        <v>97</v>
      </c>
      <c r="L724" s="58">
        <v>1</v>
      </c>
      <c r="M724" s="91"/>
      <c r="N724" s="53" t="s">
        <v>125</v>
      </c>
      <c r="O724" s="63"/>
      <c r="P724" s="54">
        <v>44423.828148148146</v>
      </c>
      <c r="Q724" s="104"/>
      <c r="R724" s="55">
        <v>0</v>
      </c>
      <c r="S724" s="46"/>
      <c r="T724" s="46" t="s">
        <v>99</v>
      </c>
      <c r="U724" s="116"/>
    </row>
    <row r="725" spans="1:21" ht="30" customHeight="1" x14ac:dyDescent="0.15">
      <c r="A725" s="110"/>
      <c r="B725" s="80" t="s">
        <v>1628</v>
      </c>
      <c r="C725" s="43">
        <v>720</v>
      </c>
      <c r="D725" s="45" t="s">
        <v>1668</v>
      </c>
      <c r="E725" s="46" t="s">
        <v>127</v>
      </c>
      <c r="F725" s="47" t="s">
        <v>1669</v>
      </c>
      <c r="G725" s="57" t="s">
        <v>526</v>
      </c>
      <c r="H725" s="58">
        <v>1978</v>
      </c>
      <c r="I725" s="59">
        <v>1978</v>
      </c>
      <c r="J725" s="51">
        <v>8.7899999999999991</v>
      </c>
      <c r="K725" s="52" t="s">
        <v>97</v>
      </c>
      <c r="L725" s="58">
        <v>1</v>
      </c>
      <c r="M725" s="91"/>
      <c r="N725" s="53" t="s">
        <v>125</v>
      </c>
      <c r="O725" s="63"/>
      <c r="P725" s="54">
        <v>90246.204019719386</v>
      </c>
      <c r="Q725" s="104"/>
      <c r="R725" s="55">
        <v>0</v>
      </c>
      <c r="S725" s="46"/>
      <c r="T725" s="46" t="s">
        <v>99</v>
      </c>
      <c r="U725" s="116"/>
    </row>
    <row r="726" spans="1:21" ht="30" customHeight="1" x14ac:dyDescent="0.15">
      <c r="A726" s="110"/>
      <c r="B726" s="80" t="s">
        <v>1628</v>
      </c>
      <c r="C726" s="43">
        <v>721</v>
      </c>
      <c r="D726" s="45" t="s">
        <v>1670</v>
      </c>
      <c r="E726" s="46" t="s">
        <v>108</v>
      </c>
      <c r="F726" s="47" t="s">
        <v>1170</v>
      </c>
      <c r="G726" s="57" t="s">
        <v>124</v>
      </c>
      <c r="H726" s="58">
        <v>2005</v>
      </c>
      <c r="I726" s="59">
        <v>2005</v>
      </c>
      <c r="J726" s="51">
        <v>6.48</v>
      </c>
      <c r="K726" s="52" t="s">
        <v>97</v>
      </c>
      <c r="L726" s="58">
        <v>2</v>
      </c>
      <c r="M726" s="91"/>
      <c r="N726" s="53" t="s">
        <v>125</v>
      </c>
      <c r="O726" s="63"/>
      <c r="P726" s="54">
        <v>152993.23045267488</v>
      </c>
      <c r="Q726" s="104"/>
      <c r="R726" s="55"/>
      <c r="S726" s="46"/>
      <c r="T726" s="46" t="s">
        <v>1671</v>
      </c>
      <c r="U726" s="116"/>
    </row>
    <row r="727" spans="1:21" ht="30" customHeight="1" x14ac:dyDescent="0.15">
      <c r="A727" s="110"/>
      <c r="B727" s="80" t="s">
        <v>1628</v>
      </c>
      <c r="C727" s="43">
        <v>722</v>
      </c>
      <c r="D727" s="45" t="s">
        <v>1672</v>
      </c>
      <c r="E727" s="46" t="s">
        <v>140</v>
      </c>
      <c r="F727" s="47" t="s">
        <v>1673</v>
      </c>
      <c r="G727" s="57" t="s">
        <v>96</v>
      </c>
      <c r="H727" s="58">
        <v>1976</v>
      </c>
      <c r="I727" s="59">
        <v>1976</v>
      </c>
      <c r="J727" s="51">
        <v>12.75</v>
      </c>
      <c r="K727" s="52" t="s">
        <v>97</v>
      </c>
      <c r="L727" s="58">
        <v>1</v>
      </c>
      <c r="M727" s="91"/>
      <c r="N727" s="53" t="s">
        <v>125</v>
      </c>
      <c r="O727" s="63"/>
      <c r="P727" s="54">
        <v>63461.892810457517</v>
      </c>
      <c r="Q727" s="104"/>
      <c r="R727" s="55">
        <v>0</v>
      </c>
      <c r="S727" s="46"/>
      <c r="T727" s="46" t="s">
        <v>99</v>
      </c>
      <c r="U727" s="116"/>
    </row>
    <row r="728" spans="1:21" ht="30" customHeight="1" x14ac:dyDescent="0.15">
      <c r="A728" s="110"/>
      <c r="B728" s="80" t="s">
        <v>1628</v>
      </c>
      <c r="C728" s="43">
        <v>723</v>
      </c>
      <c r="D728" s="45" t="s">
        <v>1674</v>
      </c>
      <c r="E728" s="46" t="s">
        <v>140</v>
      </c>
      <c r="F728" s="47" t="s">
        <v>665</v>
      </c>
      <c r="G728" s="57" t="s">
        <v>124</v>
      </c>
      <c r="H728" s="58">
        <v>2015</v>
      </c>
      <c r="I728" s="59">
        <v>2015</v>
      </c>
      <c r="J728" s="51">
        <v>18.84</v>
      </c>
      <c r="K728" s="52" t="s">
        <v>97</v>
      </c>
      <c r="L728" s="58">
        <v>1</v>
      </c>
      <c r="M728" s="91"/>
      <c r="N728" s="53" t="s">
        <v>125</v>
      </c>
      <c r="O728" s="63"/>
      <c r="P728" s="54">
        <v>87016.567586694975</v>
      </c>
      <c r="Q728" s="104"/>
      <c r="R728" s="55">
        <v>0</v>
      </c>
      <c r="S728" s="46"/>
      <c r="T728" s="46" t="s">
        <v>99</v>
      </c>
      <c r="U728" s="116"/>
    </row>
    <row r="729" spans="1:21" ht="38.25" customHeight="1" x14ac:dyDescent="0.15">
      <c r="A729" s="110"/>
      <c r="B729" s="80" t="s">
        <v>1628</v>
      </c>
      <c r="C729" s="43">
        <v>724</v>
      </c>
      <c r="D729" s="45" t="s">
        <v>1675</v>
      </c>
      <c r="E729" s="46" t="s">
        <v>1078</v>
      </c>
      <c r="F729" s="47" t="s">
        <v>1676</v>
      </c>
      <c r="G729" s="57" t="s">
        <v>1677</v>
      </c>
      <c r="H729" s="58">
        <v>1992</v>
      </c>
      <c r="I729" s="59">
        <v>1992</v>
      </c>
      <c r="J729" s="51">
        <v>8</v>
      </c>
      <c r="K729" s="52" t="s">
        <v>97</v>
      </c>
      <c r="L729" s="58">
        <v>1</v>
      </c>
      <c r="M729" s="91"/>
      <c r="N729" s="53" t="s">
        <v>125</v>
      </c>
      <c r="O729" s="63"/>
      <c r="P729" s="54">
        <v>152194.76666666666</v>
      </c>
      <c r="Q729" s="104"/>
      <c r="R729" s="55">
        <v>1583</v>
      </c>
      <c r="S729" s="46"/>
      <c r="T729" s="46" t="s">
        <v>1929</v>
      </c>
      <c r="U729" s="116"/>
    </row>
    <row r="730" spans="1:21" ht="30" customHeight="1" x14ac:dyDescent="0.15">
      <c r="A730" s="110"/>
      <c r="B730" s="80" t="s">
        <v>1628</v>
      </c>
      <c r="C730" s="43">
        <v>725</v>
      </c>
      <c r="D730" s="45" t="s">
        <v>1678</v>
      </c>
      <c r="E730" s="46" t="s">
        <v>606</v>
      </c>
      <c r="F730" s="47" t="s">
        <v>1679</v>
      </c>
      <c r="G730" s="57"/>
      <c r="H730" s="58"/>
      <c r="I730" s="59"/>
      <c r="J730" s="51"/>
      <c r="K730" s="52" t="s">
        <v>608</v>
      </c>
      <c r="L730" s="58"/>
      <c r="M730" s="100"/>
      <c r="N730" s="53" t="s">
        <v>1793</v>
      </c>
      <c r="O730" s="101"/>
      <c r="P730" s="54"/>
      <c r="Q730" s="104"/>
      <c r="R730" s="55">
        <v>0</v>
      </c>
      <c r="S730" s="46"/>
      <c r="T730" s="46"/>
      <c r="U730" s="116"/>
    </row>
    <row r="731" spans="1:21" ht="30" customHeight="1" x14ac:dyDescent="0.15">
      <c r="A731" s="110"/>
      <c r="B731" s="80" t="s">
        <v>1628</v>
      </c>
      <c r="C731" s="43">
        <v>726</v>
      </c>
      <c r="D731" s="45" t="s">
        <v>1680</v>
      </c>
      <c r="E731" s="46" t="s">
        <v>1681</v>
      </c>
      <c r="F731" s="47" t="s">
        <v>1682</v>
      </c>
      <c r="G731" s="57" t="s">
        <v>526</v>
      </c>
      <c r="H731" s="58">
        <v>1977</v>
      </c>
      <c r="I731" s="59">
        <v>1977</v>
      </c>
      <c r="J731" s="51">
        <v>7.28</v>
      </c>
      <c r="K731" s="52" t="s">
        <v>608</v>
      </c>
      <c r="L731" s="58">
        <v>1</v>
      </c>
      <c r="M731" s="91"/>
      <c r="N731" s="53" t="s">
        <v>125</v>
      </c>
      <c r="O731" s="63"/>
      <c r="P731" s="54">
        <v>108964.85347985347</v>
      </c>
      <c r="Q731" s="104"/>
      <c r="R731" s="55">
        <v>0</v>
      </c>
      <c r="S731" s="46"/>
      <c r="T731" s="46"/>
      <c r="U731" s="116"/>
    </row>
    <row r="732" spans="1:21" ht="30" customHeight="1" x14ac:dyDescent="0.15">
      <c r="A732" s="110"/>
      <c r="B732" s="80" t="s">
        <v>1628</v>
      </c>
      <c r="C732" s="43">
        <v>727</v>
      </c>
      <c r="D732" s="45" t="s">
        <v>1847</v>
      </c>
      <c r="E732" s="46" t="s">
        <v>1848</v>
      </c>
      <c r="F732" s="47" t="s">
        <v>1849</v>
      </c>
      <c r="G732" s="57" t="s">
        <v>1850</v>
      </c>
      <c r="H732" s="58">
        <v>2018</v>
      </c>
      <c r="I732" s="102">
        <v>2018</v>
      </c>
      <c r="J732" s="51">
        <v>38.58</v>
      </c>
      <c r="K732" s="52" t="s">
        <v>1851</v>
      </c>
      <c r="L732" s="58">
        <v>1</v>
      </c>
      <c r="M732" s="91"/>
      <c r="N732" s="53" t="s">
        <v>1793</v>
      </c>
      <c r="O732" s="63"/>
      <c r="P732" s="54">
        <v>96895.101088646974</v>
      </c>
      <c r="Q732" s="104"/>
      <c r="R732" s="55"/>
      <c r="S732" s="46"/>
      <c r="T732" s="46"/>
      <c r="U732" s="116"/>
    </row>
    <row r="733" spans="1:21" ht="30" customHeight="1" x14ac:dyDescent="0.15">
      <c r="A733" s="110"/>
      <c r="B733" s="80" t="s">
        <v>1628</v>
      </c>
      <c r="C733" s="43">
        <v>728</v>
      </c>
      <c r="D733" s="45" t="s">
        <v>1976</v>
      </c>
      <c r="E733" s="46" t="s">
        <v>1977</v>
      </c>
      <c r="F733" s="47" t="s">
        <v>1978</v>
      </c>
      <c r="G733" s="57" t="s">
        <v>1979</v>
      </c>
      <c r="H733" s="58">
        <v>2019</v>
      </c>
      <c r="I733" s="102">
        <v>2019</v>
      </c>
      <c r="J733" s="51">
        <v>17.39</v>
      </c>
      <c r="K733" s="52" t="s">
        <v>1980</v>
      </c>
      <c r="L733" s="58">
        <v>1</v>
      </c>
      <c r="M733" s="91"/>
      <c r="N733" s="53" t="s">
        <v>1981</v>
      </c>
      <c r="O733" s="63"/>
      <c r="P733" s="54">
        <v>24.094307073030478</v>
      </c>
      <c r="Q733" s="104"/>
      <c r="R733" s="55"/>
      <c r="S733" s="46"/>
      <c r="T733" s="46"/>
      <c r="U733" s="116"/>
    </row>
    <row r="734" spans="1:21" ht="38.25" customHeight="1" x14ac:dyDescent="0.15">
      <c r="A734" s="110"/>
      <c r="B734" s="82" t="s">
        <v>1683</v>
      </c>
      <c r="C734" s="43">
        <v>729</v>
      </c>
      <c r="D734" s="45" t="s">
        <v>1684</v>
      </c>
      <c r="E734" s="46" t="s">
        <v>1685</v>
      </c>
      <c r="F734" s="47" t="s">
        <v>1686</v>
      </c>
      <c r="G734" s="47" t="s">
        <v>106</v>
      </c>
      <c r="H734" s="49">
        <v>2017</v>
      </c>
      <c r="I734" s="50">
        <v>2017</v>
      </c>
      <c r="J734" s="51">
        <v>876.32</v>
      </c>
      <c r="K734" s="52" t="s">
        <v>608</v>
      </c>
      <c r="L734" s="49">
        <v>2</v>
      </c>
      <c r="M734" s="90" t="s">
        <v>1103</v>
      </c>
      <c r="N734" s="63" t="s">
        <v>125</v>
      </c>
      <c r="O734" s="63"/>
      <c r="P734" s="54">
        <v>51916.470010954901</v>
      </c>
      <c r="Q734" s="105"/>
      <c r="R734" s="55"/>
      <c r="S734" s="46"/>
      <c r="T734" s="46" t="s">
        <v>2048</v>
      </c>
      <c r="U734" s="116"/>
    </row>
    <row r="735" spans="1:21" ht="38.25" customHeight="1" x14ac:dyDescent="0.15">
      <c r="A735" s="110"/>
      <c r="B735" s="82" t="s">
        <v>1683</v>
      </c>
      <c r="C735" s="43">
        <v>730</v>
      </c>
      <c r="D735" s="45" t="s">
        <v>1687</v>
      </c>
      <c r="E735" s="46" t="s">
        <v>108</v>
      </c>
      <c r="F735" s="47" t="s">
        <v>1688</v>
      </c>
      <c r="G735" s="57" t="s">
        <v>1677</v>
      </c>
      <c r="H735" s="58">
        <v>1985</v>
      </c>
      <c r="I735" s="59">
        <v>1985</v>
      </c>
      <c r="J735" s="51">
        <v>1514.12</v>
      </c>
      <c r="K735" s="52" t="s">
        <v>97</v>
      </c>
      <c r="L735" s="58">
        <v>1</v>
      </c>
      <c r="M735" s="91" t="s">
        <v>1103</v>
      </c>
      <c r="N735" s="53" t="s">
        <v>125</v>
      </c>
      <c r="O735" s="63"/>
      <c r="P735" s="54">
        <v>26744.496803423772</v>
      </c>
      <c r="Q735" s="104"/>
      <c r="R735" s="55">
        <v>6542.03</v>
      </c>
      <c r="S735" s="46"/>
      <c r="T735" s="46" t="s">
        <v>1689</v>
      </c>
      <c r="U735" s="116"/>
    </row>
    <row r="736" spans="1:21" ht="38.25" customHeight="1" x14ac:dyDescent="0.15">
      <c r="A736" s="110"/>
      <c r="B736" s="82" t="s">
        <v>1683</v>
      </c>
      <c r="C736" s="43">
        <v>731</v>
      </c>
      <c r="D736" s="45" t="s">
        <v>1690</v>
      </c>
      <c r="E736" s="46" t="s">
        <v>108</v>
      </c>
      <c r="F736" s="47" t="s">
        <v>1691</v>
      </c>
      <c r="G736" s="57" t="s">
        <v>96</v>
      </c>
      <c r="H736" s="58">
        <v>2000</v>
      </c>
      <c r="I736" s="59">
        <v>2000</v>
      </c>
      <c r="J736" s="51">
        <v>142.47999999999999</v>
      </c>
      <c r="K736" s="52" t="s">
        <v>97</v>
      </c>
      <c r="L736" s="58">
        <v>2</v>
      </c>
      <c r="M736" s="91" t="s">
        <v>1103</v>
      </c>
      <c r="N736" s="53" t="s">
        <v>125</v>
      </c>
      <c r="O736" s="63"/>
      <c r="P736" s="54">
        <v>1235273.4945255476</v>
      </c>
      <c r="Q736" s="104"/>
      <c r="R736" s="55">
        <v>9411</v>
      </c>
      <c r="S736" s="46"/>
      <c r="T736" s="46" t="s">
        <v>99</v>
      </c>
      <c r="U736" s="116"/>
    </row>
    <row r="737" spans="1:21" ht="38.25" customHeight="1" x14ac:dyDescent="0.15">
      <c r="A737" s="110"/>
      <c r="B737" s="82" t="s">
        <v>1683</v>
      </c>
      <c r="C737" s="43">
        <v>732</v>
      </c>
      <c r="D737" s="45" t="s">
        <v>1692</v>
      </c>
      <c r="E737" s="46" t="s">
        <v>160</v>
      </c>
      <c r="F737" s="47" t="s">
        <v>1693</v>
      </c>
      <c r="G737" s="57" t="s">
        <v>99</v>
      </c>
      <c r="H737" s="58" t="s">
        <v>99</v>
      </c>
      <c r="I737" s="59" t="s">
        <v>99</v>
      </c>
      <c r="J737" s="51"/>
      <c r="K737" s="52" t="s">
        <v>97</v>
      </c>
      <c r="L737" s="58" t="s">
        <v>99</v>
      </c>
      <c r="M737" s="100"/>
      <c r="N737" s="53" t="s">
        <v>125</v>
      </c>
      <c r="O737" s="101"/>
      <c r="P737" s="54"/>
      <c r="Q737" s="104"/>
      <c r="R737" s="55">
        <v>2990</v>
      </c>
      <c r="S737" s="46" t="s">
        <v>99</v>
      </c>
      <c r="T737" s="46" t="s">
        <v>1694</v>
      </c>
      <c r="U737" s="116"/>
    </row>
    <row r="738" spans="1:21" ht="38.25" customHeight="1" x14ac:dyDescent="0.15">
      <c r="A738" s="110"/>
      <c r="B738" s="82" t="s">
        <v>1683</v>
      </c>
      <c r="C738" s="43">
        <v>733</v>
      </c>
      <c r="D738" s="45" t="s">
        <v>1695</v>
      </c>
      <c r="E738" s="46" t="s">
        <v>164</v>
      </c>
      <c r="F738" s="47" t="s">
        <v>1696</v>
      </c>
      <c r="G738" s="57" t="s">
        <v>99</v>
      </c>
      <c r="H738" s="58" t="s">
        <v>99</v>
      </c>
      <c r="I738" s="59" t="s">
        <v>99</v>
      </c>
      <c r="J738" s="51"/>
      <c r="K738" s="52" t="s">
        <v>97</v>
      </c>
      <c r="L738" s="58" t="s">
        <v>99</v>
      </c>
      <c r="M738" s="100"/>
      <c r="N738" s="53" t="s">
        <v>125</v>
      </c>
      <c r="O738" s="101"/>
      <c r="P738" s="54"/>
      <c r="Q738" s="104"/>
      <c r="R738" s="55">
        <v>265.99</v>
      </c>
      <c r="S738" s="46" t="s">
        <v>99</v>
      </c>
      <c r="T738" s="46" t="s">
        <v>1697</v>
      </c>
      <c r="U738" s="116"/>
    </row>
    <row r="739" spans="1:21" ht="38.25" customHeight="1" x14ac:dyDescent="0.15">
      <c r="A739" s="110"/>
      <c r="B739" s="82" t="s">
        <v>1683</v>
      </c>
      <c r="C739" s="43">
        <v>734</v>
      </c>
      <c r="D739" s="45" t="s">
        <v>1698</v>
      </c>
      <c r="E739" s="46" t="s">
        <v>108</v>
      </c>
      <c r="F739" s="47" t="s">
        <v>1699</v>
      </c>
      <c r="G739" s="57" t="s">
        <v>106</v>
      </c>
      <c r="H739" s="58">
        <v>2003</v>
      </c>
      <c r="I739" s="59">
        <v>2003</v>
      </c>
      <c r="J739" s="51">
        <v>688.98</v>
      </c>
      <c r="K739" s="52" t="s">
        <v>97</v>
      </c>
      <c r="L739" s="58">
        <v>2</v>
      </c>
      <c r="M739" s="91"/>
      <c r="N739" s="53" t="s">
        <v>125</v>
      </c>
      <c r="O739" s="63"/>
      <c r="P739" s="54">
        <v>655.63731893523754</v>
      </c>
      <c r="Q739" s="104"/>
      <c r="R739" s="55">
        <v>600</v>
      </c>
      <c r="S739" s="46"/>
      <c r="T739" s="46" t="s">
        <v>99</v>
      </c>
      <c r="U739" s="116"/>
    </row>
    <row r="740" spans="1:21" ht="38.25" customHeight="1" x14ac:dyDescent="0.15">
      <c r="A740" s="110"/>
      <c r="B740" s="82" t="s">
        <v>1683</v>
      </c>
      <c r="C740" s="43">
        <v>735</v>
      </c>
      <c r="D740" s="45" t="s">
        <v>1700</v>
      </c>
      <c r="E740" s="46" t="s">
        <v>108</v>
      </c>
      <c r="F740" s="47" t="s">
        <v>1701</v>
      </c>
      <c r="G740" s="57" t="s">
        <v>106</v>
      </c>
      <c r="H740" s="58">
        <v>2004</v>
      </c>
      <c r="I740" s="59">
        <v>2004</v>
      </c>
      <c r="J740" s="51">
        <v>194.4</v>
      </c>
      <c r="K740" s="52" t="s">
        <v>97</v>
      </c>
      <c r="L740" s="58">
        <v>1</v>
      </c>
      <c r="M740" s="91"/>
      <c r="N740" s="53" t="s">
        <v>125</v>
      </c>
      <c r="O740" s="63"/>
      <c r="P740" s="54">
        <v>3020.8641975308642</v>
      </c>
      <c r="Q740" s="104"/>
      <c r="R740" s="55">
        <v>1074</v>
      </c>
      <c r="S740" s="46"/>
      <c r="T740" s="46" t="s">
        <v>99</v>
      </c>
      <c r="U740" s="116"/>
    </row>
    <row r="741" spans="1:21" ht="38.25" customHeight="1" x14ac:dyDescent="0.15">
      <c r="A741" s="110"/>
      <c r="B741" s="82" t="s">
        <v>1683</v>
      </c>
      <c r="C741" s="43">
        <v>736</v>
      </c>
      <c r="D741" s="45" t="s">
        <v>1702</v>
      </c>
      <c r="E741" s="46" t="s">
        <v>101</v>
      </c>
      <c r="F741" s="47" t="s">
        <v>1274</v>
      </c>
      <c r="G741" s="57" t="s">
        <v>176</v>
      </c>
      <c r="H741" s="58">
        <v>1966</v>
      </c>
      <c r="I741" s="59">
        <v>1966</v>
      </c>
      <c r="J741" s="51">
        <v>21.28</v>
      </c>
      <c r="K741" s="52" t="s">
        <v>97</v>
      </c>
      <c r="L741" s="58">
        <v>1</v>
      </c>
      <c r="M741" s="91"/>
      <c r="N741" s="53" t="s">
        <v>125</v>
      </c>
      <c r="O741" s="63"/>
      <c r="P741" s="54">
        <v>783.74060150375931</v>
      </c>
      <c r="Q741" s="104"/>
      <c r="R741" s="55">
        <v>1792</v>
      </c>
      <c r="S741" s="46"/>
      <c r="T741" s="46" t="s">
        <v>99</v>
      </c>
      <c r="U741" s="116"/>
    </row>
    <row r="742" spans="1:21" ht="38.25" customHeight="1" x14ac:dyDescent="0.15">
      <c r="A742" s="110"/>
      <c r="B742" s="82" t="s">
        <v>1683</v>
      </c>
      <c r="C742" s="43">
        <v>737</v>
      </c>
      <c r="D742" s="45" t="s">
        <v>1703</v>
      </c>
      <c r="E742" s="46" t="s">
        <v>140</v>
      </c>
      <c r="F742" s="47" t="s">
        <v>1704</v>
      </c>
      <c r="G742" s="57" t="s">
        <v>96</v>
      </c>
      <c r="H742" s="58">
        <v>1978</v>
      </c>
      <c r="I742" s="59">
        <v>1978</v>
      </c>
      <c r="J742" s="51">
        <v>197.44</v>
      </c>
      <c r="K742" s="52" t="s">
        <v>97</v>
      </c>
      <c r="L742" s="58">
        <v>1</v>
      </c>
      <c r="M742" s="91"/>
      <c r="N742" s="53" t="s">
        <v>125</v>
      </c>
      <c r="O742" s="63"/>
      <c r="P742" s="54">
        <v>4193.7702593192871</v>
      </c>
      <c r="Q742" s="104"/>
      <c r="R742" s="55">
        <v>696</v>
      </c>
      <c r="S742" s="46"/>
      <c r="T742" s="46" t="s">
        <v>99</v>
      </c>
      <c r="U742" s="116"/>
    </row>
    <row r="743" spans="1:21" ht="38.25" customHeight="1" x14ac:dyDescent="0.15">
      <c r="A743" s="110"/>
      <c r="B743" s="82" t="s">
        <v>1683</v>
      </c>
      <c r="C743" s="43">
        <v>738</v>
      </c>
      <c r="D743" s="45" t="s">
        <v>1705</v>
      </c>
      <c r="E743" s="46" t="s">
        <v>127</v>
      </c>
      <c r="F743" s="47" t="s">
        <v>1706</v>
      </c>
      <c r="G743" s="57" t="s">
        <v>526</v>
      </c>
      <c r="H743" s="58">
        <v>1959</v>
      </c>
      <c r="I743" s="59">
        <v>1959</v>
      </c>
      <c r="J743" s="51">
        <v>19.78</v>
      </c>
      <c r="K743" s="52" t="s">
        <v>97</v>
      </c>
      <c r="L743" s="58">
        <v>1</v>
      </c>
      <c r="M743" s="91"/>
      <c r="N743" s="53" t="s">
        <v>125</v>
      </c>
      <c r="O743" s="63"/>
      <c r="P743" s="54">
        <v>1371.0819009100101</v>
      </c>
      <c r="Q743" s="104"/>
      <c r="R743" s="55">
        <v>716.06</v>
      </c>
      <c r="S743" s="46"/>
      <c r="T743" s="46" t="s">
        <v>99</v>
      </c>
      <c r="U743" s="116"/>
    </row>
    <row r="744" spans="1:21" ht="38.25" customHeight="1" x14ac:dyDescent="0.15">
      <c r="A744" s="110"/>
      <c r="B744" s="82" t="s">
        <v>1683</v>
      </c>
      <c r="C744" s="43">
        <v>739</v>
      </c>
      <c r="D744" s="45" t="s">
        <v>1707</v>
      </c>
      <c r="E744" s="46" t="s">
        <v>140</v>
      </c>
      <c r="F744" s="47" t="s">
        <v>1708</v>
      </c>
      <c r="G744" s="57" t="s">
        <v>106</v>
      </c>
      <c r="H744" s="58">
        <v>1971</v>
      </c>
      <c r="I744" s="59">
        <v>1971</v>
      </c>
      <c r="J744" s="51">
        <v>76</v>
      </c>
      <c r="K744" s="52" t="s">
        <v>97</v>
      </c>
      <c r="L744" s="58">
        <v>1</v>
      </c>
      <c r="M744" s="91"/>
      <c r="N744" s="53" t="s">
        <v>125</v>
      </c>
      <c r="O744" s="63"/>
      <c r="P744" s="54">
        <v>0</v>
      </c>
      <c r="Q744" s="104"/>
      <c r="R744" s="55">
        <v>119.68</v>
      </c>
      <c r="S744" s="46"/>
      <c r="T744" s="46" t="s">
        <v>99</v>
      </c>
      <c r="U744" s="116"/>
    </row>
    <row r="745" spans="1:21" ht="38.25" customHeight="1" x14ac:dyDescent="0.15">
      <c r="A745" s="110"/>
      <c r="B745" s="82" t="s">
        <v>1683</v>
      </c>
      <c r="C745" s="43">
        <v>740</v>
      </c>
      <c r="D745" s="45" t="s">
        <v>1709</v>
      </c>
      <c r="E745" s="46" t="s">
        <v>140</v>
      </c>
      <c r="F745" s="47" t="s">
        <v>1710</v>
      </c>
      <c r="G745" s="57" t="s">
        <v>106</v>
      </c>
      <c r="H745" s="58">
        <v>1995</v>
      </c>
      <c r="I745" s="59">
        <v>1995</v>
      </c>
      <c r="J745" s="51">
        <v>63</v>
      </c>
      <c r="K745" s="52" t="s">
        <v>97</v>
      </c>
      <c r="L745" s="58">
        <v>1</v>
      </c>
      <c r="M745" s="91"/>
      <c r="N745" s="53" t="s">
        <v>125</v>
      </c>
      <c r="O745" s="63"/>
      <c r="P745" s="54">
        <v>4798.5238095238092</v>
      </c>
      <c r="Q745" s="104"/>
      <c r="R745" s="55">
        <v>429.75</v>
      </c>
      <c r="S745" s="46"/>
      <c r="T745" s="46" t="s">
        <v>99</v>
      </c>
      <c r="U745" s="116"/>
    </row>
    <row r="746" spans="1:21" ht="38.25" customHeight="1" x14ac:dyDescent="0.15">
      <c r="A746" s="110"/>
      <c r="B746" s="82" t="s">
        <v>1683</v>
      </c>
      <c r="C746" s="43">
        <v>741</v>
      </c>
      <c r="D746" s="45" t="s">
        <v>1711</v>
      </c>
      <c r="E746" s="46" t="s">
        <v>164</v>
      </c>
      <c r="F746" s="47" t="s">
        <v>645</v>
      </c>
      <c r="G746" s="57" t="s">
        <v>96</v>
      </c>
      <c r="H746" s="58">
        <v>1980</v>
      </c>
      <c r="I746" s="59">
        <v>1980</v>
      </c>
      <c r="J746" s="51">
        <v>460.3</v>
      </c>
      <c r="K746" s="52" t="s">
        <v>97</v>
      </c>
      <c r="L746" s="58">
        <v>2</v>
      </c>
      <c r="M746" s="91"/>
      <c r="N746" s="53" t="s">
        <v>125</v>
      </c>
      <c r="O746" s="63"/>
      <c r="P746" s="54">
        <v>190249.73061047142</v>
      </c>
      <c r="Q746" s="104"/>
      <c r="R746" s="55">
        <v>5068.6900000000005</v>
      </c>
      <c r="S746" s="46"/>
      <c r="T746" s="46" t="s">
        <v>1712</v>
      </c>
      <c r="U746" s="116"/>
    </row>
    <row r="747" spans="1:21" ht="38.25" customHeight="1" x14ac:dyDescent="0.15">
      <c r="A747" s="110"/>
      <c r="B747" s="82" t="s">
        <v>1683</v>
      </c>
      <c r="C747" s="43">
        <v>742</v>
      </c>
      <c r="D747" s="45" t="s">
        <v>1713</v>
      </c>
      <c r="E747" s="46" t="s">
        <v>200</v>
      </c>
      <c r="F747" s="47" t="s">
        <v>1714</v>
      </c>
      <c r="G747" s="57" t="s">
        <v>106</v>
      </c>
      <c r="H747" s="58">
        <v>2004</v>
      </c>
      <c r="I747" s="59">
        <v>2004</v>
      </c>
      <c r="J747" s="51">
        <v>81.63</v>
      </c>
      <c r="K747" s="52" t="s">
        <v>97</v>
      </c>
      <c r="L747" s="58">
        <v>1</v>
      </c>
      <c r="M747" s="91"/>
      <c r="N747" s="53" t="s">
        <v>125</v>
      </c>
      <c r="O747" s="63"/>
      <c r="P747" s="54">
        <v>6697.8071787333092</v>
      </c>
      <c r="Q747" s="104"/>
      <c r="R747" s="55">
        <v>0</v>
      </c>
      <c r="S747" s="46"/>
      <c r="T747" s="46" t="s">
        <v>99</v>
      </c>
      <c r="U747" s="116"/>
    </row>
    <row r="748" spans="1:21" ht="38.25" customHeight="1" x14ac:dyDescent="0.15">
      <c r="A748" s="110"/>
      <c r="B748" s="82" t="s">
        <v>1683</v>
      </c>
      <c r="C748" s="43">
        <v>743</v>
      </c>
      <c r="D748" s="45" t="s">
        <v>1715</v>
      </c>
      <c r="E748" s="46" t="s">
        <v>108</v>
      </c>
      <c r="F748" s="47" t="s">
        <v>1716</v>
      </c>
      <c r="G748" s="57" t="s">
        <v>106</v>
      </c>
      <c r="H748" s="58">
        <v>1998</v>
      </c>
      <c r="I748" s="59">
        <v>1994</v>
      </c>
      <c r="J748" s="51">
        <v>619.46</v>
      </c>
      <c r="K748" s="52" t="s">
        <v>97</v>
      </c>
      <c r="L748" s="58">
        <v>2</v>
      </c>
      <c r="M748" s="91"/>
      <c r="N748" s="53" t="s">
        <v>125</v>
      </c>
      <c r="O748" s="63"/>
      <c r="P748" s="54">
        <v>75694.700222774671</v>
      </c>
      <c r="Q748" s="104"/>
      <c r="R748" s="55">
        <v>2677.68</v>
      </c>
      <c r="S748" s="46"/>
      <c r="T748" s="46" t="s">
        <v>99</v>
      </c>
      <c r="U748" s="116"/>
    </row>
    <row r="749" spans="1:21" ht="38.25" customHeight="1" x14ac:dyDescent="0.15">
      <c r="A749" s="110"/>
      <c r="B749" s="82" t="s">
        <v>1683</v>
      </c>
      <c r="C749" s="43">
        <v>744</v>
      </c>
      <c r="D749" s="45" t="s">
        <v>1717</v>
      </c>
      <c r="E749" s="46" t="s">
        <v>108</v>
      </c>
      <c r="F749" s="47" t="s">
        <v>1718</v>
      </c>
      <c r="G749" s="57" t="s">
        <v>106</v>
      </c>
      <c r="H749" s="58">
        <v>2000</v>
      </c>
      <c r="I749" s="59">
        <v>2000</v>
      </c>
      <c r="J749" s="51">
        <v>12.34</v>
      </c>
      <c r="K749" s="52" t="s">
        <v>97</v>
      </c>
      <c r="L749" s="58">
        <v>1</v>
      </c>
      <c r="M749" s="91"/>
      <c r="N749" s="53" t="s">
        <v>125</v>
      </c>
      <c r="O749" s="63"/>
      <c r="P749" s="54">
        <v>228657.10892003283</v>
      </c>
      <c r="Q749" s="104"/>
      <c r="R749" s="55">
        <v>2197.98</v>
      </c>
      <c r="S749" s="46"/>
      <c r="T749" s="46" t="s">
        <v>99</v>
      </c>
      <c r="U749" s="116"/>
    </row>
    <row r="750" spans="1:21" ht="38.25" customHeight="1" x14ac:dyDescent="0.15">
      <c r="A750" s="110"/>
      <c r="B750" s="82" t="s">
        <v>1683</v>
      </c>
      <c r="C750" s="43">
        <v>745</v>
      </c>
      <c r="D750" s="45" t="s">
        <v>1719</v>
      </c>
      <c r="E750" s="46" t="s">
        <v>108</v>
      </c>
      <c r="F750" s="47" t="s">
        <v>1720</v>
      </c>
      <c r="G750" s="57" t="s">
        <v>106</v>
      </c>
      <c r="H750" s="58">
        <v>2000</v>
      </c>
      <c r="I750" s="59">
        <v>2000</v>
      </c>
      <c r="J750" s="51">
        <v>2096.4</v>
      </c>
      <c r="K750" s="52" t="s">
        <v>97</v>
      </c>
      <c r="L750" s="58">
        <v>3</v>
      </c>
      <c r="M750" s="91"/>
      <c r="N750" s="53" t="s">
        <v>98</v>
      </c>
      <c r="O750" s="63"/>
      <c r="P750" s="54">
        <v>30501.085689923981</v>
      </c>
      <c r="Q750" s="104"/>
      <c r="R750" s="55">
        <v>1151.27</v>
      </c>
      <c r="S750" s="46"/>
      <c r="T750" s="46" t="s">
        <v>99</v>
      </c>
      <c r="U750" s="116"/>
    </row>
    <row r="751" spans="1:21" ht="38.25" customHeight="1" x14ac:dyDescent="0.15">
      <c r="A751" s="110"/>
      <c r="B751" s="82" t="s">
        <v>1683</v>
      </c>
      <c r="C751" s="43">
        <v>746</v>
      </c>
      <c r="D751" s="45" t="s">
        <v>1721</v>
      </c>
      <c r="E751" s="46" t="s">
        <v>108</v>
      </c>
      <c r="F751" s="47" t="s">
        <v>1688</v>
      </c>
      <c r="G751" s="57" t="s">
        <v>1677</v>
      </c>
      <c r="H751" s="58">
        <v>2017</v>
      </c>
      <c r="I751" s="59">
        <v>2017</v>
      </c>
      <c r="J751" s="51">
        <v>12.15</v>
      </c>
      <c r="K751" s="52" t="s">
        <v>97</v>
      </c>
      <c r="L751" s="58">
        <v>1</v>
      </c>
      <c r="M751" s="91"/>
      <c r="N751" s="53" t="s">
        <v>125</v>
      </c>
      <c r="O751" s="63"/>
      <c r="P751" s="54">
        <v>542953.68193993042</v>
      </c>
      <c r="Q751" s="104"/>
      <c r="R751" s="55"/>
      <c r="S751" s="46" t="s">
        <v>99</v>
      </c>
      <c r="T751" s="46" t="s">
        <v>1722</v>
      </c>
      <c r="U751" s="116"/>
    </row>
    <row r="752" spans="1:21" ht="38.25" customHeight="1" x14ac:dyDescent="0.15">
      <c r="A752" s="110"/>
      <c r="B752" s="82" t="s">
        <v>1683</v>
      </c>
      <c r="C752" s="43">
        <v>747</v>
      </c>
      <c r="D752" s="45" t="s">
        <v>1723</v>
      </c>
      <c r="E752" s="46" t="s">
        <v>108</v>
      </c>
      <c r="F752" s="47" t="s">
        <v>1724</v>
      </c>
      <c r="G752" s="57" t="s">
        <v>99</v>
      </c>
      <c r="H752" s="58" t="s">
        <v>99</v>
      </c>
      <c r="I752" s="59" t="s">
        <v>99</v>
      </c>
      <c r="J752" s="51"/>
      <c r="K752" s="52" t="s">
        <v>97</v>
      </c>
      <c r="L752" s="58" t="s">
        <v>99</v>
      </c>
      <c r="M752" s="100"/>
      <c r="N752" s="53" t="s">
        <v>125</v>
      </c>
      <c r="O752" s="101"/>
      <c r="P752" s="54"/>
      <c r="Q752" s="104"/>
      <c r="R752" s="55">
        <v>452</v>
      </c>
      <c r="S752" s="46" t="s">
        <v>99</v>
      </c>
      <c r="T752" s="46" t="s">
        <v>99</v>
      </c>
      <c r="U752" s="116"/>
    </row>
    <row r="753" spans="1:21" ht="38.25" customHeight="1" x14ac:dyDescent="0.15">
      <c r="A753" s="110"/>
      <c r="B753" s="82" t="s">
        <v>1683</v>
      </c>
      <c r="C753" s="43">
        <v>748</v>
      </c>
      <c r="D753" s="45" t="s">
        <v>1725</v>
      </c>
      <c r="E753" s="46" t="s">
        <v>160</v>
      </c>
      <c r="F753" s="47" t="s">
        <v>1693</v>
      </c>
      <c r="G753" s="57" t="s">
        <v>99</v>
      </c>
      <c r="H753" s="58"/>
      <c r="I753" s="59" t="s">
        <v>99</v>
      </c>
      <c r="J753" s="51"/>
      <c r="K753" s="52" t="s">
        <v>97</v>
      </c>
      <c r="L753" s="58" t="s">
        <v>99</v>
      </c>
      <c r="M753" s="100"/>
      <c r="N753" s="53" t="s">
        <v>125</v>
      </c>
      <c r="O753" s="101"/>
      <c r="P753" s="54"/>
      <c r="Q753" s="104"/>
      <c r="R753" s="55">
        <v>1188.6199999999999</v>
      </c>
      <c r="S753" s="46" t="s">
        <v>99</v>
      </c>
      <c r="T753" s="46" t="s">
        <v>99</v>
      </c>
      <c r="U753" s="116"/>
    </row>
    <row r="754" spans="1:21" ht="38.25" customHeight="1" x14ac:dyDescent="0.15">
      <c r="A754" s="110"/>
      <c r="B754" s="82" t="s">
        <v>1683</v>
      </c>
      <c r="C754" s="43">
        <v>749</v>
      </c>
      <c r="D754" s="45" t="s">
        <v>1726</v>
      </c>
      <c r="E754" s="46" t="s">
        <v>160</v>
      </c>
      <c r="F754" s="47" t="s">
        <v>1638</v>
      </c>
      <c r="G754" s="57" t="s">
        <v>99</v>
      </c>
      <c r="H754" s="58" t="s">
        <v>99</v>
      </c>
      <c r="I754" s="59" t="s">
        <v>99</v>
      </c>
      <c r="J754" s="51"/>
      <c r="K754" s="52" t="s">
        <v>97</v>
      </c>
      <c r="L754" s="58" t="s">
        <v>99</v>
      </c>
      <c r="M754" s="100"/>
      <c r="N754" s="53" t="s">
        <v>125</v>
      </c>
      <c r="O754" s="101"/>
      <c r="P754" s="54"/>
      <c r="Q754" s="104"/>
      <c r="R754" s="55"/>
      <c r="S754" s="46" t="s">
        <v>99</v>
      </c>
      <c r="T754" s="46" t="s">
        <v>1639</v>
      </c>
      <c r="U754" s="116"/>
    </row>
    <row r="755" spans="1:21" ht="38.25" customHeight="1" x14ac:dyDescent="0.15">
      <c r="A755" s="110"/>
      <c r="B755" s="82" t="s">
        <v>1683</v>
      </c>
      <c r="C755" s="43">
        <v>750</v>
      </c>
      <c r="D755" s="45" t="s">
        <v>1727</v>
      </c>
      <c r="E755" s="46" t="s">
        <v>104</v>
      </c>
      <c r="F755" s="47" t="s">
        <v>1728</v>
      </c>
      <c r="G755" s="57" t="s">
        <v>99</v>
      </c>
      <c r="H755" s="58" t="s">
        <v>99</v>
      </c>
      <c r="I755" s="59" t="s">
        <v>99</v>
      </c>
      <c r="J755" s="51"/>
      <c r="K755" s="52" t="s">
        <v>97</v>
      </c>
      <c r="L755" s="58" t="s">
        <v>99</v>
      </c>
      <c r="M755" s="100"/>
      <c r="N755" s="53" t="s">
        <v>125</v>
      </c>
      <c r="O755" s="101"/>
      <c r="P755" s="54"/>
      <c r="Q755" s="104"/>
      <c r="R755" s="55">
        <v>0</v>
      </c>
      <c r="S755" s="46" t="s">
        <v>99</v>
      </c>
      <c r="T755" s="46" t="s">
        <v>99</v>
      </c>
      <c r="U755" s="116"/>
    </row>
    <row r="756" spans="1:21" ht="38.25" customHeight="1" x14ac:dyDescent="0.15">
      <c r="A756" s="110"/>
      <c r="B756" s="82" t="s">
        <v>1683</v>
      </c>
      <c r="C756" s="43">
        <v>751</v>
      </c>
      <c r="D756" s="45" t="s">
        <v>1729</v>
      </c>
      <c r="E756" s="46" t="s">
        <v>205</v>
      </c>
      <c r="F756" s="47" t="s">
        <v>1730</v>
      </c>
      <c r="G756" s="57" t="s">
        <v>99</v>
      </c>
      <c r="H756" s="58" t="s">
        <v>99</v>
      </c>
      <c r="I756" s="59" t="s">
        <v>99</v>
      </c>
      <c r="J756" s="51"/>
      <c r="K756" s="52" t="s">
        <v>97</v>
      </c>
      <c r="L756" s="58" t="s">
        <v>99</v>
      </c>
      <c r="M756" s="100"/>
      <c r="N756" s="53" t="s">
        <v>125</v>
      </c>
      <c r="O756" s="101"/>
      <c r="P756" s="54"/>
      <c r="Q756" s="104"/>
      <c r="R756" s="55"/>
      <c r="S756" s="46" t="s">
        <v>99</v>
      </c>
      <c r="T756" s="46" t="s">
        <v>500</v>
      </c>
      <c r="U756" s="116"/>
    </row>
    <row r="757" spans="1:21" ht="38.25" customHeight="1" x14ac:dyDescent="0.15">
      <c r="A757" s="110"/>
      <c r="B757" s="82" t="s">
        <v>1683</v>
      </c>
      <c r="C757" s="43">
        <v>752</v>
      </c>
      <c r="D757" s="45" t="s">
        <v>1731</v>
      </c>
      <c r="E757" s="46" t="s">
        <v>164</v>
      </c>
      <c r="F757" s="47" t="s">
        <v>1696</v>
      </c>
      <c r="G757" s="57" t="s">
        <v>99</v>
      </c>
      <c r="H757" s="58" t="s">
        <v>99</v>
      </c>
      <c r="I757" s="59" t="s">
        <v>99</v>
      </c>
      <c r="J757" s="51"/>
      <c r="K757" s="52" t="s">
        <v>97</v>
      </c>
      <c r="L757" s="58" t="s">
        <v>99</v>
      </c>
      <c r="M757" s="100"/>
      <c r="N757" s="53" t="s">
        <v>125</v>
      </c>
      <c r="O757" s="101"/>
      <c r="P757" s="54"/>
      <c r="Q757" s="104"/>
      <c r="R757" s="55">
        <v>0</v>
      </c>
      <c r="S757" s="46" t="s">
        <v>99</v>
      </c>
      <c r="T757" s="46" t="s">
        <v>99</v>
      </c>
      <c r="U757" s="116"/>
    </row>
    <row r="758" spans="1:21" ht="38.25" customHeight="1" x14ac:dyDescent="0.15">
      <c r="A758" s="110"/>
      <c r="B758" s="82" t="s">
        <v>1683</v>
      </c>
      <c r="C758" s="43">
        <v>753</v>
      </c>
      <c r="D758" s="45" t="s">
        <v>1732</v>
      </c>
      <c r="E758" s="46" t="s">
        <v>164</v>
      </c>
      <c r="F758" s="47" t="s">
        <v>1733</v>
      </c>
      <c r="G758" s="57" t="s">
        <v>99</v>
      </c>
      <c r="H758" s="58" t="s">
        <v>99</v>
      </c>
      <c r="I758" s="59" t="s">
        <v>99</v>
      </c>
      <c r="J758" s="51"/>
      <c r="K758" s="52" t="s">
        <v>97</v>
      </c>
      <c r="L758" s="58" t="s">
        <v>99</v>
      </c>
      <c r="M758" s="100"/>
      <c r="N758" s="53" t="s">
        <v>125</v>
      </c>
      <c r="O758" s="101"/>
      <c r="P758" s="54"/>
      <c r="Q758" s="104"/>
      <c r="R758" s="55">
        <v>0</v>
      </c>
      <c r="S758" s="46" t="s">
        <v>99</v>
      </c>
      <c r="T758" s="46" t="s">
        <v>99</v>
      </c>
      <c r="U758" s="116"/>
    </row>
    <row r="759" spans="1:21" ht="38.25" customHeight="1" x14ac:dyDescent="0.15">
      <c r="A759" s="110"/>
      <c r="B759" s="82" t="s">
        <v>1683</v>
      </c>
      <c r="C759" s="43">
        <v>754</v>
      </c>
      <c r="D759" s="45" t="s">
        <v>1734</v>
      </c>
      <c r="E759" s="46" t="s">
        <v>164</v>
      </c>
      <c r="F759" s="47" t="s">
        <v>1735</v>
      </c>
      <c r="G759" s="57" t="s">
        <v>96</v>
      </c>
      <c r="H759" s="58">
        <v>1997</v>
      </c>
      <c r="I759" s="59">
        <v>1997</v>
      </c>
      <c r="J759" s="51">
        <v>15.18</v>
      </c>
      <c r="K759" s="52" t="s">
        <v>97</v>
      </c>
      <c r="L759" s="58">
        <v>1</v>
      </c>
      <c r="M759" s="91"/>
      <c r="N759" s="53" t="s">
        <v>125</v>
      </c>
      <c r="O759" s="63"/>
      <c r="P759" s="54">
        <v>6734.519104084322</v>
      </c>
      <c r="Q759" s="104"/>
      <c r="R759" s="55">
        <v>0</v>
      </c>
      <c r="S759" s="46"/>
      <c r="T759" s="46" t="s">
        <v>99</v>
      </c>
      <c r="U759" s="116"/>
    </row>
    <row r="760" spans="1:21" ht="38.25" customHeight="1" x14ac:dyDescent="0.15">
      <c r="A760" s="110"/>
      <c r="B760" s="82" t="s">
        <v>1683</v>
      </c>
      <c r="C760" s="43">
        <v>755</v>
      </c>
      <c r="D760" s="45" t="s">
        <v>1736</v>
      </c>
      <c r="E760" s="46" t="s">
        <v>200</v>
      </c>
      <c r="F760" s="47" t="s">
        <v>1737</v>
      </c>
      <c r="G760" s="57" t="s">
        <v>99</v>
      </c>
      <c r="H760" s="58" t="s">
        <v>99</v>
      </c>
      <c r="I760" s="59" t="s">
        <v>99</v>
      </c>
      <c r="J760" s="51"/>
      <c r="K760" s="52" t="s">
        <v>97</v>
      </c>
      <c r="L760" s="58" t="s">
        <v>99</v>
      </c>
      <c r="M760" s="100"/>
      <c r="N760" s="53" t="s">
        <v>125</v>
      </c>
      <c r="O760" s="101"/>
      <c r="P760" s="54"/>
      <c r="Q760" s="104"/>
      <c r="R760" s="55">
        <v>0</v>
      </c>
      <c r="S760" s="46" t="s">
        <v>99</v>
      </c>
      <c r="T760" s="46" t="s">
        <v>99</v>
      </c>
      <c r="U760" s="116"/>
    </row>
    <row r="761" spans="1:21" ht="38.25" customHeight="1" x14ac:dyDescent="0.15">
      <c r="A761" s="110"/>
      <c r="B761" s="82" t="s">
        <v>1683</v>
      </c>
      <c r="C761" s="43">
        <v>756</v>
      </c>
      <c r="D761" s="45" t="s">
        <v>1738</v>
      </c>
      <c r="E761" s="46" t="s">
        <v>200</v>
      </c>
      <c r="F761" s="47" t="s">
        <v>1739</v>
      </c>
      <c r="G761" s="57" t="s">
        <v>99</v>
      </c>
      <c r="H761" s="58" t="s">
        <v>99</v>
      </c>
      <c r="I761" s="59" t="s">
        <v>99</v>
      </c>
      <c r="J761" s="51"/>
      <c r="K761" s="52" t="s">
        <v>97</v>
      </c>
      <c r="L761" s="58" t="s">
        <v>99</v>
      </c>
      <c r="M761" s="100"/>
      <c r="N761" s="53" t="s">
        <v>125</v>
      </c>
      <c r="O761" s="101"/>
      <c r="P761" s="54"/>
      <c r="Q761" s="104"/>
      <c r="R761" s="55">
        <v>1180</v>
      </c>
      <c r="S761" s="46" t="s">
        <v>99</v>
      </c>
      <c r="T761" s="46" t="s">
        <v>99</v>
      </c>
      <c r="U761" s="116"/>
    </row>
    <row r="762" spans="1:21" s="56" customFormat="1" ht="38.25" customHeight="1" x14ac:dyDescent="0.15">
      <c r="A762" s="110"/>
      <c r="B762" s="82" t="s">
        <v>1740</v>
      </c>
      <c r="C762" s="43">
        <v>757</v>
      </c>
      <c r="D762" s="45" t="s">
        <v>2049</v>
      </c>
      <c r="E762" s="46" t="s">
        <v>1741</v>
      </c>
      <c r="F762" s="47" t="s">
        <v>2050</v>
      </c>
      <c r="G762" s="47" t="s">
        <v>99</v>
      </c>
      <c r="H762" s="49" t="s">
        <v>99</v>
      </c>
      <c r="I762" s="50" t="s">
        <v>99</v>
      </c>
      <c r="J762" s="51"/>
      <c r="K762" s="52" t="s">
        <v>97</v>
      </c>
      <c r="L762" s="49" t="s">
        <v>99</v>
      </c>
      <c r="M762" s="100"/>
      <c r="N762" s="63" t="s">
        <v>125</v>
      </c>
      <c r="O762" s="101"/>
      <c r="P762" s="54"/>
      <c r="Q762" s="105"/>
      <c r="R762" s="55"/>
      <c r="S762" s="46"/>
      <c r="T762" s="46" t="s">
        <v>2048</v>
      </c>
      <c r="U762" s="116"/>
    </row>
    <row r="763" spans="1:21" ht="38.25" customHeight="1" x14ac:dyDescent="0.15">
      <c r="A763" s="110"/>
      <c r="B763" s="82" t="s">
        <v>1683</v>
      </c>
      <c r="C763" s="43">
        <v>758</v>
      </c>
      <c r="D763" s="45" t="s">
        <v>1742</v>
      </c>
      <c r="E763" s="46" t="s">
        <v>108</v>
      </c>
      <c r="F763" s="47" t="s">
        <v>1743</v>
      </c>
      <c r="G763" s="57" t="s">
        <v>183</v>
      </c>
      <c r="H763" s="58">
        <v>1998</v>
      </c>
      <c r="I763" s="59">
        <v>1998</v>
      </c>
      <c r="J763" s="51">
        <v>13958.92</v>
      </c>
      <c r="K763" s="52" t="s">
        <v>97</v>
      </c>
      <c r="L763" s="58">
        <v>6</v>
      </c>
      <c r="M763" s="91"/>
      <c r="N763" s="53" t="s">
        <v>98</v>
      </c>
      <c r="O763" s="63"/>
      <c r="P763" s="54">
        <v>9229.1125674479117</v>
      </c>
      <c r="Q763" s="104"/>
      <c r="R763" s="55">
        <v>5333.47</v>
      </c>
      <c r="S763" s="46"/>
      <c r="T763" s="46" t="s">
        <v>99</v>
      </c>
      <c r="U763" s="116"/>
    </row>
    <row r="764" spans="1:21" ht="38.25" customHeight="1" x14ac:dyDescent="0.15">
      <c r="A764" s="110"/>
      <c r="B764" s="82" t="s">
        <v>1683</v>
      </c>
      <c r="C764" s="43">
        <v>759</v>
      </c>
      <c r="D764" s="45" t="s">
        <v>1744</v>
      </c>
      <c r="E764" s="46" t="s">
        <v>108</v>
      </c>
      <c r="F764" s="47" t="s">
        <v>1745</v>
      </c>
      <c r="G764" s="57" t="s">
        <v>124</v>
      </c>
      <c r="H764" s="58">
        <v>2002</v>
      </c>
      <c r="I764" s="59">
        <v>2002</v>
      </c>
      <c r="J764" s="51">
        <v>6.21</v>
      </c>
      <c r="K764" s="52" t="s">
        <v>97</v>
      </c>
      <c r="L764" s="58">
        <v>1</v>
      </c>
      <c r="M764" s="91"/>
      <c r="N764" s="53" t="s">
        <v>125</v>
      </c>
      <c r="O764" s="63"/>
      <c r="P764" s="54">
        <v>577449.59742351051</v>
      </c>
      <c r="Q764" s="104"/>
      <c r="R764" s="55">
        <v>6192.8</v>
      </c>
      <c r="S764" s="46"/>
      <c r="T764" s="46" t="s">
        <v>99</v>
      </c>
      <c r="U764" s="116"/>
    </row>
    <row r="765" spans="1:21" ht="38.25" customHeight="1" x14ac:dyDescent="0.15">
      <c r="A765" s="110"/>
      <c r="B765" s="82" t="s">
        <v>1683</v>
      </c>
      <c r="C765" s="43">
        <v>760</v>
      </c>
      <c r="D765" s="45" t="s">
        <v>1746</v>
      </c>
      <c r="E765" s="46" t="s">
        <v>200</v>
      </c>
      <c r="F765" s="47" t="s">
        <v>1747</v>
      </c>
      <c r="G765" s="57" t="s">
        <v>96</v>
      </c>
      <c r="H765" s="58">
        <v>1990</v>
      </c>
      <c r="I765" s="59">
        <v>1990</v>
      </c>
      <c r="J765" s="51">
        <v>3196.6</v>
      </c>
      <c r="K765" s="52" t="s">
        <v>97</v>
      </c>
      <c r="L765" s="58">
        <v>2</v>
      </c>
      <c r="M765" s="91"/>
      <c r="N765" s="53" t="s">
        <v>125</v>
      </c>
      <c r="O765" s="63"/>
      <c r="P765" s="54">
        <v>57789.825752361889</v>
      </c>
      <c r="Q765" s="104"/>
      <c r="R765" s="55">
        <v>47249</v>
      </c>
      <c r="S765" s="46"/>
      <c r="T765" s="46" t="s">
        <v>99</v>
      </c>
      <c r="U765" s="116"/>
    </row>
    <row r="766" spans="1:21" ht="38.25" customHeight="1" x14ac:dyDescent="0.15">
      <c r="A766" s="110"/>
      <c r="B766" s="82" t="s">
        <v>1683</v>
      </c>
      <c r="C766" s="43">
        <v>761</v>
      </c>
      <c r="D766" s="45" t="s">
        <v>1748</v>
      </c>
      <c r="E766" s="46" t="s">
        <v>200</v>
      </c>
      <c r="F766" s="47" t="s">
        <v>1749</v>
      </c>
      <c r="G766" s="57" t="s">
        <v>96</v>
      </c>
      <c r="H766" s="58">
        <v>1970</v>
      </c>
      <c r="I766" s="59">
        <v>1970</v>
      </c>
      <c r="J766" s="51">
        <v>1294.01</v>
      </c>
      <c r="K766" s="52" t="s">
        <v>97</v>
      </c>
      <c r="L766" s="58">
        <v>3</v>
      </c>
      <c r="M766" s="91"/>
      <c r="N766" s="53" t="s">
        <v>125</v>
      </c>
      <c r="O766" s="63"/>
      <c r="P766" s="54">
        <v>56579.608349239963</v>
      </c>
      <c r="Q766" s="104"/>
      <c r="R766" s="55">
        <v>984692</v>
      </c>
      <c r="S766" s="46"/>
      <c r="T766" s="46" t="s">
        <v>1750</v>
      </c>
      <c r="U766" s="116"/>
    </row>
    <row r="767" spans="1:21" ht="38.25" customHeight="1" x14ac:dyDescent="0.15">
      <c r="A767" s="110"/>
      <c r="B767" s="82" t="s">
        <v>1683</v>
      </c>
      <c r="C767" s="43">
        <v>762</v>
      </c>
      <c r="D767" s="45" t="s">
        <v>1751</v>
      </c>
      <c r="E767" s="46" t="s">
        <v>1752</v>
      </c>
      <c r="F767" s="47" t="s">
        <v>1753</v>
      </c>
      <c r="G767" s="57" t="s">
        <v>99</v>
      </c>
      <c r="H767" s="58" t="s">
        <v>99</v>
      </c>
      <c r="I767" s="59" t="s">
        <v>99</v>
      </c>
      <c r="J767" s="51"/>
      <c r="K767" s="52" t="s">
        <v>97</v>
      </c>
      <c r="L767" s="58" t="s">
        <v>99</v>
      </c>
      <c r="M767" s="100"/>
      <c r="N767" s="53" t="s">
        <v>125</v>
      </c>
      <c r="O767" s="101"/>
      <c r="P767" s="54"/>
      <c r="Q767" s="104"/>
      <c r="R767" s="55">
        <v>1348</v>
      </c>
      <c r="S767" s="46" t="s">
        <v>99</v>
      </c>
      <c r="T767" s="46" t="s">
        <v>99</v>
      </c>
      <c r="U767" s="116"/>
    </row>
    <row r="768" spans="1:21" ht="38.25" customHeight="1" x14ac:dyDescent="0.15">
      <c r="A768" s="110"/>
      <c r="B768" s="82" t="s">
        <v>1683</v>
      </c>
      <c r="C768" s="43">
        <v>763</v>
      </c>
      <c r="D768" s="45" t="s">
        <v>1754</v>
      </c>
      <c r="E768" s="46" t="s">
        <v>108</v>
      </c>
      <c r="F768" s="47" t="s">
        <v>1755</v>
      </c>
      <c r="G768" s="57" t="s">
        <v>176</v>
      </c>
      <c r="H768" s="58">
        <v>2000</v>
      </c>
      <c r="I768" s="59">
        <v>2000</v>
      </c>
      <c r="J768" s="51">
        <v>4337.37</v>
      </c>
      <c r="K768" s="52" t="s">
        <v>177</v>
      </c>
      <c r="L768" s="91" t="s">
        <v>1793</v>
      </c>
      <c r="M768" s="91" t="s">
        <v>1103</v>
      </c>
      <c r="N768" s="53" t="s">
        <v>125</v>
      </c>
      <c r="O768" s="63"/>
      <c r="P768" s="54">
        <v>90246.20242220517</v>
      </c>
      <c r="Q768" s="104"/>
      <c r="R768" s="55">
        <v>435.57</v>
      </c>
      <c r="S768" s="46"/>
      <c r="T768" s="46" t="s">
        <v>99</v>
      </c>
      <c r="U768" s="116"/>
    </row>
    <row r="769" spans="1:21" ht="38.25" customHeight="1" x14ac:dyDescent="0.15">
      <c r="A769" s="110"/>
      <c r="B769" s="82" t="s">
        <v>1683</v>
      </c>
      <c r="C769" s="43">
        <v>764</v>
      </c>
      <c r="D769" s="45" t="s">
        <v>1756</v>
      </c>
      <c r="E769" s="46" t="s">
        <v>108</v>
      </c>
      <c r="F769" s="47" t="s">
        <v>1757</v>
      </c>
      <c r="G769" s="57" t="s">
        <v>96</v>
      </c>
      <c r="H769" s="58">
        <v>1992</v>
      </c>
      <c r="I769" s="59">
        <v>1992</v>
      </c>
      <c r="J769" s="51">
        <v>7369.5</v>
      </c>
      <c r="K769" s="52" t="s">
        <v>97</v>
      </c>
      <c r="L769" s="58">
        <v>3</v>
      </c>
      <c r="M769" s="91" t="s">
        <v>1818</v>
      </c>
      <c r="N769" s="53" t="s">
        <v>98</v>
      </c>
      <c r="O769" s="63"/>
      <c r="P769" s="54">
        <v>43697.027478119278</v>
      </c>
      <c r="Q769" s="104"/>
      <c r="R769" s="55">
        <v>38419.69</v>
      </c>
      <c r="S769" s="46"/>
      <c r="T769" s="46" t="s">
        <v>99</v>
      </c>
      <c r="U769" s="116"/>
    </row>
    <row r="770" spans="1:21" ht="38.25" customHeight="1" x14ac:dyDescent="0.15">
      <c r="A770" s="110"/>
      <c r="B770" s="82" t="s">
        <v>1683</v>
      </c>
      <c r="C770" s="43">
        <v>765</v>
      </c>
      <c r="D770" s="45" t="s">
        <v>1758</v>
      </c>
      <c r="E770" s="46" t="s">
        <v>160</v>
      </c>
      <c r="F770" s="47" t="s">
        <v>1759</v>
      </c>
      <c r="G770" s="57" t="s">
        <v>176</v>
      </c>
      <c r="H770" s="58">
        <v>1979</v>
      </c>
      <c r="I770" s="59">
        <v>1979</v>
      </c>
      <c r="J770" s="51">
        <v>19.440000000000001</v>
      </c>
      <c r="K770" s="52" t="s">
        <v>97</v>
      </c>
      <c r="L770" s="58">
        <v>1</v>
      </c>
      <c r="M770" s="91"/>
      <c r="N770" s="53" t="s">
        <v>125</v>
      </c>
      <c r="O770" s="63"/>
      <c r="P770" s="54">
        <v>106773.3024691358</v>
      </c>
      <c r="Q770" s="104"/>
      <c r="R770" s="55"/>
      <c r="S770" s="46"/>
      <c r="T770" s="46" t="s">
        <v>1760</v>
      </c>
      <c r="U770" s="116"/>
    </row>
    <row r="771" spans="1:21" ht="38.25" customHeight="1" x14ac:dyDescent="0.15">
      <c r="A771" s="110"/>
      <c r="B771" s="82" t="s">
        <v>1683</v>
      </c>
      <c r="C771" s="43">
        <v>766</v>
      </c>
      <c r="D771" s="45" t="s">
        <v>1761</v>
      </c>
      <c r="E771" s="46" t="s">
        <v>108</v>
      </c>
      <c r="F771" s="47" t="s">
        <v>685</v>
      </c>
      <c r="G771" s="57" t="s">
        <v>526</v>
      </c>
      <c r="H771" s="58">
        <v>1977</v>
      </c>
      <c r="I771" s="59">
        <v>1977</v>
      </c>
      <c r="J771" s="51">
        <v>20.350000000000001</v>
      </c>
      <c r="K771" s="52" t="s">
        <v>97</v>
      </c>
      <c r="L771" s="58">
        <v>1</v>
      </c>
      <c r="M771" s="91"/>
      <c r="N771" s="53" t="s">
        <v>125</v>
      </c>
      <c r="O771" s="63"/>
      <c r="P771" s="54">
        <v>142966.33906633905</v>
      </c>
      <c r="Q771" s="104"/>
      <c r="R771" s="55"/>
      <c r="S771" s="46"/>
      <c r="T771" s="46" t="s">
        <v>1762</v>
      </c>
      <c r="U771" s="116"/>
    </row>
    <row r="772" spans="1:21" ht="38.25" customHeight="1" x14ac:dyDescent="0.15">
      <c r="A772" s="110"/>
      <c r="B772" s="82" t="s">
        <v>1683</v>
      </c>
      <c r="C772" s="43">
        <v>767</v>
      </c>
      <c r="D772" s="45" t="s">
        <v>1763</v>
      </c>
      <c r="E772" s="46" t="s">
        <v>205</v>
      </c>
      <c r="F772" s="47" t="s">
        <v>1764</v>
      </c>
      <c r="G772" s="57" t="s">
        <v>526</v>
      </c>
      <c r="H772" s="58">
        <v>1977</v>
      </c>
      <c r="I772" s="59">
        <v>1977</v>
      </c>
      <c r="J772" s="51">
        <v>20.350000000000001</v>
      </c>
      <c r="K772" s="52" t="s">
        <v>97</v>
      </c>
      <c r="L772" s="58">
        <v>1</v>
      </c>
      <c r="M772" s="91"/>
      <c r="N772" s="53" t="s">
        <v>125</v>
      </c>
      <c r="O772" s="63"/>
      <c r="P772" s="54">
        <v>101678.23095823095</v>
      </c>
      <c r="Q772" s="104"/>
      <c r="R772" s="55"/>
      <c r="S772" s="46"/>
      <c r="T772" s="46" t="s">
        <v>1039</v>
      </c>
      <c r="U772" s="116"/>
    </row>
    <row r="773" spans="1:21" ht="38.25" customHeight="1" x14ac:dyDescent="0.15">
      <c r="A773" s="110"/>
      <c r="B773" s="82" t="s">
        <v>1683</v>
      </c>
      <c r="C773" s="43">
        <v>768</v>
      </c>
      <c r="D773" s="45" t="s">
        <v>1765</v>
      </c>
      <c r="E773" s="46" t="s">
        <v>108</v>
      </c>
      <c r="F773" s="47" t="s">
        <v>1766</v>
      </c>
      <c r="G773" s="57" t="s">
        <v>526</v>
      </c>
      <c r="H773" s="58">
        <v>1977</v>
      </c>
      <c r="I773" s="59">
        <v>1977</v>
      </c>
      <c r="J773" s="51">
        <v>20.350000000000001</v>
      </c>
      <c r="K773" s="52" t="s">
        <v>97</v>
      </c>
      <c r="L773" s="58">
        <v>1</v>
      </c>
      <c r="M773" s="91"/>
      <c r="N773" s="53" t="s">
        <v>125</v>
      </c>
      <c r="O773" s="63"/>
      <c r="P773" s="54">
        <v>163075.08599508597</v>
      </c>
      <c r="Q773" s="104"/>
      <c r="R773" s="55"/>
      <c r="S773" s="46"/>
      <c r="T773" s="46" t="s">
        <v>1767</v>
      </c>
      <c r="U773" s="116"/>
    </row>
    <row r="774" spans="1:21" ht="38.25" customHeight="1" x14ac:dyDescent="0.15">
      <c r="A774" s="110"/>
      <c r="B774" s="82" t="s">
        <v>1683</v>
      </c>
      <c r="C774" s="43">
        <v>769</v>
      </c>
      <c r="D774" s="45" t="s">
        <v>1768</v>
      </c>
      <c r="E774" s="46" t="s">
        <v>108</v>
      </c>
      <c r="F774" s="47" t="s">
        <v>1769</v>
      </c>
      <c r="G774" s="57" t="s">
        <v>99</v>
      </c>
      <c r="H774" s="58" t="s">
        <v>99</v>
      </c>
      <c r="I774" s="59" t="s">
        <v>99</v>
      </c>
      <c r="J774" s="51"/>
      <c r="K774" s="52" t="s">
        <v>97</v>
      </c>
      <c r="L774" s="58" t="s">
        <v>99</v>
      </c>
      <c r="M774" s="100"/>
      <c r="N774" s="53" t="s">
        <v>125</v>
      </c>
      <c r="O774" s="101"/>
      <c r="P774" s="54"/>
      <c r="Q774" s="104"/>
      <c r="R774" s="55"/>
      <c r="S774" s="46" t="s">
        <v>99</v>
      </c>
      <c r="T774" s="46" t="s">
        <v>1770</v>
      </c>
      <c r="U774" s="116"/>
    </row>
    <row r="775" spans="1:21" ht="45" customHeight="1" x14ac:dyDescent="0.15">
      <c r="A775" s="110"/>
      <c r="B775" s="82" t="s">
        <v>1683</v>
      </c>
      <c r="C775" s="43">
        <v>770</v>
      </c>
      <c r="D775" s="45" t="s">
        <v>1771</v>
      </c>
      <c r="E775" s="46" t="s">
        <v>108</v>
      </c>
      <c r="F775" s="47" t="s">
        <v>182</v>
      </c>
      <c r="G775" s="57" t="s">
        <v>183</v>
      </c>
      <c r="H775" s="58">
        <v>1989</v>
      </c>
      <c r="I775" s="59">
        <v>1989</v>
      </c>
      <c r="J775" s="51">
        <v>677.1</v>
      </c>
      <c r="K775" s="52" t="s">
        <v>97</v>
      </c>
      <c r="L775" s="58">
        <v>8</v>
      </c>
      <c r="M775" s="91" t="s">
        <v>1103</v>
      </c>
      <c r="N775" s="53" t="s">
        <v>98</v>
      </c>
      <c r="O775" s="63" t="s">
        <v>98</v>
      </c>
      <c r="P775" s="54">
        <v>22252.587910105372</v>
      </c>
      <c r="Q775" s="104"/>
      <c r="R775" s="55"/>
      <c r="S775" s="46" t="s">
        <v>2051</v>
      </c>
      <c r="T775" s="46" t="s">
        <v>189</v>
      </c>
      <c r="U775" s="116"/>
    </row>
    <row r="776" spans="1:21" ht="38.25" customHeight="1" x14ac:dyDescent="0.15">
      <c r="A776" s="110"/>
      <c r="B776" s="82" t="s">
        <v>1683</v>
      </c>
      <c r="C776" s="43">
        <v>771</v>
      </c>
      <c r="D776" s="45" t="s">
        <v>1772</v>
      </c>
      <c r="E776" s="46" t="s">
        <v>144</v>
      </c>
      <c r="F776" s="47" t="s">
        <v>1588</v>
      </c>
      <c r="G776" s="57" t="s">
        <v>96</v>
      </c>
      <c r="H776" s="58">
        <v>1994</v>
      </c>
      <c r="I776" s="59">
        <v>1994</v>
      </c>
      <c r="J776" s="51">
        <v>807.52</v>
      </c>
      <c r="K776" s="52" t="s">
        <v>97</v>
      </c>
      <c r="L776" s="58">
        <v>3</v>
      </c>
      <c r="M776" s="91" t="s">
        <v>1103</v>
      </c>
      <c r="N776" s="53" t="s">
        <v>125</v>
      </c>
      <c r="O776" s="63"/>
      <c r="P776" s="54">
        <v>25824.448272462909</v>
      </c>
      <c r="Q776" s="104"/>
      <c r="R776" s="55"/>
      <c r="S776" s="46"/>
      <c r="T776" s="46" t="s">
        <v>1773</v>
      </c>
      <c r="U776" s="116"/>
    </row>
    <row r="777" spans="1:21" ht="38.25" customHeight="1" x14ac:dyDescent="0.15">
      <c r="A777" s="110"/>
      <c r="B777" s="82" t="s">
        <v>1683</v>
      </c>
      <c r="C777" s="43">
        <v>772</v>
      </c>
      <c r="D777" s="45" t="s">
        <v>1774</v>
      </c>
      <c r="E777" s="46" t="s">
        <v>140</v>
      </c>
      <c r="F777" s="47" t="s">
        <v>186</v>
      </c>
      <c r="G777" s="57" t="s">
        <v>183</v>
      </c>
      <c r="H777" s="58">
        <v>1990</v>
      </c>
      <c r="I777" s="59">
        <v>1990</v>
      </c>
      <c r="J777" s="51">
        <v>393.8</v>
      </c>
      <c r="K777" s="52" t="s">
        <v>97</v>
      </c>
      <c r="L777" s="58">
        <v>2</v>
      </c>
      <c r="M777" s="91"/>
      <c r="N777" s="53" t="s">
        <v>98</v>
      </c>
      <c r="O777" s="63" t="s">
        <v>98</v>
      </c>
      <c r="P777" s="54">
        <v>44945.475513175224</v>
      </c>
      <c r="Q777" s="104"/>
      <c r="R777" s="55"/>
      <c r="S777" s="46" t="s">
        <v>1930</v>
      </c>
      <c r="T777" s="46" t="s">
        <v>1775</v>
      </c>
      <c r="U777" s="116"/>
    </row>
    <row r="778" spans="1:21" ht="38.25" customHeight="1" x14ac:dyDescent="0.15">
      <c r="A778" s="110"/>
      <c r="B778" s="82" t="s">
        <v>1683</v>
      </c>
      <c r="C778" s="43">
        <v>773</v>
      </c>
      <c r="D778" s="45" t="s">
        <v>1776</v>
      </c>
      <c r="E778" s="46" t="s">
        <v>108</v>
      </c>
      <c r="F778" s="47" t="s">
        <v>1777</v>
      </c>
      <c r="G778" s="57" t="s">
        <v>183</v>
      </c>
      <c r="H778" s="58">
        <v>1989</v>
      </c>
      <c r="I778" s="59">
        <v>1989</v>
      </c>
      <c r="J778" s="51">
        <v>7374.92</v>
      </c>
      <c r="K778" s="52" t="s">
        <v>97</v>
      </c>
      <c r="L778" s="58">
        <v>5</v>
      </c>
      <c r="M778" s="91" t="s">
        <v>1103</v>
      </c>
      <c r="N778" s="53" t="s">
        <v>98</v>
      </c>
      <c r="O778" s="63"/>
      <c r="P778" s="54">
        <v>23778.463495197237</v>
      </c>
      <c r="Q778" s="104"/>
      <c r="R778" s="55">
        <v>5922.5399999999991</v>
      </c>
      <c r="S778" s="46"/>
      <c r="T778" s="46" t="s">
        <v>99</v>
      </c>
      <c r="U778" s="116"/>
    </row>
    <row r="779" spans="1:21" ht="81" customHeight="1" x14ac:dyDescent="0.15">
      <c r="A779" s="110"/>
      <c r="B779" s="82" t="s">
        <v>1683</v>
      </c>
      <c r="C779" s="43">
        <v>774</v>
      </c>
      <c r="D779" s="45" t="s">
        <v>1778</v>
      </c>
      <c r="E779" s="46" t="s">
        <v>108</v>
      </c>
      <c r="F779" s="47" t="s">
        <v>175</v>
      </c>
      <c r="G779" s="57" t="s">
        <v>176</v>
      </c>
      <c r="H779" s="58">
        <v>2000</v>
      </c>
      <c r="I779" s="59">
        <v>2000</v>
      </c>
      <c r="J779" s="51">
        <v>54</v>
      </c>
      <c r="K779" s="52" t="s">
        <v>177</v>
      </c>
      <c r="L779" s="91" t="s">
        <v>1793</v>
      </c>
      <c r="M779" s="91"/>
      <c r="N779" s="53" t="s">
        <v>125</v>
      </c>
      <c r="O779" s="63" t="s">
        <v>98</v>
      </c>
      <c r="P779" s="54">
        <v>31256.796296296296</v>
      </c>
      <c r="Q779" s="104"/>
      <c r="R779" s="55"/>
      <c r="S779" s="46" t="s">
        <v>2052</v>
      </c>
      <c r="T779" s="46" t="s">
        <v>178</v>
      </c>
      <c r="U779" s="116"/>
    </row>
    <row r="780" spans="1:21" ht="37.5" customHeight="1" x14ac:dyDescent="0.15">
      <c r="A780" s="110"/>
      <c r="B780" s="82" t="s">
        <v>1683</v>
      </c>
      <c r="C780" s="43">
        <v>775</v>
      </c>
      <c r="D780" s="45" t="s">
        <v>1779</v>
      </c>
      <c r="E780" s="46" t="s">
        <v>144</v>
      </c>
      <c r="F780" s="47" t="s">
        <v>1780</v>
      </c>
      <c r="G780" s="57" t="s">
        <v>96</v>
      </c>
      <c r="H780" s="58">
        <v>1979</v>
      </c>
      <c r="I780" s="59">
        <v>1979</v>
      </c>
      <c r="J780" s="51">
        <v>622.01</v>
      </c>
      <c r="K780" s="52" t="s">
        <v>97</v>
      </c>
      <c r="L780" s="58">
        <v>3</v>
      </c>
      <c r="M780" s="91"/>
      <c r="N780" s="53" t="s">
        <v>125</v>
      </c>
      <c r="O780" s="63"/>
      <c r="P780" s="54">
        <v>198746.82561373612</v>
      </c>
      <c r="Q780" s="104"/>
      <c r="R780" s="55">
        <v>0</v>
      </c>
      <c r="S780" s="46"/>
      <c r="T780" s="46" t="s">
        <v>99</v>
      </c>
      <c r="U780" s="116"/>
    </row>
    <row r="781" spans="1:21" ht="37.5" customHeight="1" x14ac:dyDescent="0.15">
      <c r="A781" s="110"/>
      <c r="B781" s="82" t="s">
        <v>1683</v>
      </c>
      <c r="C781" s="43">
        <v>776</v>
      </c>
      <c r="D781" s="45" t="s">
        <v>1781</v>
      </c>
      <c r="E781" s="46" t="s">
        <v>101</v>
      </c>
      <c r="F781" s="47" t="s">
        <v>2027</v>
      </c>
      <c r="G781" s="57" t="s">
        <v>96</v>
      </c>
      <c r="H781" s="58">
        <v>1996</v>
      </c>
      <c r="I781" s="59">
        <v>1996</v>
      </c>
      <c r="J781" s="51">
        <v>3136.4500000000003</v>
      </c>
      <c r="K781" s="52" t="s">
        <v>97</v>
      </c>
      <c r="L781" s="58">
        <v>1</v>
      </c>
      <c r="M781" s="91"/>
      <c r="N781" s="53" t="s">
        <v>98</v>
      </c>
      <c r="O781" s="63" t="s">
        <v>98</v>
      </c>
      <c r="P781" s="54">
        <v>17346.128903696852</v>
      </c>
      <c r="Q781" s="104"/>
      <c r="R781" s="55">
        <v>51523.21</v>
      </c>
      <c r="S781" s="46"/>
      <c r="T781" s="46" t="s">
        <v>99</v>
      </c>
      <c r="U781" s="116"/>
    </row>
    <row r="782" spans="1:21" ht="37.5" customHeight="1" x14ac:dyDescent="0.15">
      <c r="A782" s="110"/>
      <c r="B782" s="82" t="s">
        <v>1683</v>
      </c>
      <c r="C782" s="43">
        <v>777</v>
      </c>
      <c r="D782" s="45" t="s">
        <v>1782</v>
      </c>
      <c r="E782" s="46" t="s">
        <v>101</v>
      </c>
      <c r="F782" s="47" t="s">
        <v>1783</v>
      </c>
      <c r="G782" s="57" t="s">
        <v>106</v>
      </c>
      <c r="H782" s="58">
        <v>1993</v>
      </c>
      <c r="I782" s="59">
        <v>1993</v>
      </c>
      <c r="J782" s="51">
        <v>213.02</v>
      </c>
      <c r="K782" s="52" t="s">
        <v>97</v>
      </c>
      <c r="L782" s="58">
        <v>1</v>
      </c>
      <c r="M782" s="91"/>
      <c r="N782" s="53" t="s">
        <v>125</v>
      </c>
      <c r="O782" s="63"/>
      <c r="P782" s="54">
        <v>7188.2311520045059</v>
      </c>
      <c r="Q782" s="104">
        <v>0.20128878516757903</v>
      </c>
      <c r="R782" s="55"/>
      <c r="S782" s="46"/>
      <c r="T782" s="46" t="s">
        <v>305</v>
      </c>
      <c r="U782" s="116"/>
    </row>
    <row r="783" spans="1:21" ht="37.5" customHeight="1" x14ac:dyDescent="0.15">
      <c r="A783" s="110"/>
      <c r="B783" s="82" t="s">
        <v>1683</v>
      </c>
      <c r="C783" s="43">
        <v>778</v>
      </c>
      <c r="D783" s="45" t="s">
        <v>1784</v>
      </c>
      <c r="E783" s="46" t="s">
        <v>131</v>
      </c>
      <c r="F783" s="47" t="s">
        <v>1785</v>
      </c>
      <c r="G783" s="57" t="s">
        <v>106</v>
      </c>
      <c r="H783" s="58">
        <v>2001</v>
      </c>
      <c r="I783" s="59">
        <v>2000</v>
      </c>
      <c r="J783" s="51">
        <v>41309.120000000003</v>
      </c>
      <c r="K783" s="52" t="s">
        <v>97</v>
      </c>
      <c r="L783" s="49">
        <v>2</v>
      </c>
      <c r="M783" s="90" t="s">
        <v>1103</v>
      </c>
      <c r="N783" s="53" t="s">
        <v>98</v>
      </c>
      <c r="O783" s="63" t="s">
        <v>98</v>
      </c>
      <c r="P783" s="54">
        <v>17147.377576670719</v>
      </c>
      <c r="Q783" s="104"/>
      <c r="R783" s="55">
        <v>196824.51</v>
      </c>
      <c r="S783" s="46"/>
      <c r="T783" s="46" t="s">
        <v>99</v>
      </c>
      <c r="U783" s="116"/>
    </row>
    <row r="784" spans="1:21" ht="37.5" customHeight="1" x14ac:dyDescent="0.15">
      <c r="A784" s="110"/>
      <c r="B784" s="82" t="s">
        <v>1683</v>
      </c>
      <c r="C784" s="43">
        <v>779</v>
      </c>
      <c r="D784" s="45" t="s">
        <v>1786</v>
      </c>
      <c r="E784" s="46" t="s">
        <v>144</v>
      </c>
      <c r="F784" s="47" t="s">
        <v>1787</v>
      </c>
      <c r="G784" s="57" t="s">
        <v>96</v>
      </c>
      <c r="H784" s="58">
        <v>1972</v>
      </c>
      <c r="I784" s="59">
        <v>1972</v>
      </c>
      <c r="J784" s="51">
        <v>2222.3999999999996</v>
      </c>
      <c r="K784" s="52" t="s">
        <v>97</v>
      </c>
      <c r="L784" s="58">
        <v>2</v>
      </c>
      <c r="M784" s="91"/>
      <c r="N784" s="53" t="s">
        <v>125</v>
      </c>
      <c r="O784" s="63"/>
      <c r="P784" s="54">
        <v>92366.110961123122</v>
      </c>
      <c r="Q784" s="104"/>
      <c r="R784" s="55">
        <v>1584.25</v>
      </c>
      <c r="S784" s="46"/>
      <c r="T784" s="46" t="s">
        <v>99</v>
      </c>
      <c r="U784" s="116"/>
    </row>
    <row r="785" spans="1:21" ht="37.5" customHeight="1" x14ac:dyDescent="0.15">
      <c r="A785" s="110"/>
      <c r="B785" s="82" t="s">
        <v>1683</v>
      </c>
      <c r="C785" s="43">
        <v>780</v>
      </c>
      <c r="D785" s="45" t="s">
        <v>1788</v>
      </c>
      <c r="E785" s="46" t="s">
        <v>94</v>
      </c>
      <c r="F785" s="47" t="s">
        <v>1789</v>
      </c>
      <c r="G785" s="57" t="s">
        <v>96</v>
      </c>
      <c r="H785" s="58">
        <v>1989</v>
      </c>
      <c r="I785" s="59">
        <v>1989</v>
      </c>
      <c r="J785" s="51">
        <v>3121.07</v>
      </c>
      <c r="K785" s="52" t="s">
        <v>97</v>
      </c>
      <c r="L785" s="58">
        <v>2</v>
      </c>
      <c r="M785" s="91"/>
      <c r="N785" s="53" t="s">
        <v>125</v>
      </c>
      <c r="O785" s="63"/>
      <c r="P785" s="54">
        <v>71003.52186910258</v>
      </c>
      <c r="Q785" s="104"/>
      <c r="R785" s="55">
        <v>11009</v>
      </c>
      <c r="S785" s="46"/>
      <c r="T785" s="46" t="s">
        <v>99</v>
      </c>
      <c r="U785" s="116"/>
    </row>
    <row r="786" spans="1:21" ht="37.5" customHeight="1" x14ac:dyDescent="0.15">
      <c r="A786" s="110"/>
      <c r="B786" s="82" t="s">
        <v>1683</v>
      </c>
      <c r="C786" s="43">
        <v>781</v>
      </c>
      <c r="D786" s="45" t="s">
        <v>2026</v>
      </c>
      <c r="E786" s="46" t="s">
        <v>127</v>
      </c>
      <c r="F786" s="47" t="s">
        <v>1931</v>
      </c>
      <c r="G786" s="47" t="s">
        <v>96</v>
      </c>
      <c r="H786" s="49">
        <v>1982</v>
      </c>
      <c r="I786" s="50">
        <v>1969</v>
      </c>
      <c r="J786" s="51">
        <v>2510.2200000000007</v>
      </c>
      <c r="K786" s="52" t="s">
        <v>97</v>
      </c>
      <c r="L786" s="49">
        <v>3</v>
      </c>
      <c r="M786" s="90"/>
      <c r="N786" s="63" t="s">
        <v>98</v>
      </c>
      <c r="O786" s="63" t="s">
        <v>98</v>
      </c>
      <c r="P786" s="54">
        <v>27465.82331429117</v>
      </c>
      <c r="Q786" s="105">
        <v>1.6782051745538241E-2</v>
      </c>
      <c r="R786" s="55">
        <v>13426.48</v>
      </c>
      <c r="S786" s="46"/>
      <c r="T786" s="60"/>
      <c r="U786" s="116"/>
    </row>
    <row r="787" spans="1:21" ht="37.5" customHeight="1" x14ac:dyDescent="0.15">
      <c r="A787" s="110"/>
      <c r="B787" s="82" t="s">
        <v>1683</v>
      </c>
      <c r="C787" s="43">
        <v>782</v>
      </c>
      <c r="D787" s="45" t="s">
        <v>1790</v>
      </c>
      <c r="E787" s="46" t="s">
        <v>108</v>
      </c>
      <c r="F787" s="47" t="s">
        <v>1791</v>
      </c>
      <c r="G787" s="57" t="s">
        <v>96</v>
      </c>
      <c r="H787" s="58">
        <v>1963</v>
      </c>
      <c r="I787" s="59">
        <v>1963</v>
      </c>
      <c r="J787" s="51">
        <v>1256.8899999999999</v>
      </c>
      <c r="K787" s="52" t="s">
        <v>97</v>
      </c>
      <c r="L787" s="58">
        <v>2</v>
      </c>
      <c r="M787" s="91"/>
      <c r="N787" s="53" t="s">
        <v>125</v>
      </c>
      <c r="O787" s="63"/>
      <c r="P787" s="54">
        <v>3421.4465864156773</v>
      </c>
      <c r="Q787" s="104"/>
      <c r="R787" s="55">
        <v>1992.42</v>
      </c>
      <c r="S787" s="46"/>
      <c r="T787" s="46"/>
      <c r="U787" s="116"/>
    </row>
    <row r="788" spans="1:21" ht="37.5" customHeight="1" x14ac:dyDescent="0.15">
      <c r="A788" s="110"/>
      <c r="B788" s="82" t="s">
        <v>1683</v>
      </c>
      <c r="C788" s="43">
        <v>783</v>
      </c>
      <c r="D788" s="45" t="s">
        <v>1856</v>
      </c>
      <c r="E788" s="46" t="s">
        <v>1794</v>
      </c>
      <c r="F788" s="47" t="s">
        <v>1857</v>
      </c>
      <c r="G788" s="57" t="s">
        <v>1858</v>
      </c>
      <c r="H788" s="58">
        <v>1965</v>
      </c>
      <c r="I788" s="59">
        <v>1961</v>
      </c>
      <c r="J788" s="51">
        <v>2723.89</v>
      </c>
      <c r="K788" s="52" t="s">
        <v>97</v>
      </c>
      <c r="L788" s="58">
        <v>4</v>
      </c>
      <c r="M788" s="91"/>
      <c r="N788" s="53" t="s">
        <v>1859</v>
      </c>
      <c r="O788" s="63"/>
      <c r="P788" s="54">
        <v>226.94492068328751</v>
      </c>
      <c r="Q788" s="104"/>
      <c r="R788" s="55">
        <v>3634.5</v>
      </c>
      <c r="S788" s="46"/>
      <c r="T788" s="46" t="s">
        <v>2013</v>
      </c>
      <c r="U788" s="116"/>
    </row>
    <row r="789" spans="1:21" ht="37.5" customHeight="1" x14ac:dyDescent="0.15">
      <c r="A789" s="110"/>
      <c r="B789" s="82" t="s">
        <v>1683</v>
      </c>
      <c r="C789" s="43">
        <v>784</v>
      </c>
      <c r="D789" s="45" t="s">
        <v>1967</v>
      </c>
      <c r="E789" s="46" t="s">
        <v>108</v>
      </c>
      <c r="F789" s="47" t="s">
        <v>1107</v>
      </c>
      <c r="G789" s="57" t="s">
        <v>106</v>
      </c>
      <c r="H789" s="58">
        <v>2003</v>
      </c>
      <c r="I789" s="59">
        <v>2003</v>
      </c>
      <c r="J789" s="51">
        <v>163.26</v>
      </c>
      <c r="K789" s="52" t="s">
        <v>97</v>
      </c>
      <c r="L789" s="58">
        <v>2</v>
      </c>
      <c r="M789" s="91"/>
      <c r="N789" s="53" t="s">
        <v>125</v>
      </c>
      <c r="O789" s="63"/>
      <c r="P789" s="54">
        <v>4818.5348523827024</v>
      </c>
      <c r="Q789" s="104"/>
      <c r="R789" s="55">
        <v>334.94</v>
      </c>
      <c r="S789" s="46"/>
      <c r="T789" s="46" t="s">
        <v>99</v>
      </c>
      <c r="U789" s="116"/>
    </row>
    <row r="790" spans="1:21" ht="37.5" customHeight="1" x14ac:dyDescent="0.15">
      <c r="A790" s="110"/>
      <c r="B790" s="82" t="s">
        <v>1683</v>
      </c>
      <c r="C790" s="43">
        <v>785</v>
      </c>
      <c r="D790" s="45" t="s">
        <v>2002</v>
      </c>
      <c r="E790" s="46" t="s">
        <v>164</v>
      </c>
      <c r="F790" s="47" t="s">
        <v>884</v>
      </c>
      <c r="G790" s="57" t="s">
        <v>96</v>
      </c>
      <c r="H790" s="58">
        <v>1994</v>
      </c>
      <c r="I790" s="59">
        <v>1978</v>
      </c>
      <c r="J790" s="51">
        <v>2426.6999999999998</v>
      </c>
      <c r="K790" s="52" t="s">
        <v>97</v>
      </c>
      <c r="L790" s="58">
        <v>2</v>
      </c>
      <c r="M790" s="91"/>
      <c r="N790" s="53" t="s">
        <v>885</v>
      </c>
      <c r="O790" s="63" t="s">
        <v>98</v>
      </c>
      <c r="P790" s="54">
        <v>6077.7961841183505</v>
      </c>
      <c r="Q790" s="104"/>
      <c r="R790" s="55">
        <v>9855</v>
      </c>
      <c r="S790" s="46"/>
      <c r="T790" s="46" t="s">
        <v>2003</v>
      </c>
      <c r="U790" s="116"/>
    </row>
    <row r="791" spans="1:21" ht="4.5" customHeight="1" x14ac:dyDescent="0.15">
      <c r="U791" s="116"/>
    </row>
    <row r="792" spans="1:21" ht="12" customHeight="1" x14ac:dyDescent="0.15">
      <c r="D792" s="85"/>
      <c r="J792" s="166"/>
      <c r="K792" s="166"/>
      <c r="L792" s="166"/>
      <c r="M792" s="166"/>
      <c r="N792" s="166"/>
      <c r="Q792" s="167"/>
      <c r="R792" s="167"/>
    </row>
    <row r="793" spans="1:21" x14ac:dyDescent="0.15">
      <c r="N793" s="86"/>
      <c r="O793" s="86"/>
      <c r="U793" s="36"/>
    </row>
    <row r="794" spans="1:21" s="93" customFormat="1" ht="10.5" x14ac:dyDescent="0.15">
      <c r="B794" s="94"/>
      <c r="C794" s="95"/>
      <c r="D794" s="6"/>
      <c r="E794" s="6"/>
      <c r="F794" s="95"/>
      <c r="G794" s="95"/>
      <c r="H794" s="96"/>
      <c r="I794" s="97"/>
      <c r="J794" s="97"/>
      <c r="K794" s="97"/>
      <c r="L794" s="96"/>
      <c r="M794" s="96"/>
      <c r="N794" s="98"/>
      <c r="O794" s="98"/>
      <c r="Q794" s="99"/>
      <c r="R794" s="99"/>
      <c r="S794" s="6"/>
      <c r="T794" s="6"/>
      <c r="U794" s="92"/>
    </row>
    <row r="795" spans="1:21" s="93" customFormat="1" ht="10.5" x14ac:dyDescent="0.15">
      <c r="B795" s="94"/>
      <c r="C795" s="95"/>
      <c r="F795" s="95"/>
      <c r="G795" s="95"/>
      <c r="H795" s="96"/>
      <c r="I795" s="97"/>
      <c r="J795" s="97"/>
      <c r="K795" s="97"/>
      <c r="L795" s="96"/>
      <c r="M795" s="96"/>
      <c r="N795" s="98"/>
      <c r="O795" s="98"/>
      <c r="Q795" s="99"/>
      <c r="R795" s="99"/>
      <c r="S795" s="6"/>
      <c r="T795" s="6"/>
      <c r="U795" s="92"/>
    </row>
    <row r="796" spans="1:21" s="93" customFormat="1" ht="10.5" x14ac:dyDescent="0.15">
      <c r="B796" s="94"/>
      <c r="C796" s="95"/>
      <c r="F796" s="95"/>
      <c r="G796" s="95"/>
      <c r="H796" s="96"/>
      <c r="I796" s="97"/>
      <c r="J796" s="97"/>
      <c r="K796" s="97"/>
      <c r="L796" s="96"/>
      <c r="M796" s="96"/>
      <c r="N796" s="98"/>
      <c r="O796" s="98"/>
      <c r="Q796" s="99"/>
      <c r="R796" s="99"/>
      <c r="S796" s="6"/>
      <c r="T796" s="6"/>
      <c r="U796" s="92"/>
    </row>
    <row r="797" spans="1:21" s="93" customFormat="1" ht="10.5" x14ac:dyDescent="0.15">
      <c r="B797" s="94"/>
      <c r="C797" s="95"/>
      <c r="D797" s="6"/>
      <c r="E797" s="6"/>
      <c r="F797" s="95"/>
      <c r="G797" s="95"/>
      <c r="H797" s="96"/>
      <c r="I797" s="97"/>
      <c r="J797" s="97"/>
      <c r="K797" s="97"/>
      <c r="L797" s="96"/>
      <c r="M797" s="96"/>
      <c r="N797" s="98"/>
      <c r="O797" s="98"/>
      <c r="Q797" s="99"/>
      <c r="R797" s="99"/>
      <c r="S797" s="6"/>
      <c r="T797" s="6"/>
      <c r="U797" s="92"/>
    </row>
    <row r="798" spans="1:21" s="93" customFormat="1" ht="10.5" x14ac:dyDescent="0.15">
      <c r="B798" s="94"/>
      <c r="C798" s="95"/>
      <c r="D798" s="6"/>
      <c r="E798" s="6"/>
      <c r="F798" s="95"/>
      <c r="G798" s="95"/>
      <c r="H798" s="96"/>
      <c r="I798" s="97"/>
      <c r="J798" s="97"/>
      <c r="K798" s="97"/>
      <c r="L798" s="96"/>
      <c r="M798" s="96"/>
      <c r="N798" s="98"/>
      <c r="O798" s="98"/>
      <c r="Q798" s="99"/>
      <c r="R798" s="99"/>
      <c r="S798" s="6"/>
      <c r="T798" s="6"/>
      <c r="U798" s="92"/>
    </row>
    <row r="799" spans="1:21" s="93" customFormat="1" ht="10.5" x14ac:dyDescent="0.15">
      <c r="B799" s="94"/>
      <c r="C799" s="95"/>
      <c r="D799" s="6"/>
      <c r="E799" s="6"/>
      <c r="F799" s="95"/>
      <c r="G799" s="95"/>
      <c r="H799" s="96"/>
      <c r="I799" s="97"/>
      <c r="J799" s="97"/>
      <c r="K799" s="97"/>
      <c r="L799" s="96"/>
      <c r="M799" s="96"/>
      <c r="N799" s="98"/>
      <c r="O799" s="98"/>
      <c r="Q799" s="99"/>
      <c r="R799" s="99"/>
      <c r="S799" s="6"/>
      <c r="T799" s="6"/>
      <c r="U799" s="92"/>
    </row>
    <row r="800" spans="1:21" s="93" customFormat="1" ht="10.5" x14ac:dyDescent="0.15">
      <c r="B800" s="94"/>
      <c r="C800" s="95"/>
      <c r="D800" s="6"/>
      <c r="E800" s="6"/>
      <c r="F800" s="95"/>
      <c r="G800" s="95"/>
      <c r="H800" s="96"/>
      <c r="I800" s="97"/>
      <c r="J800" s="97"/>
      <c r="K800" s="97"/>
      <c r="L800" s="96"/>
      <c r="M800" s="96"/>
      <c r="N800" s="98"/>
      <c r="O800" s="98"/>
      <c r="Q800" s="99"/>
      <c r="R800" s="99"/>
      <c r="S800" s="6"/>
      <c r="T800" s="6"/>
      <c r="U800" s="92"/>
    </row>
    <row r="801" spans="2:21" s="93" customFormat="1" ht="10.5" x14ac:dyDescent="0.15">
      <c r="B801" s="94"/>
      <c r="C801" s="95"/>
      <c r="D801" s="6"/>
      <c r="E801" s="6"/>
      <c r="F801" s="95"/>
      <c r="G801" s="95"/>
      <c r="H801" s="96"/>
      <c r="I801" s="97"/>
      <c r="J801" s="97"/>
      <c r="K801" s="97"/>
      <c r="L801" s="96"/>
      <c r="M801" s="96"/>
      <c r="N801" s="98"/>
      <c r="O801" s="98"/>
      <c r="Q801" s="99"/>
      <c r="R801" s="99"/>
      <c r="S801" s="6"/>
      <c r="T801" s="6"/>
      <c r="U801" s="92"/>
    </row>
    <row r="802" spans="2:21" s="93" customFormat="1" ht="10.5" x14ac:dyDescent="0.15">
      <c r="B802" s="94"/>
      <c r="C802" s="95"/>
      <c r="D802" s="6"/>
      <c r="E802" s="6"/>
      <c r="F802" s="95"/>
      <c r="G802" s="95"/>
      <c r="H802" s="96"/>
      <c r="I802" s="97"/>
      <c r="J802" s="97"/>
      <c r="K802" s="97"/>
      <c r="L802" s="96"/>
      <c r="M802" s="96"/>
      <c r="N802" s="98"/>
      <c r="O802" s="98"/>
      <c r="Q802" s="99"/>
      <c r="R802" s="99"/>
      <c r="S802" s="6"/>
      <c r="T802" s="6"/>
      <c r="U802" s="92"/>
    </row>
    <row r="803" spans="2:21" s="93" customFormat="1" ht="10.5" x14ac:dyDescent="0.15">
      <c r="B803" s="94"/>
      <c r="C803" s="95"/>
      <c r="D803" s="6"/>
      <c r="E803" s="6"/>
      <c r="F803" s="95"/>
      <c r="G803" s="95"/>
      <c r="H803" s="96"/>
      <c r="I803" s="97"/>
      <c r="J803" s="97"/>
      <c r="K803" s="97"/>
      <c r="L803" s="96"/>
      <c r="M803" s="96"/>
      <c r="N803" s="98"/>
      <c r="O803" s="98"/>
      <c r="Q803" s="99"/>
      <c r="R803" s="99"/>
      <c r="S803" s="6"/>
      <c r="T803" s="6"/>
      <c r="U803" s="92"/>
    </row>
    <row r="804" spans="2:21" s="93" customFormat="1" ht="10.5" x14ac:dyDescent="0.15">
      <c r="B804" s="94"/>
      <c r="C804" s="95"/>
      <c r="D804" s="6"/>
      <c r="E804" s="6"/>
      <c r="F804" s="95"/>
      <c r="G804" s="95"/>
      <c r="H804" s="96"/>
      <c r="I804" s="97"/>
      <c r="J804" s="97"/>
      <c r="K804" s="97"/>
      <c r="L804" s="96"/>
      <c r="M804" s="96"/>
      <c r="N804" s="98"/>
      <c r="O804" s="98"/>
      <c r="Q804" s="99"/>
      <c r="R804" s="99"/>
      <c r="S804" s="6"/>
      <c r="T804" s="6"/>
      <c r="U804" s="92"/>
    </row>
    <row r="805" spans="2:21" s="93" customFormat="1" ht="10.5" x14ac:dyDescent="0.15">
      <c r="B805" s="94"/>
      <c r="C805" s="95"/>
      <c r="D805" s="6"/>
      <c r="E805" s="6"/>
      <c r="F805" s="95"/>
      <c r="G805" s="95"/>
      <c r="H805" s="96"/>
      <c r="I805" s="97"/>
      <c r="J805" s="97"/>
      <c r="K805" s="97"/>
      <c r="L805" s="96"/>
      <c r="M805" s="96"/>
      <c r="N805" s="98"/>
      <c r="O805" s="98"/>
      <c r="Q805" s="99"/>
      <c r="R805" s="99"/>
      <c r="S805" s="6"/>
      <c r="T805" s="6"/>
      <c r="U805" s="92"/>
    </row>
    <row r="806" spans="2:21" s="93" customFormat="1" ht="10.5" x14ac:dyDescent="0.15">
      <c r="B806" s="94"/>
      <c r="C806" s="95"/>
      <c r="D806" s="6"/>
      <c r="E806" s="6"/>
      <c r="F806" s="95"/>
      <c r="G806" s="95"/>
      <c r="H806" s="96"/>
      <c r="I806" s="97"/>
      <c r="J806" s="97"/>
      <c r="K806" s="97"/>
      <c r="L806" s="96"/>
      <c r="M806" s="96"/>
      <c r="N806" s="98"/>
      <c r="O806" s="98"/>
      <c r="Q806" s="99"/>
      <c r="R806" s="99"/>
      <c r="S806" s="6"/>
      <c r="T806" s="6"/>
      <c r="U806" s="92"/>
    </row>
    <row r="807" spans="2:21" s="93" customFormat="1" ht="10.5" x14ac:dyDescent="0.15">
      <c r="B807" s="94"/>
      <c r="C807" s="95"/>
      <c r="D807" s="6"/>
      <c r="E807" s="6"/>
      <c r="F807" s="95"/>
      <c r="G807" s="95"/>
      <c r="H807" s="96"/>
      <c r="I807" s="97"/>
      <c r="J807" s="97"/>
      <c r="K807" s="97"/>
      <c r="L807" s="96"/>
      <c r="M807" s="96"/>
      <c r="N807" s="98"/>
      <c r="O807" s="98"/>
      <c r="Q807" s="99"/>
      <c r="R807" s="99"/>
      <c r="S807" s="6"/>
      <c r="T807" s="6"/>
      <c r="U807" s="92"/>
    </row>
    <row r="808" spans="2:21" s="93" customFormat="1" ht="10.5" x14ac:dyDescent="0.15">
      <c r="B808" s="94"/>
      <c r="C808" s="95"/>
      <c r="D808" s="6"/>
      <c r="E808" s="6"/>
      <c r="F808" s="95"/>
      <c r="G808" s="95"/>
      <c r="H808" s="96"/>
      <c r="I808" s="97"/>
      <c r="J808" s="97"/>
      <c r="K808" s="97"/>
      <c r="L808" s="96"/>
      <c r="M808" s="96"/>
      <c r="N808" s="98"/>
      <c r="O808" s="98"/>
      <c r="Q808" s="99"/>
      <c r="R808" s="99"/>
      <c r="S808" s="6"/>
      <c r="T808" s="6"/>
      <c r="U808" s="92"/>
    </row>
    <row r="809" spans="2:21" s="93" customFormat="1" ht="10.5" x14ac:dyDescent="0.15">
      <c r="B809" s="94"/>
      <c r="C809" s="95"/>
      <c r="D809" s="6"/>
      <c r="E809" s="6"/>
      <c r="F809" s="95"/>
      <c r="G809" s="95"/>
      <c r="H809" s="96"/>
      <c r="I809" s="97"/>
      <c r="J809" s="97"/>
      <c r="K809" s="97"/>
      <c r="L809" s="96"/>
      <c r="M809" s="96"/>
      <c r="N809" s="98"/>
      <c r="O809" s="98"/>
      <c r="Q809" s="99"/>
      <c r="R809" s="99"/>
      <c r="S809" s="6"/>
      <c r="T809" s="6"/>
      <c r="U809" s="92"/>
    </row>
    <row r="810" spans="2:21" s="93" customFormat="1" ht="10.5" x14ac:dyDescent="0.15">
      <c r="B810" s="94"/>
      <c r="C810" s="95"/>
      <c r="D810" s="6"/>
      <c r="E810" s="6"/>
      <c r="F810" s="95"/>
      <c r="G810" s="95"/>
      <c r="H810" s="96"/>
      <c r="I810" s="97"/>
      <c r="J810" s="97"/>
      <c r="K810" s="97"/>
      <c r="L810" s="96"/>
      <c r="M810" s="96"/>
      <c r="N810" s="98"/>
      <c r="O810" s="98"/>
      <c r="Q810" s="99"/>
      <c r="R810" s="99"/>
      <c r="S810" s="6"/>
      <c r="T810" s="6"/>
      <c r="U810" s="92"/>
    </row>
    <row r="811" spans="2:21" s="93" customFormat="1" ht="10.5" x14ac:dyDescent="0.15">
      <c r="B811" s="94"/>
      <c r="C811" s="95"/>
      <c r="D811" s="6"/>
      <c r="E811" s="6"/>
      <c r="F811" s="95"/>
      <c r="G811" s="95"/>
      <c r="H811" s="96"/>
      <c r="I811" s="97"/>
      <c r="J811" s="97"/>
      <c r="K811" s="97"/>
      <c r="L811" s="96"/>
      <c r="M811" s="96"/>
      <c r="N811" s="98"/>
      <c r="O811" s="98"/>
      <c r="Q811" s="99"/>
      <c r="R811" s="99"/>
      <c r="S811" s="6"/>
      <c r="T811" s="6"/>
      <c r="U811" s="92"/>
    </row>
    <row r="812" spans="2:21" x14ac:dyDescent="0.15">
      <c r="U812" s="36"/>
    </row>
    <row r="813" spans="2:21" x14ac:dyDescent="0.15">
      <c r="U813" s="36"/>
    </row>
    <row r="814" spans="2:21" x14ac:dyDescent="0.15">
      <c r="U814" s="36"/>
    </row>
    <row r="815" spans="2:21" x14ac:dyDescent="0.15">
      <c r="U815" s="36"/>
    </row>
    <row r="816" spans="2:21" x14ac:dyDescent="0.15">
      <c r="U816" s="36"/>
    </row>
    <row r="817" spans="2:21" x14ac:dyDescent="0.15">
      <c r="U817" s="36"/>
    </row>
    <row r="818" spans="2:21" x14ac:dyDescent="0.15">
      <c r="U818" s="36"/>
    </row>
    <row r="819" spans="2:21" x14ac:dyDescent="0.15">
      <c r="U819" s="36"/>
    </row>
    <row r="820" spans="2:21" s="93" customFormat="1" ht="10.5" x14ac:dyDescent="0.15">
      <c r="B820" s="94"/>
      <c r="C820" s="95"/>
      <c r="D820" s="6"/>
      <c r="E820" s="6"/>
      <c r="F820" s="95"/>
      <c r="G820" s="95"/>
      <c r="H820" s="96"/>
      <c r="I820" s="97"/>
      <c r="J820" s="97"/>
      <c r="K820" s="97"/>
      <c r="L820" s="96"/>
      <c r="M820" s="96"/>
      <c r="N820" s="98"/>
      <c r="O820" s="98"/>
      <c r="Q820" s="99"/>
      <c r="R820" s="99"/>
      <c r="S820" s="6"/>
      <c r="T820" s="6"/>
      <c r="U820" s="92"/>
    </row>
    <row r="821" spans="2:21" s="93" customFormat="1" ht="10.5" x14ac:dyDescent="0.15">
      <c r="B821" s="94"/>
      <c r="C821" s="95"/>
      <c r="D821" s="6"/>
      <c r="E821" s="6"/>
      <c r="F821" s="95"/>
      <c r="G821" s="95"/>
      <c r="H821" s="96"/>
      <c r="I821" s="97"/>
      <c r="J821" s="97"/>
      <c r="K821" s="97"/>
      <c r="L821" s="96"/>
      <c r="M821" s="96"/>
      <c r="N821" s="98"/>
      <c r="O821" s="98"/>
      <c r="Q821" s="99"/>
      <c r="R821" s="99"/>
      <c r="S821" s="6"/>
      <c r="T821" s="6"/>
      <c r="U821" s="92"/>
    </row>
    <row r="822" spans="2:21" s="93" customFormat="1" ht="10.5" x14ac:dyDescent="0.15">
      <c r="B822" s="94"/>
      <c r="C822" s="95"/>
      <c r="D822" s="6"/>
      <c r="E822" s="6"/>
      <c r="F822" s="95"/>
      <c r="G822" s="95"/>
      <c r="H822" s="96"/>
      <c r="I822" s="97"/>
      <c r="J822" s="97"/>
      <c r="K822" s="97"/>
      <c r="L822" s="96"/>
      <c r="M822" s="96"/>
      <c r="N822" s="98"/>
      <c r="O822" s="98"/>
      <c r="Q822" s="99"/>
      <c r="R822" s="99"/>
      <c r="S822" s="6"/>
      <c r="T822" s="6"/>
      <c r="U822" s="92"/>
    </row>
    <row r="823" spans="2:21" s="93" customFormat="1" ht="10.5" x14ac:dyDescent="0.15">
      <c r="B823" s="94"/>
      <c r="C823" s="95"/>
      <c r="D823" s="6"/>
      <c r="E823" s="6"/>
      <c r="F823" s="95"/>
      <c r="G823" s="95"/>
      <c r="H823" s="96"/>
      <c r="I823" s="97"/>
      <c r="J823" s="97"/>
      <c r="K823" s="97"/>
      <c r="L823" s="96"/>
      <c r="M823" s="96"/>
      <c r="N823" s="98"/>
      <c r="O823" s="98"/>
      <c r="Q823" s="99"/>
      <c r="R823" s="99"/>
      <c r="S823" s="6"/>
      <c r="T823" s="6"/>
      <c r="U823" s="92"/>
    </row>
    <row r="824" spans="2:21" s="93" customFormat="1" ht="10.5" x14ac:dyDescent="0.15">
      <c r="B824" s="94"/>
      <c r="C824" s="95"/>
      <c r="D824" s="6"/>
      <c r="E824" s="6"/>
      <c r="F824" s="95"/>
      <c r="G824" s="95"/>
      <c r="H824" s="96"/>
      <c r="I824" s="97"/>
      <c r="J824" s="97"/>
      <c r="K824" s="97"/>
      <c r="L824" s="96"/>
      <c r="M824" s="96"/>
      <c r="N824" s="98"/>
      <c r="O824" s="98"/>
      <c r="Q824" s="99"/>
      <c r="R824" s="99"/>
      <c r="S824" s="6"/>
      <c r="T824" s="6"/>
      <c r="U824" s="92"/>
    </row>
    <row r="825" spans="2:21" s="93" customFormat="1" ht="10.5" x14ac:dyDescent="0.15">
      <c r="B825" s="94"/>
      <c r="C825" s="95"/>
      <c r="D825" s="6"/>
      <c r="E825" s="6"/>
      <c r="F825" s="95"/>
      <c r="G825" s="95"/>
      <c r="H825" s="96"/>
      <c r="I825" s="97"/>
      <c r="J825" s="97"/>
      <c r="K825" s="97"/>
      <c r="L825" s="96"/>
      <c r="M825" s="96"/>
      <c r="N825" s="98"/>
      <c r="O825" s="98"/>
      <c r="Q825" s="99"/>
      <c r="R825" s="99"/>
      <c r="S825" s="6"/>
      <c r="T825" s="6"/>
      <c r="U825" s="92"/>
    </row>
    <row r="826" spans="2:21" s="93" customFormat="1" ht="10.5" x14ac:dyDescent="0.15">
      <c r="B826" s="94"/>
      <c r="C826" s="95"/>
      <c r="D826" s="6"/>
      <c r="E826" s="6"/>
      <c r="F826" s="95"/>
      <c r="G826" s="95"/>
      <c r="H826" s="96"/>
      <c r="I826" s="97"/>
      <c r="J826" s="97"/>
      <c r="K826" s="97"/>
      <c r="L826" s="96"/>
      <c r="M826" s="96"/>
      <c r="N826" s="98"/>
      <c r="O826" s="98"/>
      <c r="Q826" s="99"/>
      <c r="R826" s="99"/>
      <c r="S826" s="6"/>
      <c r="T826" s="6"/>
      <c r="U826" s="92"/>
    </row>
    <row r="827" spans="2:21" s="93" customFormat="1" ht="10.5" x14ac:dyDescent="0.15">
      <c r="B827" s="94"/>
      <c r="C827" s="95"/>
      <c r="D827" s="6"/>
      <c r="E827" s="6"/>
      <c r="F827" s="95"/>
      <c r="G827" s="95"/>
      <c r="H827" s="96"/>
      <c r="I827" s="97"/>
      <c r="J827" s="97"/>
      <c r="K827" s="97"/>
      <c r="L827" s="96"/>
      <c r="M827" s="96"/>
      <c r="N827" s="98"/>
      <c r="O827" s="98"/>
      <c r="Q827" s="99"/>
      <c r="R827" s="99"/>
      <c r="S827" s="6"/>
      <c r="T827" s="6"/>
      <c r="U827" s="92"/>
    </row>
    <row r="828" spans="2:21" s="93" customFormat="1" ht="10.5" x14ac:dyDescent="0.15">
      <c r="B828" s="94"/>
      <c r="C828" s="95"/>
      <c r="D828" s="6"/>
      <c r="E828" s="6"/>
      <c r="F828" s="95"/>
      <c r="G828" s="95"/>
      <c r="H828" s="96"/>
      <c r="I828" s="97"/>
      <c r="J828" s="97"/>
      <c r="K828" s="97"/>
      <c r="L828" s="96"/>
      <c r="M828" s="96"/>
      <c r="N828" s="98"/>
      <c r="O828" s="98"/>
      <c r="Q828" s="99"/>
      <c r="R828" s="99"/>
      <c r="S828" s="6"/>
      <c r="T828" s="6"/>
      <c r="U828" s="92"/>
    </row>
    <row r="829" spans="2:21" s="93" customFormat="1" ht="10.5" x14ac:dyDescent="0.15">
      <c r="B829" s="94"/>
      <c r="C829" s="95"/>
      <c r="D829" s="6"/>
      <c r="E829" s="6"/>
      <c r="F829" s="95"/>
      <c r="G829" s="95"/>
      <c r="H829" s="96"/>
      <c r="I829" s="97"/>
      <c r="J829" s="97"/>
      <c r="K829" s="97"/>
      <c r="L829" s="96"/>
      <c r="M829" s="96"/>
      <c r="N829" s="98"/>
      <c r="O829" s="98"/>
      <c r="Q829" s="99"/>
      <c r="R829" s="99"/>
      <c r="S829" s="6"/>
      <c r="T829" s="6"/>
      <c r="U829" s="92"/>
    </row>
    <row r="830" spans="2:21" s="93" customFormat="1" ht="10.5" x14ac:dyDescent="0.15">
      <c r="B830" s="94"/>
      <c r="C830" s="95"/>
      <c r="D830" s="6"/>
      <c r="E830" s="6"/>
      <c r="F830" s="95"/>
      <c r="G830" s="95"/>
      <c r="H830" s="96"/>
      <c r="I830" s="97"/>
      <c r="J830" s="97"/>
      <c r="K830" s="97"/>
      <c r="L830" s="96"/>
      <c r="M830" s="96"/>
      <c r="N830" s="98"/>
      <c r="O830" s="98"/>
      <c r="Q830" s="99"/>
      <c r="R830" s="99"/>
      <c r="S830" s="6"/>
      <c r="T830" s="6"/>
      <c r="U830" s="92"/>
    </row>
    <row r="831" spans="2:21" s="93" customFormat="1" ht="10.5" x14ac:dyDescent="0.15">
      <c r="B831" s="94"/>
      <c r="C831" s="95"/>
      <c r="D831" s="6"/>
      <c r="E831" s="6"/>
      <c r="F831" s="95"/>
      <c r="G831" s="95"/>
      <c r="H831" s="96"/>
      <c r="I831" s="97"/>
      <c r="J831" s="97"/>
      <c r="K831" s="97"/>
      <c r="L831" s="96"/>
      <c r="M831" s="96"/>
      <c r="N831" s="98"/>
      <c r="O831" s="98"/>
      <c r="Q831" s="99"/>
      <c r="R831" s="99"/>
      <c r="S831" s="6"/>
      <c r="T831" s="6"/>
      <c r="U831" s="92"/>
    </row>
    <row r="832" spans="2:21" s="93" customFormat="1" ht="10.5" x14ac:dyDescent="0.15">
      <c r="B832" s="94"/>
      <c r="C832" s="95"/>
      <c r="D832" s="6"/>
      <c r="E832" s="6"/>
      <c r="F832" s="95"/>
      <c r="G832" s="95"/>
      <c r="H832" s="96"/>
      <c r="I832" s="97"/>
      <c r="J832" s="97"/>
      <c r="K832" s="97"/>
      <c r="L832" s="96"/>
      <c r="M832" s="96"/>
      <c r="N832" s="98"/>
      <c r="O832" s="98"/>
      <c r="Q832" s="99"/>
      <c r="R832" s="99"/>
      <c r="S832" s="6"/>
      <c r="T832" s="6"/>
      <c r="U832" s="92"/>
    </row>
    <row r="833" spans="21:21" x14ac:dyDescent="0.15">
      <c r="U833" s="36"/>
    </row>
    <row r="834" spans="21:21" x14ac:dyDescent="0.15">
      <c r="U834" s="36"/>
    </row>
    <row r="835" spans="21:21" x14ac:dyDescent="0.15">
      <c r="U835" s="36"/>
    </row>
    <row r="836" spans="21:21" x14ac:dyDescent="0.15">
      <c r="U836" s="36"/>
    </row>
    <row r="837" spans="21:21" x14ac:dyDescent="0.15">
      <c r="U837" s="36"/>
    </row>
    <row r="838" spans="21:21" x14ac:dyDescent="0.15">
      <c r="U838" s="36"/>
    </row>
    <row r="839" spans="21:21" x14ac:dyDescent="0.15">
      <c r="U839" s="36"/>
    </row>
  </sheetData>
  <autoFilter ref="A5:T790"/>
  <mergeCells count="3">
    <mergeCell ref="J792:N792"/>
    <mergeCell ref="Q792:R792"/>
    <mergeCell ref="Q12:Q13"/>
  </mergeCells>
  <phoneticPr fontId="20"/>
  <conditionalFormatting sqref="P6:R12 P13 R13 G367:L367 J366:L366 G369:L371 J368:L368 J372:L372 J422:L422 G6:L365 G373:L421 G423:L788 N6:N788 P14:R788">
    <cfRule type="containsBlanks" dxfId="5" priority="6" stopIfTrue="1">
      <formula>LEN(TRIM(G6))=0</formula>
    </cfRule>
  </conditionalFormatting>
  <conditionalFormatting sqref="G366:I366">
    <cfRule type="containsBlanks" dxfId="4" priority="5" stopIfTrue="1">
      <formula>LEN(TRIM(G366))=0</formula>
    </cfRule>
  </conditionalFormatting>
  <conditionalFormatting sqref="G368:I368">
    <cfRule type="containsBlanks" dxfId="3" priority="4" stopIfTrue="1">
      <formula>LEN(TRIM(G368))=0</formula>
    </cfRule>
  </conditionalFormatting>
  <conditionalFormatting sqref="G372:I372">
    <cfRule type="containsBlanks" dxfId="2" priority="3" stopIfTrue="1">
      <formula>LEN(TRIM(G372))=0</formula>
    </cfRule>
  </conditionalFormatting>
  <conditionalFormatting sqref="P789:R790 N789:N790 G789:L790">
    <cfRule type="containsBlanks" dxfId="1" priority="2" stopIfTrue="1">
      <formula>LEN(TRIM(G789))=0</formula>
    </cfRule>
  </conditionalFormatting>
  <conditionalFormatting sqref="G422:I422">
    <cfRule type="containsBlanks" dxfId="0" priority="1" stopIfTrue="1">
      <formula>LEN(TRIM(G422))=0</formula>
    </cfRule>
  </conditionalFormatting>
  <printOptions horizontalCentered="1"/>
  <pageMargins left="0.59055118110236227" right="0.59055118110236227" top="0.78740157480314965" bottom="0.78740157480314965" header="0.31496062992125984" footer="0.39370078740157483"/>
  <pageSetup paperSize="9" orientation="landscape" useFirstPageNumber="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表紙＆目次＆凡例</vt:lpstr>
      <vt:lpstr>(1)公共施設</vt:lpstr>
      <vt:lpstr>'(1)公共施設'!Print_Area</vt:lpstr>
      <vt:lpstr>'表紙＆目次＆凡例'!Print_Area</vt:lpstr>
      <vt:lpstr>'(1)公共施設'!Print_Titles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泰之</dc:creator>
  <cp:lastModifiedBy> </cp:lastModifiedBy>
  <cp:lastPrinted>2021-02-18T07:32:06Z</cp:lastPrinted>
  <dcterms:created xsi:type="dcterms:W3CDTF">2019-03-26T04:42:59Z</dcterms:created>
  <dcterms:modified xsi:type="dcterms:W3CDTF">2021-02-18T07:35:02Z</dcterms:modified>
</cp:coreProperties>
</file>