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srvinffl010\210_保健福祉部\障がい福祉課\管理係\非公開\30 事業所指定関係\R4 事業所通知\Ｒ5.3.13福祉・介護職員処遇改善加算等に関する基本的考え方並びに事務処理手順及び様式例の提示について（Ｒ5年度計画）\"/>
    </mc:Choice>
  </mc:AlternateContent>
  <bookViews>
    <workbookView xWindow="0" yWindow="0" windowWidth="14400" windowHeight="426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iterateDelta="0" calcOnSave="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author>
    <author>作成者</author>
  </authors>
  <commentList>
    <comment ref="Y3" authorId="0" shapeId="0">
      <text>
        <r>
          <rPr>
            <sz val="9"/>
            <color indexed="81"/>
            <rFont val="MS P ゴシック"/>
            <family val="3"/>
            <charset val="128"/>
          </rPr>
          <t>最初に必ず記入をしてください。</t>
        </r>
      </text>
    </comment>
    <comment ref="AK15" authorId="1"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text>
        <r>
          <rPr>
            <sz val="9"/>
            <color indexed="81"/>
            <rFont val="MS P ゴシック"/>
            <family val="3"/>
            <charset val="128"/>
          </rPr>
          <t>空欄の場合、先に本シート５（１）「ベースアップ等加算の配分要件」を記入してください。</t>
        </r>
      </text>
    </comment>
    <comment ref="A50" authorId="2"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text>
        <r>
          <rPr>
            <sz val="9"/>
            <color indexed="81"/>
            <rFont val="MS P ゴシック"/>
            <family val="3"/>
            <charset val="128"/>
          </rPr>
          <t>「その他」をチェックする場合は、
右側のカッコに具体的な項目を記入してください。</t>
        </r>
      </text>
    </comment>
    <comment ref="L61" authorId="2" shapeId="0">
      <text>
        <r>
          <rPr>
            <sz val="9"/>
            <color indexed="81"/>
            <rFont val="MS P ゴシック"/>
            <family val="3"/>
            <charset val="128"/>
          </rPr>
          <t>ドロップダウンリストから選択できます。</t>
        </r>
      </text>
    </comment>
    <comment ref="S95" authorId="2" shapeId="0">
      <text>
        <r>
          <rPr>
            <sz val="9"/>
            <color indexed="81"/>
            <rFont val="MS P ゴシック"/>
            <family val="3"/>
            <charset val="128"/>
          </rPr>
          <t>空欄の場合、先に本シート２(２)②「加算額を上回る賃金改善について（内訳）」を記入してください。</t>
        </r>
      </text>
    </comment>
    <comment ref="AJ98" authorId="2"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text>
        <r>
          <rPr>
            <sz val="9"/>
            <color indexed="81"/>
            <rFont val="MS P ゴシック"/>
            <family val="3"/>
            <charset val="128"/>
          </rPr>
          <t>本シートの４(２)に理由が記入されていれば、「〇」が表示されます。</t>
        </r>
      </text>
    </comment>
    <comment ref="AL100" authorId="2"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text>
        <r>
          <rPr>
            <sz val="9"/>
            <color indexed="81"/>
            <rFont val="MS P ゴシック"/>
            <family val="3"/>
            <charset val="128"/>
          </rPr>
          <t>（C）「その他の職種」の職員でも、特定加算を配分しなかった職員の賃金額は記入する必要がありません。</t>
        </r>
      </text>
    </comment>
    <comment ref="AD105" authorId="2" shapeId="0">
      <text>
        <r>
          <rPr>
            <sz val="9"/>
            <color indexed="81"/>
            <rFont val="MS P ゴシック"/>
            <family val="3"/>
            <charset val="128"/>
          </rPr>
          <t>本計画書（別紙様式2-3）で特定加算の取得を届け出た事業所全体の人数を記入してください。</t>
        </r>
      </text>
    </comment>
    <comment ref="AB115"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text>
        <r>
          <rPr>
            <sz val="9"/>
            <color indexed="81"/>
            <rFont val="MS P ゴシック"/>
            <family val="3"/>
            <charset val="128"/>
          </rPr>
          <t>「その他」をチェックする場合は、
右側のカッコに具体的な項目を記入してください。</t>
        </r>
      </text>
    </comment>
    <comment ref="AB148" authorId="2"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text>
        <r>
          <rPr>
            <sz val="9"/>
            <color indexed="81"/>
            <rFont val="MS P ゴシック"/>
            <family val="3"/>
            <charset val="128"/>
          </rPr>
          <t>「その他」をチェックする場合は、
右側のカッコに具体的な項目を記入してください。</t>
        </r>
      </text>
    </comment>
    <comment ref="B162" authorId="0" shapeId="0">
      <text>
        <r>
          <rPr>
            <b/>
            <sz val="9"/>
            <color indexed="81"/>
            <rFont val="MS P ゴシック"/>
            <family val="3"/>
            <charset val="128"/>
          </rPr>
          <t>赤字部分要確認</t>
        </r>
      </text>
    </comment>
    <comment ref="A217" authorId="2"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<sst xmlns="http://schemas.openxmlformats.org/spreadsheetml/2006/main" count="2820" uniqueCount="458">
  <si>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</si>
  <si>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</si>
  <si>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</si>
  <si>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</si>
  <si>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</si>
  <si>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</si>
  <si>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</si>
  <si>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</si>
  <si>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</si>
  <si>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</si>
  <si>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</si>
  <si>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</si>
  <si>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</si>
  <si>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</si>
  <si>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</si>
  <si>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</si>
  <si>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</si>
  <si>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</si>
  <si>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</si>
  <si>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</si>
  <si>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</si>
  <si>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</si>
  <si>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</si>
  <si>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</si>
  <si>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</si>
  <si>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</si>
  <si>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</si>
  <si>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</si>
  <si>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</si>
  <si>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</si>
  <si>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</si>
  <si>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</si>
  <si>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</si>
  <si>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</si>
  <si>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</si>
  <si>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</si>
  <si>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</si>
  <si>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</si>
  <si>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</si>
  <si>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</si>
  <si>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</si>
  <si>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</si>
  <si>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</si>
  <si>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</si>
  <si>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</si>
  <si>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</si>
  <si>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</si>
  <si>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</si>
  <si>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</si>
  <si>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</si>
  <si>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</si>
  <si>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</si>
  <si>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</si>
  <si>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</si>
  <si>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</si>
  <si>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</si>
  <si>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</si>
  <si>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</si>
  <si>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</si>
  <si>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</si>
  <si>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</si>
  <si>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</si>
  <si>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</si>
  <si>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</si>
  <si>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</si>
  <si>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</si>
  <si>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</si>
  <si>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</si>
  <si>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</si>
  <si>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</si>
  <si>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</si>
  <si>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</si>
  <si>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</si>
  <si>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</si>
  <si>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</si>
  <si>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</si>
  <si>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</si>
  <si>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</si>
  <si>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</si>
  <si>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</si>
  <si>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</si>
  <si>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</si>
  <si>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</si>
  <si>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</si>
  <si>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</si>
  <si>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</si>
  <si>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</si>
  <si>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</si>
  <si>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</si>
  <si>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</si>
  <si>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</si>
  <si>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</si>
  <si>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</si>
  <si>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</si>
  <si>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</si>
  <si>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</si>
  <si>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</si>
  <si>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</si>
  <si>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</si>
  <si>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</si>
  <si>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</si>
  <si>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</si>
  <si>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</si>
  <si>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</si>
  <si>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</si>
  <si>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</si>
  <si>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</si>
  <si>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</si>
  <si>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</si>
  <si>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</si>
  <si>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</si>
  <si>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</si>
  <si>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</si>
  <si>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</si>
  <si>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</si>
  <si>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</si>
  <si>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</si>
  <si>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</si>
  <si>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</si>
  <si>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</si>
  <si>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</si>
  <si>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</si>
  <si>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</si>
  <si>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</si>
  <si>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</si>
  <si>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</si>
  <si>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</si>
  <si>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</si>
  <si>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</si>
  <si>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</si>
  <si>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</si>
  <si>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</si>
  <si>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</si>
  <si>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</si>
  <si>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</si>
  <si>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</si>
  <si>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</si>
  <si>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</si>
  <si>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</si>
  <si>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</si>
  <si>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</si>
  <si>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</si>
  <si>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</si>
  <si>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</si>
  <si>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</si>
  <si>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</si>
  <si>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</si>
  <si>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</si>
  <si>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</si>
  <si>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</si>
  <si>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</si>
  <si>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</si>
  <si>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</si>
  <si>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</si>
  <si>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</si>
  <si>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</si>
  <si>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</si>
  <si>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</si>
  <si>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</si>
  <si>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</si>
  <si>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</si>
  <si>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</si>
  <si>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</si>
  <si>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</si>
  <si>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</si>
  <si>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</si>
  <si>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</si>
  <si>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</si>
  <si>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</si>
  <si>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</si>
  <si>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</si>
  <si>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</si>
  <si>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</si>
  <si>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</si>
  <si>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</si>
  <si>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</si>
  <si>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</si>
  <si>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</si>
  <si>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</si>
  <si>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</si>
  <si>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</si>
  <si>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</si>
  <si>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</si>
  <si>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</si>
  <si>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</si>
  <si>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</si>
  <si>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</si>
  <si>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</si>
  <si>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</si>
  <si>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</si>
  <si>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</si>
  <si>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</si>
  <si>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</si>
  <si>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</si>
  <si>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</si>
  <si>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</si>
  <si>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</si>
  <si>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</si>
  <si>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</si>
  <si>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</si>
  <si>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</si>
  <si>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</si>
  <si>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</si>
  <si>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</si>
  <si>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</si>
  <si>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</si>
  <si>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</si>
  <si>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</si>
  <si>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</si>
  <si>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</si>
  <si>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</si>
  <si>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</si>
  <si>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</si>
  <si>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</si>
  <si>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</si>
  <si>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</si>
  <si>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</si>
  <si>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</si>
  <si>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</si>
  <si>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</si>
  <si>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</si>
  <si>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</si>
  <si>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</si>
  <si>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</si>
  <si>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</si>
  <si>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</si>
  <si>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</si>
  <si>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</si>
  <si>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</si>
  <si>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</si>
  <si>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</si>
  <si>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</si>
  <si>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</si>
  <si>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</si>
  <si>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</si>
  <si>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</si>
  <si>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</si>
  <si>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</si>
  <si>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</si>
  <si>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</si>
  <si>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</si>
  <si>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</si>
  <si>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</si>
  <si>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</si>
  <si>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</si>
  <si>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</si>
  <si>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</si>
  <si>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</si>
  <si>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</si>
  <si>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</si>
  <si>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</si>
  <si>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</si>
  <si>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</si>
  <si>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</si>
  <si>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</si>
  <si>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</si>
  <si>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</si>
  <si>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</si>
  <si>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</si>
  <si>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</si>
  <si>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</si>
  <si>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</si>
  <si>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</si>
  <si>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</si>
  <si>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</si>
  <si>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</si>
  <si>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</si>
  <si>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</si>
  <si>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</si>
  <si>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</si>
  <si>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</si>
  <si>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</si>
  <si>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</si>
  <si>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</si>
  <si>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</si>
  <si>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</si>
  <si>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</si>
  <si>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</si>
  <si>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</si>
  <si>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</si>
  <si>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</si>
  <si>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</si>
  <si>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</si>
  <si>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</si>
  <si>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</si>
  <si>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</si>
  <si>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</si>
  <si>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</si>
  <si>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</si>
  <si>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</si>
  <si>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</si>
  <si>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</si>
  <si>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</si>
  <si>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</si>
  <si>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</si>
  <si>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</si>
  <si>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</si>
  <si>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</si>
  <si>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</si>
  <si>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</si>
  <si>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</si>
  <si>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</si>
  <si>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</si>
  <si>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</si>
  <si>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</si>
  <si>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</si>
  <si>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</si>
  <si>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</si>
  <si>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</si>
  <si>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</si>
  <si>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</si>
  <si>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</si>
  <si>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</si>
  <si>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</si>
  <si>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</si>
  <si>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</si>
  <si>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</si>
  <si>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</si>
  <si>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</si>
  <si>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</si>
  <si>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（４）賃金改善を行う賃金項目及び方法　</t>
    <rPh sb="10" eb="12">
      <t>チンギン</t>
    </rPh>
    <rPh sb="14" eb="15">
      <t>オヨ</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</si>
  <si>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</si>
  <si>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</si>
  <si>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</si>
  <si>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</si>
  <si>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</si>
  <si>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</si>
  <si>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</si>
  <si>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</si>
  <si>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</si>
  <si>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</si>
  <si>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</si>
  <si>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</si>
  <si>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</si>
  <si>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</si>
  <si>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</si>
  <si>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</si>
  <si>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</si>
  <si>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</si>
  <si>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</si>
  <si>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</si>
  <si>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</si>
  <si>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</si>
  <si>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</si>
  <si>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</si>
  <si>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</si>
  <si>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</si>
  <si>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</si>
  <si>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</si>
  <si>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</si>
  <si>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</si>
  <si>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</si>
  <si>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</si>
  <si>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</si>
  <si>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</si>
  <si>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</si>
  <si>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</si>
  <si>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</si>
  <si>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</si>
  <si>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</si>
  <si>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</si>
  <si>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</si>
  <si>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</si>
  <si>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</si>
  <si>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</si>
  <si>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</si>
  <si>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</si>
  <si>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</si>
  <si>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</si>
  <si>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</si>
  <si>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</si>
  <si>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</si>
  <si>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</si>
  <si>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</si>
  <si>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</si>
  <si>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</si>
  <si>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</si>
  <si>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</si>
  <si>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</si>
  <si>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</si>
  <si>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</si>
  <si>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</si>
  <si>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</si>
  <si>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</si>
  <si>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</si>
  <si>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</si>
  <si>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</si>
  <si>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</si>
  <si>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</si>
  <si>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</si>
  <si>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</si>
  <si>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</si>
  <si>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</si>
  <si>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</si>
  <si>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</si>
  <si>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</si>
  <si>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</si>
  <si>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</si>
  <si>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</si>
  <si>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</si>
  <si>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</si>
  <si>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</si>
  <si>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</si>
  <si>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</si>
  <si>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</si>
  <si>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</si>
  <si>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</si>
  <si>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</si>
  <si>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</si>
  <si>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</si>
  <si>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</si>
  <si>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6　職場環境等要件について＜処遇改善加算・特定加算＞　</t>
    <rPh sb="14" eb="16">
      <t>ショグウ</t>
    </rPh>
    <rPh sb="16" eb="18">
      <t>カイゼン</t>
    </rPh>
    <rPh sb="18" eb="20">
      <t>カサン</t>
    </rPh>
    <rPh sb="21" eb="23">
      <t>トクテイ</t>
    </rPh>
    <rPh sb="23" eb="25">
      <t>カサン</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</si>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</sst>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xmlns=""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xmlns=""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xmlns=""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xmlns=""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xmlns=""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xmlns=""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xmlns=""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xmlns=""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xmlns=""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xmlns=""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xmlns=""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xmlns=""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47725" y="48371125"/>
              <a:ext cx="187325" cy="6746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xmlns="" id="{00000000-0008-0000-01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xmlns=""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xmlns="" id="{00000000-0008-0000-0100-000074000000}"/>
            </a:ext>
          </a:extLst>
        </xdr:cNvPr>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xmlns=""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xmlns=""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xmlns=""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xmlns=""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xmlns=""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xmlns=""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xmlns="" id="{00000000-0008-0000-0100-0000A0000000}"/>
                </a:ext>
              </a:extLst>
            </xdr:cNvPr>
            <xdr:cNvGrpSpPr>
              <a:grpSpLocks/>
            </xdr:cNvGrpSpPr>
          </xdr:nvGrpSpPr>
          <xdr:grpSpPr bwMode="auto">
            <a:xfrm>
              <a:off x="847725" y="23455313"/>
              <a:ext cx="18732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xmlns="" id="{00000000-0008-0000-0100-0000A2000000}"/>
                </a:ext>
              </a:extLst>
            </xdr:cNvPr>
            <xdr:cNvGrpSpPr>
              <a:grpSpLocks/>
            </xdr:cNvGrpSpPr>
          </xdr:nvGrpSpPr>
          <xdr:grpSpPr bwMode="auto">
            <a:xfrm>
              <a:off x="847725" y="38488938"/>
              <a:ext cx="187325" cy="1417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xmlns="" id="{00000000-0008-0000-0100-0000B0000000}"/>
                </a:ext>
              </a:extLst>
            </xdr:cNvPr>
            <xdr:cNvGrpSpPr>
              <a:grpSpLocks/>
            </xdr:cNvGrpSpPr>
          </xdr:nvGrpSpPr>
          <xdr:grpSpPr bwMode="auto">
            <a:xfrm>
              <a:off x="847725" y="14978063"/>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xmlns="" id="{00000000-0008-0000-0100-0000B4000000}"/>
                </a:ext>
              </a:extLst>
            </xdr:cNvPr>
            <xdr:cNvGrpSpPr>
              <a:grpSpLocks/>
            </xdr:cNvGrpSpPr>
          </xdr:nvGrpSpPr>
          <xdr:grpSpPr bwMode="auto">
            <a:xfrm>
              <a:off x="847725" y="17089438"/>
              <a:ext cx="187325" cy="9415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xmlns="" id="{00000000-0008-0000-0100-0000B6000000}"/>
                </a:ext>
              </a:extLst>
            </xdr:cNvPr>
            <xdr:cNvGrpSpPr>
              <a:grpSpLocks/>
            </xdr:cNvGrpSpPr>
          </xdr:nvGrpSpPr>
          <xdr:grpSpPr bwMode="auto">
            <a:xfrm>
              <a:off x="847725" y="20264438"/>
              <a:ext cx="187325" cy="5953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xmlns="" id="{00000000-0008-0000-0100-0000B8000000}"/>
                </a:ext>
              </a:extLst>
            </xdr:cNvPr>
            <xdr:cNvGrpSpPr>
              <a:grpSpLocks/>
            </xdr:cNvGrpSpPr>
          </xdr:nvGrpSpPr>
          <xdr:grpSpPr bwMode="auto">
            <a:xfrm>
              <a:off x="847725" y="42703750"/>
              <a:ext cx="18732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xmlns=""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xmlns="" id="{00000000-0008-0000-0100-0000BB000000}"/>
                </a:ext>
              </a:extLst>
            </xdr:cNvPr>
            <xdr:cNvGrpSpPr>
              <a:grpSpLocks/>
            </xdr:cNvGrpSpPr>
          </xdr:nvGrpSpPr>
          <xdr:grpSpPr bwMode="auto">
            <a:xfrm>
              <a:off x="847725" y="32758063"/>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xmlns="" id="{00000000-0008-0000-0100-0000BD000000}"/>
                </a:ext>
              </a:extLst>
            </xdr:cNvPr>
            <xdr:cNvGrpSpPr>
              <a:grpSpLocks/>
            </xdr:cNvGrpSpPr>
          </xdr:nvGrpSpPr>
          <xdr:grpSpPr bwMode="auto">
            <a:xfrm>
              <a:off x="847725" y="50919063"/>
              <a:ext cx="18732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xmlns=""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xmlns=""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xmlns=""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xmlns="" id="{00000000-0008-0000-0100-0000BF000000}"/>
                </a:ext>
              </a:extLst>
            </xdr:cNvPr>
            <xdr:cNvGrpSpPr>
              <a:grpSpLocks/>
            </xdr:cNvGrpSpPr>
          </xdr:nvGrpSpPr>
          <xdr:grpSpPr bwMode="auto">
            <a:xfrm>
              <a:off x="847725" y="8572500"/>
              <a:ext cx="187325" cy="222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xmlns=""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xmlns=""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xmlns=""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xmlns=""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xmlns=""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xmlns=""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xmlns=""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xmlns=""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xmlns=""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xmlns=""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xmlns=""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xmlns=""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xmlns=""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xmlns=""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xmlns=""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xmlns=""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xmlns=""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xmlns=""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xmlns=""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xmlns=""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xmlns=""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xmlns=""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xmlns=""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xmlns=""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xmlns="" id="{00000000-0008-0000-0100-0000D3000000}"/>
                </a:ext>
              </a:extLst>
            </xdr:cNvPr>
            <xdr:cNvGrpSpPr>
              <a:grpSpLocks/>
            </xdr:cNvGrpSpPr>
          </xdr:nvGrpSpPr>
          <xdr:grpSpPr bwMode="auto">
            <a:xfrm>
              <a:off x="847725" y="20264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xmlns=""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xmlns=""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xmlns=""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xmlns=""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xmlns=""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xmlns=""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xmlns=""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xmlns=""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xmlns=""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xmlns=""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xmlns=""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xmlns=""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xmlns=""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xmlns=""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xmlns=""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xmlns=""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xmlns=""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xmlns=""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xmlns=""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xmlns=""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xmlns=""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xmlns=""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xmlns=""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xmlns=""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xmlns=""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xmlns=""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xmlns=""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xmlns=""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xmlns=""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xmlns=""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xmlns=""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xmlns=""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xmlns=""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xmlns=""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xmlns=""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xmlns=""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xmlns=""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xmlns="" id="{00000000-0008-0000-0100-000045010000}"/>
                </a:ext>
              </a:extLst>
            </xdr:cNvPr>
            <xdr:cNvGrpSpPr>
              <a:grpSpLocks/>
            </xdr:cNvGrpSpPr>
          </xdr:nvGrpSpPr>
          <xdr:grpSpPr bwMode="auto">
            <a:xfrm>
              <a:off x="847725" y="39981188"/>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xmlns=""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xmlns=""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xmlns=""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xmlns=""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xmlns=""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xmlns=""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xmlns=""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xmlns=""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xmlns=""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xmlns=""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xmlns=""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xmlns=""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xmlns=""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xmlns=""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xmlns=""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xmlns=""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xmlns=""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xmlns=""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xmlns=""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xmlns=""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xmlns=""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xmlns=""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xmlns=""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xmlns=""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xmlns=""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xmlns=""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xmlns=""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xmlns=""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xmlns="" id="{00000000-0008-0000-0100-00009E000000}"/>
                </a:ext>
              </a:extLst>
            </xdr:cNvPr>
            <xdr:cNvGrpSpPr>
              <a:grpSpLocks/>
            </xdr:cNvGrpSpPr>
          </xdr:nvGrpSpPr>
          <xdr:grpSpPr bwMode="auto">
            <a:xfrm>
              <a:off x="847725" y="480377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xmlns=""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xmlns=""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xmlns=""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xmlns=""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xmlns=""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xmlns=""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xmlns=""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325</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326</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327</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328</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684"/>
      <c r="D33" s="685"/>
      <c r="E33" s="685"/>
      <c r="F33" s="685"/>
      <c r="G33" s="685"/>
      <c r="H33" s="685"/>
      <c r="I33" s="685"/>
      <c r="J33" s="685"/>
      <c r="K33" s="685"/>
      <c r="L33" s="686"/>
      <c r="M33" s="33"/>
    </row>
    <row r="35" spans="1:30" ht="20.100000000000001" customHeight="1">
      <c r="A35" s="9" t="s">
        <v>99</v>
      </c>
    </row>
    <row r="36" spans="1:30" ht="20.100000000000001" customHeight="1" thickBot="1">
      <c r="B36" t="s">
        <v>256</v>
      </c>
    </row>
    <row r="37" spans="1:30" ht="20.100000000000001" customHeight="1">
      <c r="B37" s="5" t="s">
        <v>5</v>
      </c>
      <c r="C37" s="691" t="s">
        <v>7</v>
      </c>
      <c r="D37" s="691"/>
      <c r="E37" s="691"/>
      <c r="F37" s="691"/>
      <c r="G37" s="691"/>
      <c r="H37" s="691"/>
      <c r="I37" s="691"/>
      <c r="J37" s="691"/>
      <c r="K37" s="691"/>
      <c r="L37" s="692"/>
      <c r="M37" s="708"/>
      <c r="N37" s="709"/>
      <c r="O37" s="709"/>
      <c r="P37" s="709"/>
      <c r="Q37" s="709"/>
      <c r="R37" s="709"/>
      <c r="S37" s="709"/>
      <c r="T37" s="709"/>
      <c r="U37" s="709"/>
      <c r="V37" s="709"/>
      <c r="W37" s="710"/>
      <c r="X37" s="711"/>
    </row>
    <row r="38" spans="1:30" ht="20.100000000000001" customHeight="1" thickBot="1">
      <c r="B38" s="6"/>
      <c r="C38" s="691" t="s">
        <v>69</v>
      </c>
      <c r="D38" s="691"/>
      <c r="E38" s="691"/>
      <c r="F38" s="691"/>
      <c r="G38" s="691"/>
      <c r="H38" s="691"/>
      <c r="I38" s="691"/>
      <c r="J38" s="691"/>
      <c r="K38" s="691"/>
      <c r="L38" s="692"/>
      <c r="M38" s="687"/>
      <c r="N38" s="688"/>
      <c r="O38" s="688"/>
      <c r="P38" s="688"/>
      <c r="Q38" s="688"/>
      <c r="R38" s="688"/>
      <c r="S38" s="688"/>
      <c r="T38" s="688"/>
      <c r="U38" s="712"/>
      <c r="V38" s="712"/>
      <c r="W38" s="713"/>
      <c r="X38" s="714"/>
      <c r="AD38" t="s">
        <v>78</v>
      </c>
    </row>
    <row r="39" spans="1:30" ht="20.100000000000001" customHeight="1" thickBot="1">
      <c r="B39" s="5" t="s">
        <v>70</v>
      </c>
      <c r="C39" s="691" t="s">
        <v>6</v>
      </c>
      <c r="D39" s="691"/>
      <c r="E39" s="691"/>
      <c r="F39" s="691"/>
      <c r="G39" s="691"/>
      <c r="H39" s="691"/>
      <c r="I39" s="691"/>
      <c r="J39" s="691"/>
      <c r="K39" s="691"/>
      <c r="L39" s="692"/>
      <c r="M39" s="255"/>
      <c r="N39" s="256"/>
      <c r="O39" s="256"/>
      <c r="P39" s="389" t="s">
        <v>275</v>
      </c>
      <c r="Q39" s="256"/>
      <c r="R39" s="256"/>
      <c r="S39" s="256"/>
      <c r="T39" s="257"/>
      <c r="U39" s="12"/>
      <c r="V39" s="13"/>
      <c r="W39" s="13"/>
      <c r="X39" s="13"/>
      <c r="AD39" t="str">
        <f>CONCATENATE(M39,N39,O39,P39,Q39,R39,S39,T39)</f>
        <v>－</v>
      </c>
    </row>
    <row r="40" spans="1:30" ht="20.100000000000001" customHeight="1">
      <c r="B40" s="7"/>
      <c r="C40" s="691" t="s">
        <v>72</v>
      </c>
      <c r="D40" s="691"/>
      <c r="E40" s="691"/>
      <c r="F40" s="691"/>
      <c r="G40" s="691"/>
      <c r="H40" s="691"/>
      <c r="I40" s="691"/>
      <c r="J40" s="691"/>
      <c r="K40" s="691"/>
      <c r="L40" s="692"/>
      <c r="M40" s="687"/>
      <c r="N40" s="688"/>
      <c r="O40" s="688"/>
      <c r="P40" s="688"/>
      <c r="Q40" s="688"/>
      <c r="R40" s="688"/>
      <c r="S40" s="688"/>
      <c r="T40" s="688"/>
      <c r="U40" s="715"/>
      <c r="V40" s="715"/>
      <c r="W40" s="716"/>
      <c r="X40" s="717"/>
    </row>
    <row r="41" spans="1:30" ht="20.100000000000001" customHeight="1">
      <c r="B41" s="6"/>
      <c r="C41" s="691" t="s">
        <v>73</v>
      </c>
      <c r="D41" s="691"/>
      <c r="E41" s="691"/>
      <c r="F41" s="691"/>
      <c r="G41" s="691"/>
      <c r="H41" s="691"/>
      <c r="I41" s="691"/>
      <c r="J41" s="691"/>
      <c r="K41" s="691"/>
      <c r="L41" s="692"/>
      <c r="M41" s="687"/>
      <c r="N41" s="688"/>
      <c r="O41" s="688"/>
      <c r="P41" s="688"/>
      <c r="Q41" s="688"/>
      <c r="R41" s="688"/>
      <c r="S41" s="688"/>
      <c r="T41" s="688"/>
      <c r="U41" s="688"/>
      <c r="V41" s="688"/>
      <c r="W41" s="689"/>
      <c r="X41" s="690"/>
    </row>
    <row r="42" spans="1:30" ht="20.100000000000001" customHeight="1">
      <c r="A42" s="457"/>
      <c r="B42" s="460" t="s">
        <v>329</v>
      </c>
      <c r="C42" s="669" t="s">
        <v>64</v>
      </c>
      <c r="D42" s="669"/>
      <c r="E42" s="669"/>
      <c r="F42" s="669"/>
      <c r="G42" s="669"/>
      <c r="H42" s="669"/>
      <c r="I42" s="669"/>
      <c r="J42" s="669"/>
      <c r="K42" s="669"/>
      <c r="L42" s="670"/>
      <c r="M42" s="671"/>
      <c r="N42" s="672"/>
      <c r="O42" s="672"/>
      <c r="P42" s="672"/>
      <c r="Q42" s="672"/>
      <c r="R42" s="672"/>
      <c r="S42" s="672"/>
      <c r="T42" s="672"/>
      <c r="U42" s="672"/>
      <c r="V42" s="672"/>
      <c r="W42" s="673"/>
      <c r="X42" s="674"/>
      <c r="Y42" s="457"/>
      <c r="Z42" s="457"/>
      <c r="AA42" s="457"/>
    </row>
    <row r="43" spans="1:30" ht="20.100000000000001" customHeight="1">
      <c r="A43" s="457"/>
      <c r="B43" s="461"/>
      <c r="C43" s="669" t="s">
        <v>65</v>
      </c>
      <c r="D43" s="669"/>
      <c r="E43" s="669"/>
      <c r="F43" s="669"/>
      <c r="G43" s="669"/>
      <c r="H43" s="669"/>
      <c r="I43" s="669"/>
      <c r="J43" s="669"/>
      <c r="K43" s="669"/>
      <c r="L43" s="670"/>
      <c r="M43" s="675"/>
      <c r="N43" s="676"/>
      <c r="O43" s="676"/>
      <c r="P43" s="676"/>
      <c r="Q43" s="676"/>
      <c r="R43" s="676"/>
      <c r="S43" s="676"/>
      <c r="T43" s="676"/>
      <c r="U43" s="676"/>
      <c r="V43" s="676"/>
      <c r="W43" s="677"/>
      <c r="X43" s="678"/>
      <c r="Y43" s="457"/>
      <c r="Z43" s="457"/>
      <c r="AA43" s="457"/>
    </row>
    <row r="44" spans="1:30" ht="20.100000000000001" customHeight="1">
      <c r="B44" s="682" t="s">
        <v>92</v>
      </c>
      <c r="C44" s="691" t="s">
        <v>7</v>
      </c>
      <c r="D44" s="691"/>
      <c r="E44" s="691"/>
      <c r="F44" s="691"/>
      <c r="G44" s="691"/>
      <c r="H44" s="691"/>
      <c r="I44" s="691"/>
      <c r="J44" s="691"/>
      <c r="K44" s="691"/>
      <c r="L44" s="692"/>
      <c r="M44" s="687"/>
      <c r="N44" s="688"/>
      <c r="O44" s="688"/>
      <c r="P44" s="688"/>
      <c r="Q44" s="688"/>
      <c r="R44" s="688"/>
      <c r="S44" s="688"/>
      <c r="T44" s="688"/>
      <c r="U44" s="688"/>
      <c r="V44" s="688"/>
      <c r="W44" s="689"/>
      <c r="X44" s="690"/>
    </row>
    <row r="45" spans="1:30" ht="20.100000000000001" customHeight="1">
      <c r="B45" s="683"/>
      <c r="C45" s="719" t="s">
        <v>89</v>
      </c>
      <c r="D45" s="719"/>
      <c r="E45" s="719"/>
      <c r="F45" s="719"/>
      <c r="G45" s="719"/>
      <c r="H45" s="719"/>
      <c r="I45" s="719"/>
      <c r="J45" s="719"/>
      <c r="K45" s="719"/>
      <c r="L45" s="719"/>
      <c r="M45" s="671"/>
      <c r="N45" s="672"/>
      <c r="O45" s="672"/>
      <c r="P45" s="672"/>
      <c r="Q45" s="672"/>
      <c r="R45" s="672"/>
      <c r="S45" s="672"/>
      <c r="T45" s="672"/>
      <c r="U45" s="672"/>
      <c r="V45" s="672"/>
      <c r="W45" s="673"/>
      <c r="X45" s="674"/>
    </row>
    <row r="46" spans="1:30" ht="20.100000000000001" customHeight="1">
      <c r="B46" s="5" t="s">
        <v>90</v>
      </c>
      <c r="C46" s="691" t="s">
        <v>0</v>
      </c>
      <c r="D46" s="691"/>
      <c r="E46" s="691"/>
      <c r="F46" s="691"/>
      <c r="G46" s="691"/>
      <c r="H46" s="691"/>
      <c r="I46" s="691"/>
      <c r="J46" s="691"/>
      <c r="K46" s="691"/>
      <c r="L46" s="692"/>
      <c r="M46" s="718"/>
      <c r="N46" s="715"/>
      <c r="O46" s="715"/>
      <c r="P46" s="715"/>
      <c r="Q46" s="715"/>
      <c r="R46" s="715"/>
      <c r="S46" s="715"/>
      <c r="T46" s="715"/>
      <c r="U46" s="715"/>
      <c r="V46" s="715"/>
      <c r="W46" s="716"/>
      <c r="X46" s="717"/>
    </row>
    <row r="47" spans="1:30" ht="20.100000000000001" customHeight="1" thickBot="1">
      <c r="B47" s="18"/>
      <c r="C47" s="691" t="s">
        <v>91</v>
      </c>
      <c r="D47" s="691"/>
      <c r="E47" s="691"/>
      <c r="F47" s="691"/>
      <c r="G47" s="691"/>
      <c r="H47" s="691"/>
      <c r="I47" s="691"/>
      <c r="J47" s="691"/>
      <c r="K47" s="691"/>
      <c r="L47" s="692"/>
      <c r="M47" s="694"/>
      <c r="N47" s="695"/>
      <c r="O47" s="695"/>
      <c r="P47" s="695"/>
      <c r="Q47" s="695"/>
      <c r="R47" s="695"/>
      <c r="S47" s="695"/>
      <c r="T47" s="695"/>
      <c r="U47" s="695"/>
      <c r="V47" s="695"/>
      <c r="W47" s="696"/>
      <c r="X47" s="697"/>
    </row>
    <row r="49" spans="1:28" ht="20.100000000000001" customHeight="1">
      <c r="A49" s="9" t="s">
        <v>77</v>
      </c>
    </row>
    <row r="50" spans="1:28" ht="20.100000000000001" customHeight="1">
      <c r="B50" t="s">
        <v>257</v>
      </c>
      <c r="X50" s="8"/>
    </row>
    <row r="51" spans="1:28" ht="60" customHeight="1">
      <c r="B51" s="250" t="s">
        <v>101</v>
      </c>
      <c r="C51" s="703" t="s">
        <v>330</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454</v>
      </c>
      <c r="AA52" s="704" t="s">
        <v>455</v>
      </c>
      <c r="AB52" s="704" t="s">
        <v>277</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c r="D54" s="680"/>
      <c r="E54" s="680"/>
      <c r="F54" s="680"/>
      <c r="G54" s="680"/>
      <c r="H54" s="680"/>
      <c r="I54" s="680"/>
      <c r="J54" s="680"/>
      <c r="K54" s="680"/>
      <c r="L54" s="681"/>
      <c r="M54" s="701"/>
      <c r="N54" s="701"/>
      <c r="O54" s="701"/>
      <c r="P54" s="701"/>
      <c r="Q54" s="701"/>
      <c r="R54" s="701"/>
      <c r="S54" s="701"/>
      <c r="T54" s="701"/>
      <c r="U54" s="701"/>
      <c r="V54" s="701"/>
      <c r="W54" s="394"/>
      <c r="X54" s="258"/>
      <c r="Y54" s="285"/>
      <c r="Z54" s="259"/>
      <c r="AA54" s="260"/>
      <c r="AB54" s="251" t="str">
        <f>IF(Z54="","",Z54-AA54)</f>
        <v/>
      </c>
    </row>
    <row r="55" spans="1:28" ht="37.5" customHeight="1">
      <c r="B55" s="11">
        <f>B54+1</f>
        <v>2</v>
      </c>
      <c r="C55" s="664"/>
      <c r="D55" s="665"/>
      <c r="E55" s="665"/>
      <c r="F55" s="665"/>
      <c r="G55" s="665"/>
      <c r="H55" s="665"/>
      <c r="I55" s="665"/>
      <c r="J55" s="665"/>
      <c r="K55" s="665"/>
      <c r="L55" s="666"/>
      <c r="M55" s="693"/>
      <c r="N55" s="693"/>
      <c r="O55" s="693"/>
      <c r="P55" s="693"/>
      <c r="Q55" s="693"/>
      <c r="R55" s="693"/>
      <c r="S55" s="693"/>
      <c r="T55" s="693"/>
      <c r="U55" s="693"/>
      <c r="V55" s="693"/>
      <c r="W55" s="393"/>
      <c r="X55" s="262"/>
      <c r="Y55" s="262"/>
      <c r="Z55" s="263"/>
      <c r="AA55" s="264"/>
      <c r="AB55" s="252" t="str">
        <f t="shared" ref="AB55:AB59" si="0">IF(Z55="","",Z55-AA55)</f>
        <v/>
      </c>
    </row>
    <row r="56" spans="1:28" ht="37.5" customHeight="1">
      <c r="B56" s="11">
        <f t="shared" ref="B56:B92" si="1">B55+1</f>
        <v>3</v>
      </c>
      <c r="C56" s="664"/>
      <c r="D56" s="665"/>
      <c r="E56" s="665"/>
      <c r="F56" s="665"/>
      <c r="G56" s="665"/>
      <c r="H56" s="665"/>
      <c r="I56" s="665"/>
      <c r="J56" s="665"/>
      <c r="K56" s="665"/>
      <c r="L56" s="666"/>
      <c r="M56" s="693"/>
      <c r="N56" s="693"/>
      <c r="O56" s="693"/>
      <c r="P56" s="693"/>
      <c r="Q56" s="693"/>
      <c r="R56" s="693"/>
      <c r="S56" s="693"/>
      <c r="T56" s="693"/>
      <c r="U56" s="693"/>
      <c r="V56" s="693"/>
      <c r="W56" s="393"/>
      <c r="X56" s="262"/>
      <c r="Y56" s="262"/>
      <c r="Z56" s="263"/>
      <c r="AA56" s="264"/>
      <c r="AB56" s="252" t="str">
        <f t="shared" si="0"/>
        <v/>
      </c>
    </row>
    <row r="57" spans="1:28" ht="37.5" customHeight="1">
      <c r="B57" s="11">
        <f t="shared" si="1"/>
        <v>4</v>
      </c>
      <c r="C57" s="664"/>
      <c r="D57" s="665"/>
      <c r="E57" s="665"/>
      <c r="F57" s="665"/>
      <c r="G57" s="665"/>
      <c r="H57" s="665"/>
      <c r="I57" s="665"/>
      <c r="J57" s="665"/>
      <c r="K57" s="665"/>
      <c r="L57" s="666"/>
      <c r="M57" s="693"/>
      <c r="N57" s="693"/>
      <c r="O57" s="693"/>
      <c r="P57" s="693"/>
      <c r="Q57" s="693"/>
      <c r="R57" s="693"/>
      <c r="S57" s="693"/>
      <c r="T57" s="693"/>
      <c r="U57" s="693"/>
      <c r="V57" s="693"/>
      <c r="W57" s="393"/>
      <c r="X57" s="262"/>
      <c r="Y57" s="262"/>
      <c r="Z57" s="263"/>
      <c r="AA57" s="264"/>
      <c r="AB57" s="252" t="str">
        <f t="shared" si="0"/>
        <v/>
      </c>
    </row>
    <row r="58" spans="1:28" ht="37.5" customHeight="1">
      <c r="B58" s="11">
        <f t="shared" si="1"/>
        <v>5</v>
      </c>
      <c r="C58" s="664"/>
      <c r="D58" s="665"/>
      <c r="E58" s="665"/>
      <c r="F58" s="665"/>
      <c r="G58" s="665"/>
      <c r="H58" s="665"/>
      <c r="I58" s="665"/>
      <c r="J58" s="665"/>
      <c r="K58" s="665"/>
      <c r="L58" s="666"/>
      <c r="M58" s="693"/>
      <c r="N58" s="693"/>
      <c r="O58" s="693"/>
      <c r="P58" s="693"/>
      <c r="Q58" s="693"/>
      <c r="R58" s="693"/>
      <c r="S58" s="693"/>
      <c r="T58" s="693"/>
      <c r="U58" s="693"/>
      <c r="V58" s="693"/>
      <c r="W58" s="393"/>
      <c r="X58" s="262"/>
      <c r="Y58" s="262"/>
      <c r="Z58" s="263"/>
      <c r="AA58" s="264"/>
      <c r="AB58" s="252" t="str">
        <f t="shared" si="0"/>
        <v/>
      </c>
    </row>
    <row r="59" spans="1:28" ht="37.5" customHeight="1">
      <c r="B59" s="11">
        <f t="shared" si="1"/>
        <v>6</v>
      </c>
      <c r="C59" s="664"/>
      <c r="D59" s="665"/>
      <c r="E59" s="665"/>
      <c r="F59" s="665"/>
      <c r="G59" s="665"/>
      <c r="H59" s="665"/>
      <c r="I59" s="665"/>
      <c r="J59" s="665"/>
      <c r="K59" s="665"/>
      <c r="L59" s="666"/>
      <c r="M59" s="693"/>
      <c r="N59" s="693"/>
      <c r="O59" s="693"/>
      <c r="P59" s="693"/>
      <c r="Q59" s="693"/>
      <c r="R59" s="698"/>
      <c r="S59" s="699"/>
      <c r="T59" s="699"/>
      <c r="U59" s="699"/>
      <c r="V59" s="700"/>
      <c r="W59" s="393"/>
      <c r="X59" s="262"/>
      <c r="Y59" s="262"/>
      <c r="Z59" s="263"/>
      <c r="AA59" s="264"/>
      <c r="AB59" s="252" t="str">
        <f t="shared" si="0"/>
        <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4"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76"/>
  <sheetViews>
    <sheetView tabSelected="1" view="pageBreakPreview" topLeftCell="B89" zoomScale="120" zoomScaleNormal="120" zoomScaleSheetLayoutView="120" workbookViewId="0">
      <selection activeCell="AF102" sqref="AF102:AH10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1" t="s">
        <v>66</v>
      </c>
      <c r="Z1" s="1031"/>
      <c r="AA1" s="1031"/>
      <c r="AB1" s="1031"/>
      <c r="AC1" s="1031" t="str">
        <f>IF(基本情報入力シート!C33="","",基本情報入力シート!C33)</f>
        <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
      </c>
      <c r="L15" s="1036"/>
      <c r="M15" s="1036"/>
      <c r="N15" s="1036"/>
      <c r="O15" s="1036"/>
      <c r="P15" s="1036"/>
      <c r="Q15" s="1036"/>
      <c r="R15" s="1036"/>
      <c r="S15" s="1036"/>
      <c r="T15" s="1036"/>
      <c r="U15" s="1037" t="s">
        <v>86</v>
      </c>
      <c r="V15" s="1038"/>
      <c r="W15" s="1038"/>
      <c r="X15" s="1030"/>
      <c r="Y15" s="1035" t="str">
        <f>IF(基本情報入力シート!M47="","",基本情報入力シート!M47)</f>
        <v/>
      </c>
      <c r="Z15" s="1036"/>
      <c r="AA15" s="1036"/>
      <c r="AB15" s="1036"/>
      <c r="AC15" s="1036"/>
      <c r="AD15" s="1036"/>
      <c r="AE15" s="1036"/>
      <c r="AF15" s="1036"/>
      <c r="AG15" s="1036"/>
      <c r="AH15" s="1036"/>
      <c r="AI15" s="1036"/>
      <c r="AJ15" s="1039"/>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875" t="s">
        <v>264</v>
      </c>
      <c r="D19" s="876"/>
      <c r="E19" s="876"/>
      <c r="F19" s="876"/>
      <c r="G19" s="876"/>
      <c r="H19" s="876"/>
      <c r="I19" s="876"/>
      <c r="J19" s="876"/>
      <c r="K19" s="876"/>
      <c r="L19" s="877"/>
      <c r="M19" s="354"/>
      <c r="N19" s="878" t="s">
        <v>265</v>
      </c>
      <c r="O19" s="879"/>
      <c r="P19" s="879"/>
      <c r="Q19" s="879"/>
      <c r="R19" s="879"/>
      <c r="S19" s="879"/>
      <c r="T19" s="879"/>
      <c r="U19" s="879"/>
      <c r="V19" s="879"/>
      <c r="W19" s="880"/>
      <c r="X19" s="377"/>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331</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332</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333</v>
      </c>
      <c r="B25" s="463" t="s">
        <v>338</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334</v>
      </c>
      <c r="B26" s="463" t="s">
        <v>339</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335</v>
      </c>
      <c r="B27" s="874" t="s">
        <v>340</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336</v>
      </c>
      <c r="B28" s="463" t="s">
        <v>337</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288</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289</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t="str">
        <f>IF(Y3=0,"",Y3)</f>
        <v/>
      </c>
      <c r="E32" s="889"/>
      <c r="F32" s="400" t="s">
        <v>271</v>
      </c>
      <c r="G32" s="401"/>
      <c r="H32" s="401"/>
      <c r="I32" s="401"/>
      <c r="J32" s="401"/>
      <c r="K32" s="401"/>
      <c r="L32" s="401"/>
      <c r="M32" s="401"/>
      <c r="N32" s="401"/>
      <c r="O32" s="369"/>
      <c r="P32" s="890">
        <f>SUM(P37,W37,AD37)</f>
        <v>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290</v>
      </c>
      <c r="C33" s="894"/>
      <c r="D33" s="894"/>
      <c r="E33" s="894"/>
      <c r="F33" s="894"/>
      <c r="G33" s="894"/>
      <c r="H33" s="894"/>
      <c r="I33" s="894"/>
      <c r="J33" s="894"/>
      <c r="K33" s="894"/>
      <c r="L33" s="894"/>
      <c r="M33" s="894"/>
      <c r="N33" s="894"/>
      <c r="O33" s="895"/>
      <c r="P33" s="890">
        <f>SUM(P38,W38,AD38)</f>
        <v>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291</v>
      </c>
      <c r="B35" s="396"/>
      <c r="C35" s="397"/>
      <c r="D35" s="397"/>
      <c r="E35" s="397"/>
      <c r="F35" s="397"/>
      <c r="G35" s="397"/>
      <c r="H35" s="397"/>
      <c r="I35" s="397"/>
      <c r="J35" s="397"/>
      <c r="K35" s="397"/>
      <c r="L35" s="397"/>
      <c r="M35" s="397"/>
      <c r="N35" s="397"/>
      <c r="O35" s="397"/>
      <c r="P35" s="397"/>
      <c r="Q35" s="397"/>
      <c r="R35" s="397"/>
      <c r="S35" s="397"/>
      <c r="T35" s="397"/>
      <c r="U35" s="397"/>
      <c r="V35" s="404" t="s">
        <v>292</v>
      </c>
      <c r="W35" s="405"/>
      <c r="X35" s="405"/>
      <c r="Y35" s="405"/>
      <c r="Z35" s="406"/>
      <c r="AA35" s="406"/>
      <c r="AB35" s="407"/>
      <c r="AC35" s="404" t="s">
        <v>242</v>
      </c>
      <c r="AD35" s="405"/>
      <c r="AE35" s="405"/>
      <c r="AF35" s="405"/>
      <c r="AG35" s="405"/>
      <c r="AH35" s="405"/>
      <c r="AI35" s="406"/>
      <c r="AJ35" s="404" t="s">
        <v>293</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
      </c>
      <c r="W36" s="900" t="s">
        <v>268</v>
      </c>
      <c r="X36" s="901"/>
      <c r="Y36" s="901"/>
      <c r="Z36" s="901"/>
      <c r="AA36" s="901"/>
      <c r="AB36" s="902"/>
      <c r="AC36" s="469" t="str">
        <f>IF(M19="○", IF(W37="","",IF(W38="","",IF(W38&gt;W37,"○","☓"))),"")</f>
        <v/>
      </c>
      <c r="AD36" s="900" t="s">
        <v>269</v>
      </c>
      <c r="AE36" s="901"/>
      <c r="AF36" s="901"/>
      <c r="AG36" s="901"/>
      <c r="AH36" s="901"/>
      <c r="AI36" s="902"/>
      <c r="AJ36" s="469" t="str">
        <f>IF(X19="○", IF(AD37="","",IF(AD38="","",IF(AD38&gt;AD37,"○","☓"))),"")</f>
        <v/>
      </c>
      <c r="AK36" s="361"/>
      <c r="AL36" s="746" t="s">
        <v>341</v>
      </c>
      <c r="AM36" s="746"/>
      <c r="AN36" s="746"/>
      <c r="AO36" s="746"/>
      <c r="AP36" s="746"/>
      <c r="AQ36" s="746"/>
      <c r="AR36" s="746"/>
      <c r="AS36" s="746"/>
      <c r="AT36" s="746"/>
      <c r="AU36" s="746"/>
      <c r="AV36" s="747"/>
    </row>
    <row r="37" spans="1:49" ht="21" customHeight="1" thickBot="1">
      <c r="A37" s="362" t="s">
        <v>8</v>
      </c>
      <c r="B37" s="896" t="s">
        <v>270</v>
      </c>
      <c r="C37" s="896"/>
      <c r="D37" s="897" t="str">
        <f>IF(Y3=0,"",Y3)</f>
        <v/>
      </c>
      <c r="E37" s="897"/>
      <c r="F37" s="363" t="s">
        <v>271</v>
      </c>
      <c r="G37" s="364"/>
      <c r="H37" s="364"/>
      <c r="I37" s="364"/>
      <c r="J37" s="364"/>
      <c r="K37" s="364"/>
      <c r="L37" s="364"/>
      <c r="M37" s="364"/>
      <c r="N37" s="364"/>
      <c r="O37" s="365"/>
      <c r="P37" s="898" t="str">
        <f>IF('別紙様式2-2 個表_処遇'!O5="","",'別紙様式2-2 個表_処遇'!O5)</f>
        <v/>
      </c>
      <c r="Q37" s="899"/>
      <c r="R37" s="899"/>
      <c r="S37" s="899"/>
      <c r="T37" s="899"/>
      <c r="U37" s="899"/>
      <c r="V37" s="366" t="s">
        <v>1</v>
      </c>
      <c r="W37" s="898" t="str">
        <f>IF('別紙様式2-3 個表_特定'!O5="","",'別紙様式2-3 個表_特定'!O5)</f>
        <v/>
      </c>
      <c r="X37" s="899"/>
      <c r="Y37" s="899"/>
      <c r="Z37" s="899"/>
      <c r="AA37" s="899"/>
      <c r="AB37" s="899"/>
      <c r="AC37" s="366" t="s">
        <v>1</v>
      </c>
      <c r="AD37" s="898" t="str">
        <f>IF('別紙様式2-4 個表_ベースアップ'!O5="","",'別紙様式2-4 個表_ベースアップ'!O5)</f>
        <v/>
      </c>
      <c r="AE37" s="899"/>
      <c r="AF37" s="899"/>
      <c r="AG37" s="899"/>
      <c r="AH37" s="899"/>
      <c r="AI37" s="899"/>
      <c r="AJ37" s="470" t="s">
        <v>1</v>
      </c>
      <c r="AK37" s="361"/>
      <c r="AL37" s="367"/>
      <c r="AT37" s="52"/>
    </row>
    <row r="38" spans="1:49" ht="21" customHeight="1" thickBot="1">
      <c r="A38" s="362" t="s">
        <v>9</v>
      </c>
      <c r="B38" s="1061" t="s">
        <v>272</v>
      </c>
      <c r="C38" s="1062"/>
      <c r="D38" s="1062"/>
      <c r="E38" s="1062"/>
      <c r="F38" s="1062"/>
      <c r="G38" s="1062"/>
      <c r="H38" s="1062"/>
      <c r="I38" s="1062"/>
      <c r="J38" s="1062"/>
      <c r="K38" s="1062"/>
      <c r="L38" s="1062"/>
      <c r="M38" s="1062"/>
      <c r="N38" s="1062"/>
      <c r="O38" s="1062"/>
      <c r="P38" s="1083"/>
      <c r="Q38" s="1084"/>
      <c r="R38" s="1084"/>
      <c r="S38" s="1084"/>
      <c r="T38" s="1084"/>
      <c r="U38" s="1085"/>
      <c r="V38" s="408" t="s">
        <v>1</v>
      </c>
      <c r="W38" s="1086"/>
      <c r="X38" s="1087"/>
      <c r="Y38" s="1087"/>
      <c r="Z38" s="1087"/>
      <c r="AA38" s="1087"/>
      <c r="AB38" s="1088"/>
      <c r="AC38" s="368" t="s">
        <v>1</v>
      </c>
      <c r="AD38" s="1080">
        <f>S139+S142</f>
        <v>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456</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343</v>
      </c>
      <c r="AL42" s="465"/>
      <c r="AM42" s="465"/>
      <c r="AN42" s="465"/>
      <c r="AO42" s="465"/>
      <c r="AP42" s="465"/>
      <c r="AQ42" s="465"/>
      <c r="AR42" s="465"/>
      <c r="AS42" s="465"/>
      <c r="AT42" s="465"/>
      <c r="AU42" s="465"/>
      <c r="AV42" s="465"/>
      <c r="AW42" s="465"/>
    </row>
    <row r="43" spans="1:49" customFormat="1" ht="12.75" customHeight="1">
      <c r="A43" s="467" t="s">
        <v>60</v>
      </c>
      <c r="B43" s="472" t="s">
        <v>344</v>
      </c>
      <c r="AL43" s="465"/>
      <c r="AM43" s="465"/>
      <c r="AN43" s="465"/>
      <c r="AO43" s="465"/>
      <c r="AP43" s="465"/>
      <c r="AQ43" s="465"/>
      <c r="AR43" s="465"/>
      <c r="AS43" s="465"/>
      <c r="AT43" s="465"/>
      <c r="AU43" s="465"/>
      <c r="AV43" s="465"/>
      <c r="AW43" s="465"/>
    </row>
    <row r="44" spans="1:49" customFormat="1" ht="12.75" customHeight="1">
      <c r="A44" s="467" t="s">
        <v>60</v>
      </c>
      <c r="B44" s="472" t="s">
        <v>342</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294</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295</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0</v>
      </c>
      <c r="B48" s="905"/>
      <c r="C48" s="906" t="s">
        <v>296</v>
      </c>
      <c r="D48" s="906"/>
      <c r="E48" s="906"/>
      <c r="F48" s="906"/>
      <c r="G48" s="906"/>
      <c r="H48" s="906"/>
      <c r="I48" s="906"/>
      <c r="J48" s="906"/>
      <c r="K48" s="906"/>
      <c r="L48" s="906"/>
      <c r="M48" s="906"/>
      <c r="N48" s="906"/>
      <c r="O48" s="906"/>
      <c r="P48" s="906"/>
      <c r="Q48" s="906"/>
      <c r="R48" s="906"/>
      <c r="S48" s="906"/>
      <c r="T48" s="906"/>
      <c r="U48" s="906"/>
      <c r="V48" s="907"/>
      <c r="W48" s="397" t="s">
        <v>297</v>
      </c>
      <c r="X48" s="360" t="str">
        <f>IF(A48="","",IF(A48=TRUE,"○","×"))</f>
        <v>×</v>
      </c>
      <c r="Y48" s="411" t="s">
        <v>298</v>
      </c>
      <c r="Z48" s="397"/>
      <c r="AA48" s="397"/>
      <c r="AB48" s="397"/>
      <c r="AC48" s="397"/>
      <c r="AD48" s="397"/>
      <c r="AE48" s="397"/>
      <c r="AF48" s="397"/>
      <c r="AG48" s="397"/>
      <c r="AH48" s="397"/>
      <c r="AI48" s="397"/>
      <c r="AJ48" s="397"/>
      <c r="AL48" s="746" t="s">
        <v>345</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346</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347</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348</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299</v>
      </c>
      <c r="B53" s="1074"/>
      <c r="C53" s="1074"/>
      <c r="D53" s="1074"/>
      <c r="E53" s="1074"/>
      <c r="F53" s="1074"/>
      <c r="G53" s="1074"/>
      <c r="H53" s="1074"/>
      <c r="I53" s="1074"/>
      <c r="J53" s="1074"/>
      <c r="K53" s="1074"/>
      <c r="L53" s="1074"/>
      <c r="M53" s="1074"/>
      <c r="N53" s="1074"/>
      <c r="O53" s="1074"/>
      <c r="P53" s="1074"/>
      <c r="Q53" s="1074"/>
      <c r="R53" s="1075"/>
      <c r="S53" s="1076">
        <f>P38</f>
        <v>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
      </c>
      <c r="AK53"/>
      <c r="AL53" s="745" t="s">
        <v>351</v>
      </c>
      <c r="AM53" s="746"/>
      <c r="AN53" s="746"/>
      <c r="AO53" s="746"/>
      <c r="AP53" s="746"/>
      <c r="AQ53" s="746"/>
      <c r="AR53" s="746"/>
      <c r="AS53" s="746"/>
      <c r="AT53" s="746"/>
      <c r="AU53" s="746"/>
      <c r="AV53" s="747"/>
    </row>
    <row r="54" spans="1:52" ht="33" customHeight="1" thickBot="1">
      <c r="A54" s="381" t="s">
        <v>300</v>
      </c>
      <c r="B54" s="382"/>
      <c r="C54" s="382"/>
      <c r="D54" s="382"/>
      <c r="E54" s="382"/>
      <c r="F54" s="382"/>
      <c r="G54" s="382"/>
      <c r="H54" s="382"/>
      <c r="I54" s="382"/>
      <c r="J54" s="382"/>
      <c r="K54" s="382"/>
      <c r="L54" s="383"/>
      <c r="M54" s="384"/>
      <c r="N54" s="385" t="s">
        <v>15</v>
      </c>
      <c r="O54" s="385"/>
      <c r="P54" s="1082"/>
      <c r="Q54" s="1082"/>
      <c r="R54" s="385" t="s">
        <v>10</v>
      </c>
      <c r="S54" s="1082"/>
      <c r="T54" s="1082"/>
      <c r="U54" s="385" t="s">
        <v>11</v>
      </c>
      <c r="V54" s="1071" t="s">
        <v>12</v>
      </c>
      <c r="W54" s="1071"/>
      <c r="X54" s="385" t="s">
        <v>15</v>
      </c>
      <c r="Y54" s="385"/>
      <c r="Z54" s="1082"/>
      <c r="AA54" s="1082"/>
      <c r="AB54" s="385" t="s">
        <v>10</v>
      </c>
      <c r="AC54" s="1082"/>
      <c r="AD54" s="1082"/>
      <c r="AE54" s="385" t="s">
        <v>11</v>
      </c>
      <c r="AF54" s="385" t="s">
        <v>103</v>
      </c>
      <c r="AG54" s="385" t="str">
        <f>IF(P54&gt;=1,(Z54*12+AC54)-(P54*12+S54)+1,"")</f>
        <v/>
      </c>
      <c r="AH54" s="1071" t="s">
        <v>104</v>
      </c>
      <c r="AI54" s="1071"/>
      <c r="AJ54" s="507" t="s">
        <v>42</v>
      </c>
      <c r="AK54" s="367"/>
      <c r="AS54" s="52"/>
    </row>
    <row r="55" spans="1:52" s="1" customFormat="1" ht="26.25" customHeight="1">
      <c r="A55" s="1067" t="s">
        <v>28</v>
      </c>
      <c r="B55" s="1068"/>
      <c r="C55" s="1068"/>
      <c r="D55" s="1068"/>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349</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350</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108</v>
      </c>
      <c r="M61" s="794"/>
      <c r="N61" s="794"/>
      <c r="O61" s="852"/>
      <c r="P61" s="852"/>
      <c r="Q61" s="502" t="s">
        <v>4</v>
      </c>
      <c r="R61" s="852"/>
      <c r="S61" s="852"/>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352</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353</v>
      </c>
      <c r="B64" s="856" t="s">
        <v>354</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355</v>
      </c>
      <c r="V65" s="858"/>
      <c r="W65" s="858"/>
      <c r="X65" s="858"/>
      <c r="Y65" s="858"/>
      <c r="Z65" s="858"/>
      <c r="AA65" s="858"/>
      <c r="AB65" s="858"/>
      <c r="AC65" s="858"/>
      <c r="AD65" s="858"/>
      <c r="AE65" s="858"/>
      <c r="AF65" s="858"/>
      <c r="AG65" s="515" t="b">
        <v>0</v>
      </c>
      <c r="AH65" s="516" t="s">
        <v>43</v>
      </c>
      <c r="AI65" s="517"/>
      <c r="AJ65" s="61" t="str">
        <f>IF(B19="○", IF(COUNTIF('別紙様式2-2 個表_処遇'!S11:S110,"*加算Ⅰ*")+COUNTIF('別紙様式2-2 個表_処遇'!S11:S110,"*加算Ⅱ*"),IF(AG65=TRUE,"○","×"),""),"")</f>
        <v/>
      </c>
      <c r="AL65" s="745" t="s">
        <v>356</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355</v>
      </c>
      <c r="V70" s="860"/>
      <c r="W70" s="860"/>
      <c r="X70" s="860"/>
      <c r="Y70" s="860"/>
      <c r="Z70" s="860"/>
      <c r="AA70" s="860"/>
      <c r="AB70" s="860"/>
      <c r="AC70" s="860"/>
      <c r="AD70" s="860"/>
      <c r="AE70" s="860"/>
      <c r="AF70" s="860"/>
      <c r="AG70" s="515" t="b">
        <v>0</v>
      </c>
      <c r="AH70" s="516" t="s">
        <v>43</v>
      </c>
      <c r="AI70" s="517"/>
      <c r="AJ70" s="61" t="str">
        <f>IF(B19="○", IF(COUNTIF('別紙様式2-2 個表_処遇'!S11:S110,"*加算Ⅰ*")+COUNTIF('別紙様式2-2 個表_処遇'!S11:S110,"*加算Ⅱ*"),IF(AND(AG70=TRUE, OR(AND(K72=TRUE,M74&lt;&gt;""), AND(K75=TRUE,M76&lt;&gt;""))),"○","×"),""),"")</f>
        <v/>
      </c>
      <c r="AK70" s="117"/>
      <c r="AL70" s="745" t="s">
        <v>357</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0</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745" t="s">
        <v>358</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0</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0</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359</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360</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361</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362</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363</v>
      </c>
      <c r="B90" s="755" t="s">
        <v>368</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364</v>
      </c>
      <c r="B91" s="755" t="s">
        <v>369</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365</v>
      </c>
      <c r="B92" s="472" t="s">
        <v>370</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366</v>
      </c>
      <c r="B93" s="846" t="s">
        <v>367</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311</v>
      </c>
      <c r="B95" s="423"/>
      <c r="C95" s="424"/>
      <c r="D95" s="424"/>
      <c r="E95" s="424"/>
      <c r="F95" s="424"/>
      <c r="G95" s="424"/>
      <c r="H95" s="424"/>
      <c r="I95" s="424"/>
      <c r="J95" s="424"/>
      <c r="K95" s="424"/>
      <c r="L95" s="425"/>
      <c r="M95" s="425"/>
      <c r="N95" s="425"/>
      <c r="O95" s="425"/>
      <c r="P95" s="425"/>
      <c r="Q95" s="425"/>
      <c r="R95" s="425"/>
      <c r="S95" s="1078">
        <f>W38</f>
        <v>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371</v>
      </c>
      <c r="B96"/>
      <c r="C96" s="529"/>
      <c r="D96" s="529"/>
      <c r="E96" s="529"/>
      <c r="F96" s="529"/>
      <c r="G96" s="529"/>
      <c r="H96" s="529"/>
      <c r="I96" s="529"/>
      <c r="J96" s="529"/>
      <c r="K96" s="529"/>
      <c r="L96" s="530"/>
      <c r="M96" s="530"/>
      <c r="N96" s="529"/>
      <c r="O96" s="529"/>
      <c r="P96" s="531"/>
      <c r="Q96" s="531"/>
      <c r="R96" s="532"/>
      <c r="S96" s="971" t="s">
        <v>312</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372</v>
      </c>
      <c r="C97" s="916"/>
      <c r="D97" s="916"/>
      <c r="E97" s="916"/>
      <c r="F97" s="916"/>
      <c r="G97" s="916"/>
      <c r="H97" s="916"/>
      <c r="I97" s="916"/>
      <c r="J97" s="916"/>
      <c r="K97" s="916"/>
      <c r="L97" s="916"/>
      <c r="M97" s="916"/>
      <c r="N97" s="916"/>
      <c r="O97" s="916"/>
      <c r="P97" s="916"/>
      <c r="Q97" s="916"/>
      <c r="R97" s="917"/>
      <c r="S97" s="928" t="b">
        <v>0</v>
      </c>
      <c r="T97" s="929"/>
      <c r="U97" s="929"/>
      <c r="V97" s="929"/>
      <c r="W97" s="930"/>
      <c r="X97" s="533"/>
      <c r="Y97" s="924" t="b">
        <v>0</v>
      </c>
      <c r="Z97" s="925"/>
      <c r="AA97" s="925"/>
      <c r="AB97" s="925"/>
      <c r="AC97" s="926"/>
      <c r="AD97" s="552"/>
      <c r="AE97" s="924" t="b">
        <v>0</v>
      </c>
      <c r="AF97" s="925"/>
      <c r="AG97" s="925"/>
      <c r="AH97" s="925"/>
      <c r="AI97" s="927"/>
      <c r="AJ97" s="553" t="str">
        <f>IF(M19="○", IF(OR(AND(NOT(S97),NOT(Y97),AE97),AND(NOT(S97),NOT(Y97),NOT(AE97))),"×","○"),"")</f>
        <v/>
      </c>
      <c r="AK97" s="534"/>
      <c r="AL97" s="745" t="s">
        <v>373</v>
      </c>
      <c r="AM97" s="760"/>
      <c r="AN97" s="760"/>
      <c r="AO97" s="760"/>
      <c r="AP97" s="760"/>
      <c r="AQ97" s="760"/>
      <c r="AR97" s="760"/>
      <c r="AS97" s="760"/>
      <c r="AT97" s="760"/>
      <c r="AU97" s="760"/>
      <c r="AV97" s="761"/>
      <c r="AW97" s="465"/>
    </row>
    <row r="98" spans="1:54" customFormat="1" ht="18.75" customHeight="1" thickBot="1">
      <c r="A98" s="535"/>
      <c r="B98" s="918" t="s">
        <v>374</v>
      </c>
      <c r="C98" s="919"/>
      <c r="D98" s="919"/>
      <c r="E98" s="919"/>
      <c r="F98" s="919"/>
      <c r="G98" s="919"/>
      <c r="H98" s="919"/>
      <c r="I98" s="919"/>
      <c r="J98" s="919"/>
      <c r="K98" s="919"/>
      <c r="L98" s="919"/>
      <c r="M98" s="919"/>
      <c r="N98" s="919"/>
      <c r="O98" s="919"/>
      <c r="P98" s="919"/>
      <c r="Q98" s="919"/>
      <c r="R98" s="920"/>
      <c r="S98" s="1054"/>
      <c r="T98" s="922"/>
      <c r="U98" s="922"/>
      <c r="V98" s="922"/>
      <c r="W98" s="923"/>
      <c r="X98" s="536" t="s">
        <v>302</v>
      </c>
      <c r="Y98" s="921"/>
      <c r="Z98" s="922"/>
      <c r="AA98" s="922"/>
      <c r="AB98" s="922"/>
      <c r="AC98" s="923"/>
      <c r="AD98" s="537" t="s">
        <v>302</v>
      </c>
      <c r="AE98" s="921"/>
      <c r="AF98" s="922"/>
      <c r="AG98" s="922"/>
      <c r="AH98" s="922"/>
      <c r="AI98" s="923"/>
      <c r="AJ98" s="538" t="s">
        <v>18</v>
      </c>
      <c r="AK98" s="807" t="s">
        <v>375</v>
      </c>
      <c r="AL98" s="465"/>
      <c r="AM98" s="465"/>
      <c r="AN98" s="465"/>
      <c r="AO98" s="465"/>
      <c r="AP98" s="465"/>
      <c r="AQ98" s="465"/>
      <c r="AR98" s="465"/>
      <c r="AS98" s="465"/>
      <c r="AT98" s="465"/>
      <c r="AU98" s="465"/>
      <c r="AV98" s="465"/>
      <c r="AW98" s="465"/>
    </row>
    <row r="99" spans="1:54" customFormat="1" ht="17.25" customHeight="1" thickBot="1">
      <c r="A99" s="535"/>
      <c r="B99" s="808" t="s">
        <v>376</v>
      </c>
      <c r="C99" s="809"/>
      <c r="D99" s="809"/>
      <c r="E99" s="809"/>
      <c r="F99" s="809"/>
      <c r="G99" s="809"/>
      <c r="H99" s="809"/>
      <c r="I99" s="809"/>
      <c r="J99" s="809"/>
      <c r="K99" s="809"/>
      <c r="L99" s="809"/>
      <c r="M99" s="809"/>
      <c r="N99" s="809"/>
      <c r="O99" s="809"/>
      <c r="P99" s="809"/>
      <c r="Q99" s="809"/>
      <c r="R99" s="810"/>
      <c r="S99" s="814"/>
      <c r="T99" s="815"/>
      <c r="U99" s="815"/>
      <c r="V99" s="815"/>
      <c r="W99" s="816"/>
      <c r="X99" s="820" t="s">
        <v>303</v>
      </c>
      <c r="Y99" s="822"/>
      <c r="Z99" s="815"/>
      <c r="AA99" s="815"/>
      <c r="AB99" s="815"/>
      <c r="AC99" s="816"/>
      <c r="AD99" s="824" t="s">
        <v>303</v>
      </c>
      <c r="AE99" s="822"/>
      <c r="AF99" s="815"/>
      <c r="AG99" s="815"/>
      <c r="AH99" s="815"/>
      <c r="AI99" s="826"/>
      <c r="AJ99" s="539" t="str">
        <f>IF(M19="○", IF(AND(S97=TRUE,Y97=TRUE), IF(AND(S99&gt;Y99, Y99&gt;0),"○","×"),""),"")</f>
        <v/>
      </c>
      <c r="AK99" s="807"/>
      <c r="AL99" s="745" t="s">
        <v>379</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
      </c>
      <c r="AK100" s="828" t="s">
        <v>310</v>
      </c>
      <c r="AL100" s="745" t="s">
        <v>380</v>
      </c>
      <c r="AM100" s="760"/>
      <c r="AN100" s="760"/>
      <c r="AO100" s="760"/>
      <c r="AP100" s="760"/>
      <c r="AQ100" s="760"/>
      <c r="AR100" s="760"/>
      <c r="AS100" s="760"/>
      <c r="AT100" s="760"/>
      <c r="AU100" s="760"/>
      <c r="AV100" s="761"/>
      <c r="AW100" s="465"/>
    </row>
    <row r="101" spans="1:54" customFormat="1" ht="18.75" customHeight="1">
      <c r="A101" s="535"/>
      <c r="B101" s="934" t="s">
        <v>304</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0</v>
      </c>
      <c r="T101" s="836"/>
      <c r="U101" s="836"/>
      <c r="V101" s="836"/>
      <c r="W101" s="836"/>
      <c r="X101" s="540" t="s">
        <v>122</v>
      </c>
      <c r="Y101" s="937">
        <f>IFERROR(S95/((IFERROR(S98/(Y99/S99), 0))+IFERROR(Y98/(Y99/Y99),0)+IFERROR(AE98/(Y99/AE99),0))/Y115,0)</f>
        <v>0</v>
      </c>
      <c r="Z101" s="836"/>
      <c r="AA101" s="836"/>
      <c r="AB101" s="836"/>
      <c r="AC101" s="836"/>
      <c r="AD101" s="540" t="s">
        <v>122</v>
      </c>
      <c r="AE101" s="937">
        <f>IFERROR(S95/((IFERROR(S98/(AE99/S99), 0))+IFERROR(Y98/(AE99/Y99),0)+IFERROR(AE98/(AE99/AE99),0))/Y115,0)</f>
        <v>0</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309</v>
      </c>
      <c r="C102" s="935"/>
      <c r="D102" s="935"/>
      <c r="E102" s="935"/>
      <c r="F102" s="935"/>
      <c r="G102" s="935"/>
      <c r="H102" s="935"/>
      <c r="I102" s="935"/>
      <c r="J102" s="935"/>
      <c r="K102" s="935"/>
      <c r="L102" s="935"/>
      <c r="M102" s="935"/>
      <c r="N102" s="935"/>
      <c r="O102" s="935"/>
      <c r="P102" s="935"/>
      <c r="Q102" s="935"/>
      <c r="R102" s="936"/>
      <c r="S102" s="542" t="s">
        <v>112</v>
      </c>
      <c r="T102" s="834" t="e">
        <f>S98*S101*Y115</f>
        <v>#VALUE!</v>
      </c>
      <c r="U102" s="834"/>
      <c r="V102" s="834"/>
      <c r="W102" s="543" t="s">
        <v>122</v>
      </c>
      <c r="X102" s="544" t="s">
        <v>123</v>
      </c>
      <c r="Y102" s="545" t="s">
        <v>112</v>
      </c>
      <c r="Z102" s="938" t="e">
        <f>Y98*Y101*Y115</f>
        <v>#VALUE!</v>
      </c>
      <c r="AA102" s="938"/>
      <c r="AB102" s="938"/>
      <c r="AC102" s="546" t="s">
        <v>122</v>
      </c>
      <c r="AD102" s="544" t="s">
        <v>123</v>
      </c>
      <c r="AE102" s="545" t="s">
        <v>112</v>
      </c>
      <c r="AF102" s="938" t="e">
        <f>AE98*AE101*Y115</f>
        <v>#VALUE!</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377</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378</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c r="Z104" s="830"/>
      <c r="AA104" s="830"/>
      <c r="AB104" s="830"/>
      <c r="AC104" s="830"/>
      <c r="AD104" s="550" t="s">
        <v>1</v>
      </c>
      <c r="AE104" s="551" t="s">
        <v>297</v>
      </c>
      <c r="AF104" s="554" t="str">
        <f>IF(M19="○", IF(Y104,IF(Y104&lt;=4400000,"○","☓"),""),"")</f>
        <v/>
      </c>
      <c r="AG104" s="555" t="s">
        <v>301</v>
      </c>
      <c r="AH104" s="1"/>
      <c r="AI104" s="1"/>
      <c r="AJ104" s="1"/>
      <c r="AK104" s="1"/>
      <c r="AL104" s="745" t="s">
        <v>381</v>
      </c>
      <c r="AM104" s="746"/>
      <c r="AN104" s="746"/>
      <c r="AO104" s="746"/>
      <c r="AP104" s="746"/>
      <c r="AQ104" s="746"/>
      <c r="AR104" s="746"/>
      <c r="AS104" s="746"/>
      <c r="AT104" s="746"/>
      <c r="AU104" s="746"/>
      <c r="AV104" s="747"/>
      <c r="AW104" s="465"/>
    </row>
    <row r="105" spans="1:54" s="1" customFormat="1" ht="28.5" customHeight="1" thickBot="1">
      <c r="A105" s="556"/>
      <c r="B105" s="911" t="s">
        <v>382</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c r="Z105" s="830"/>
      <c r="AA105" s="830"/>
      <c r="AB105" s="830"/>
      <c r="AC105" s="830"/>
      <c r="AD105" s="541" t="s">
        <v>306</v>
      </c>
      <c r="AE105" s="557" t="s">
        <v>297</v>
      </c>
      <c r="AF105" s="831" t="str">
        <f>IF(M19="○",IF(OR(Y105&gt;=Y106,OR(C108,C109,C110,C111)=TRUE),"○","☓"),"")</f>
        <v/>
      </c>
      <c r="AG105" s="833" t="s">
        <v>305</v>
      </c>
      <c r="AJ105" s="558"/>
      <c r="AK105"/>
      <c r="AL105" s="739" t="s">
        <v>383</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384</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0</v>
      </c>
      <c r="Z106" s="932"/>
      <c r="AA106" s="932"/>
      <c r="AB106" s="932"/>
      <c r="AC106" s="933"/>
      <c r="AD106" s="559" t="s">
        <v>308</v>
      </c>
      <c r="AE106" s="557" t="s">
        <v>297</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385</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386</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387</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388</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320</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389</v>
      </c>
      <c r="B115" s="758"/>
      <c r="C115" s="758"/>
      <c r="D115" s="961"/>
      <c r="E115" s="581"/>
      <c r="F115" s="507" t="s">
        <v>15</v>
      </c>
      <c r="G115" s="479"/>
      <c r="H115" s="962"/>
      <c r="I115" s="962"/>
      <c r="J115" s="479" t="s">
        <v>10</v>
      </c>
      <c r="K115" s="962"/>
      <c r="L115" s="962"/>
      <c r="M115" s="479" t="s">
        <v>11</v>
      </c>
      <c r="N115" s="582" t="s">
        <v>12</v>
      </c>
      <c r="O115" s="582"/>
      <c r="P115" s="479" t="s">
        <v>15</v>
      </c>
      <c r="Q115" s="479"/>
      <c r="R115" s="962"/>
      <c r="S115" s="962"/>
      <c r="T115" s="479" t="s">
        <v>10</v>
      </c>
      <c r="U115" s="962"/>
      <c r="V115" s="962"/>
      <c r="W115" s="479" t="s">
        <v>11</v>
      </c>
      <c r="X115" s="479" t="s">
        <v>103</v>
      </c>
      <c r="Y115" s="479" t="str">
        <f>IF(H115&gt;=1,(R115*12+U115)-(H115*12+K115)+1,"")</f>
        <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
      </c>
      <c r="AK115" s="412"/>
      <c r="AL115" s="745" t="s">
        <v>390</v>
      </c>
      <c r="AM115" s="760"/>
      <c r="AN115" s="760"/>
      <c r="AO115" s="760"/>
      <c r="AP115" s="760"/>
      <c r="AQ115" s="760"/>
      <c r="AR115" s="760"/>
      <c r="AS115" s="760"/>
      <c r="AT115" s="760"/>
      <c r="AU115" s="760"/>
      <c r="AV115" s="761"/>
      <c r="AW115" s="485"/>
    </row>
    <row r="116" spans="1:52" customFormat="1" ht="45" customHeight="1" thickBot="1">
      <c r="A116" s="781" t="s">
        <v>321</v>
      </c>
      <c r="B116" s="782"/>
      <c r="C116" s="782"/>
      <c r="D116" s="782"/>
      <c r="E116" s="796"/>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391</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v>
      </c>
      <c r="AK117" s="1"/>
      <c r="AL117" s="745" t="s">
        <v>394</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0</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392</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393</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c r="O124" s="795"/>
      <c r="P124" s="502" t="s">
        <v>4</v>
      </c>
      <c r="Q124" s="795"/>
      <c r="R124" s="795"/>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395</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396</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745" t="s">
        <v>397</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0</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398</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399</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400</v>
      </c>
      <c r="AL134" s="754" t="s">
        <v>401</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402</v>
      </c>
      <c r="B135" s="755" t="s">
        <v>403</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313</v>
      </c>
      <c r="B137" s="1074"/>
      <c r="C137" s="1074"/>
      <c r="D137" s="1074"/>
      <c r="E137" s="1074"/>
      <c r="F137" s="1074"/>
      <c r="G137" s="1074"/>
      <c r="H137" s="1074"/>
      <c r="I137" s="1074"/>
      <c r="J137" s="1074"/>
      <c r="K137" s="1074"/>
      <c r="L137" s="1074"/>
      <c r="M137" s="1074"/>
      <c r="N137" s="1074"/>
      <c r="O137" s="1074"/>
      <c r="P137" s="1074"/>
      <c r="Q137" s="1074"/>
      <c r="R137" s="1075"/>
      <c r="S137" s="976">
        <f>S139+S142</f>
        <v>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319</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318</v>
      </c>
      <c r="B139" s="979"/>
      <c r="C139" s="419" t="s">
        <v>314</v>
      </c>
      <c r="D139" s="419"/>
      <c r="E139" s="419"/>
      <c r="F139" s="419"/>
      <c r="G139" s="419"/>
      <c r="H139" s="419"/>
      <c r="I139" s="419"/>
      <c r="J139" s="419"/>
      <c r="K139" s="419"/>
      <c r="L139" s="419"/>
      <c r="M139" s="419"/>
      <c r="N139" s="419"/>
      <c r="O139" s="419"/>
      <c r="P139" s="419"/>
      <c r="Q139" s="419"/>
      <c r="R139" s="419"/>
      <c r="S139" s="1110"/>
      <c r="T139" s="1111"/>
      <c r="U139" s="1111"/>
      <c r="V139" s="1111"/>
      <c r="W139" s="1112"/>
      <c r="X139" s="417" t="s">
        <v>1</v>
      </c>
      <c r="Y139" s="418"/>
      <c r="Z139" s="429"/>
      <c r="AA139" s="430"/>
      <c r="AB139" s="431"/>
      <c r="AC139" s="431"/>
      <c r="AD139" s="432"/>
      <c r="AE139" s="988" t="s">
        <v>297</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315</v>
      </c>
      <c r="E140" s="951"/>
      <c r="F140" s="951"/>
      <c r="G140" s="951"/>
      <c r="H140" s="951"/>
      <c r="I140" s="951"/>
      <c r="J140" s="951"/>
      <c r="K140" s="951"/>
      <c r="L140" s="951"/>
      <c r="M140" s="951"/>
      <c r="N140" s="951"/>
      <c r="O140" s="951"/>
      <c r="P140" s="951"/>
      <c r="Q140" s="951"/>
      <c r="R140" s="951"/>
      <c r="S140" s="953"/>
      <c r="T140" s="954"/>
      <c r="U140" s="954"/>
      <c r="V140" s="954"/>
      <c r="W140" s="955"/>
      <c r="X140" s="416" t="s">
        <v>1</v>
      </c>
      <c r="Y140" s="434" t="s">
        <v>23</v>
      </c>
      <c r="Z140" s="1000">
        <f>IFERROR(S140/S139*100,0)</f>
        <v>0</v>
      </c>
      <c r="AA140" s="1001"/>
      <c r="AB140" s="1002"/>
      <c r="AC140" s="435" t="s">
        <v>24</v>
      </c>
      <c r="AD140" s="436" t="s">
        <v>243</v>
      </c>
      <c r="AE140" s="988"/>
      <c r="AF140" s="61" t="str">
        <f>IF(X19="○", IF(Z140=0,"",IF(Z140&gt;=200/3,"○","×")), "")</f>
        <v/>
      </c>
      <c r="AG140" s="756" t="s">
        <v>307</v>
      </c>
      <c r="AH140" s="421"/>
      <c r="AI140" s="421"/>
      <c r="AJ140" s="421"/>
      <c r="AK140" s="421"/>
      <c r="AL140" s="745" t="s">
        <v>408</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t="e">
        <f>S140/Y148</f>
        <v>#VALUE!</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316</v>
      </c>
      <c r="B142" s="983"/>
      <c r="C142" s="445" t="s">
        <v>317</v>
      </c>
      <c r="D142" s="446"/>
      <c r="E142" s="446"/>
      <c r="F142" s="446"/>
      <c r="G142" s="446"/>
      <c r="H142" s="446"/>
      <c r="I142" s="446"/>
      <c r="J142" s="446"/>
      <c r="K142" s="446"/>
      <c r="L142" s="446"/>
      <c r="M142" s="446"/>
      <c r="N142" s="446"/>
      <c r="O142" s="446"/>
      <c r="P142" s="446"/>
      <c r="Q142" s="446"/>
      <c r="R142" s="446"/>
      <c r="S142" s="953"/>
      <c r="T142" s="954"/>
      <c r="U142" s="954"/>
      <c r="V142" s="954"/>
      <c r="W142" s="955"/>
      <c r="X142" s="447" t="s">
        <v>1</v>
      </c>
      <c r="Y142" s="428"/>
      <c r="Z142" s="429"/>
      <c r="AA142" s="430"/>
      <c r="AB142" s="431"/>
      <c r="AC142" s="431"/>
      <c r="AD142" s="432"/>
      <c r="AE142" s="988" t="s">
        <v>297</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315</v>
      </c>
      <c r="E143" s="951"/>
      <c r="F143" s="951"/>
      <c r="G143" s="951"/>
      <c r="H143" s="951"/>
      <c r="I143" s="951"/>
      <c r="J143" s="951"/>
      <c r="K143" s="951"/>
      <c r="L143" s="951"/>
      <c r="M143" s="951"/>
      <c r="N143" s="951"/>
      <c r="O143" s="951"/>
      <c r="P143" s="951"/>
      <c r="Q143" s="951"/>
      <c r="R143" s="951"/>
      <c r="S143" s="953"/>
      <c r="T143" s="954"/>
      <c r="U143" s="954"/>
      <c r="V143" s="954"/>
      <c r="W143" s="955"/>
      <c r="X143" s="448" t="s">
        <v>1</v>
      </c>
      <c r="Y143" s="434" t="s">
        <v>23</v>
      </c>
      <c r="Z143" s="1000">
        <f>IFERROR(S143/S142*100,0)</f>
        <v>0</v>
      </c>
      <c r="AA143" s="1001"/>
      <c r="AB143" s="1002"/>
      <c r="AC143" s="435" t="s">
        <v>24</v>
      </c>
      <c r="AD143" s="436" t="s">
        <v>243</v>
      </c>
      <c r="AE143" s="988"/>
      <c r="AF143" s="61" t="str">
        <f>IF(X19="○", IF(Z143=0,"",IF(Z143&gt;=200/3,"○","×")),"")</f>
        <v/>
      </c>
      <c r="AG143" s="756"/>
      <c r="AH143" s="421"/>
      <c r="AI143" s="421"/>
      <c r="AJ143" s="421"/>
      <c r="AK143" s="421"/>
      <c r="AL143" s="745" t="s">
        <v>409</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t="e">
        <f>S143/Y148</f>
        <v>#VALUE!</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404</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389</v>
      </c>
      <c r="B148" s="758"/>
      <c r="C148" s="758"/>
      <c r="D148" s="758"/>
      <c r="E148" s="450"/>
      <c r="F148" s="386" t="s">
        <v>15</v>
      </c>
      <c r="G148" s="451"/>
      <c r="H148" s="759"/>
      <c r="I148" s="759"/>
      <c r="J148" s="451" t="s">
        <v>10</v>
      </c>
      <c r="K148" s="759"/>
      <c r="L148" s="759"/>
      <c r="M148" s="451" t="s">
        <v>11</v>
      </c>
      <c r="N148" s="453" t="s">
        <v>12</v>
      </c>
      <c r="O148" s="453"/>
      <c r="P148" s="451" t="s">
        <v>15</v>
      </c>
      <c r="Q148" s="451"/>
      <c r="R148" s="759"/>
      <c r="S148" s="759"/>
      <c r="T148" s="451" t="s">
        <v>10</v>
      </c>
      <c r="U148" s="759"/>
      <c r="V148" s="759"/>
      <c r="W148" s="451" t="s">
        <v>11</v>
      </c>
      <c r="X148" s="451" t="s">
        <v>103</v>
      </c>
      <c r="Y148" s="451" t="str">
        <f>IF(H148&gt;=1,(R148*12+U148)-(H148*12+K148)+1,"")</f>
        <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781" t="s">
        <v>28</v>
      </c>
      <c r="B149" s="782"/>
      <c r="C149" s="782"/>
      <c r="D149" s="994"/>
      <c r="E149" s="996" t="s">
        <v>405</v>
      </c>
      <c r="F149" s="997"/>
      <c r="G149" s="997"/>
      <c r="H149" s="998"/>
      <c r="I149" s="651" t="b">
        <v>0</v>
      </c>
      <c r="J149" s="762" t="s">
        <v>26</v>
      </c>
      <c r="K149" s="762"/>
      <c r="L149" s="762"/>
      <c r="M149" s="762"/>
      <c r="N149" s="651" t="b">
        <v>0</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407</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406</v>
      </c>
      <c r="F150" s="758"/>
      <c r="G150" s="758"/>
      <c r="H150" s="993"/>
      <c r="I150" s="652" t="b">
        <v>0</v>
      </c>
      <c r="J150" s="765" t="s">
        <v>61</v>
      </c>
      <c r="K150" s="765"/>
      <c r="L150" s="765"/>
      <c r="M150" s="765"/>
      <c r="N150" s="651" t="b">
        <v>0</v>
      </c>
      <c r="O150" s="765" t="s">
        <v>246</v>
      </c>
      <c r="P150" s="765"/>
      <c r="Q150" s="765"/>
      <c r="R150" s="765"/>
      <c r="S150" s="765"/>
      <c r="T150" s="765"/>
      <c r="U150" s="765"/>
      <c r="V150" s="651" t="b">
        <v>0</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410</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393</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c r="O156" s="948"/>
      <c r="P156" s="502" t="s">
        <v>4</v>
      </c>
      <c r="Q156" s="948"/>
      <c r="R156" s="94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411</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412</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413</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414</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457</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415</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416</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0</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0</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0</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417</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418</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419</v>
      </c>
      <c r="AM194" s="740"/>
      <c r="AN194" s="740"/>
      <c r="AO194" s="740"/>
      <c r="AP194" s="740"/>
      <c r="AQ194" s="740"/>
      <c r="AR194" s="740"/>
      <c r="AS194" s="740"/>
      <c r="AT194" s="740"/>
      <c r="AU194" s="740"/>
      <c r="AV194" s="741"/>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0</v>
      </c>
      <c r="B196" s="536" t="s">
        <v>420</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421</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0</v>
      </c>
      <c r="B198" s="935" t="s">
        <v>422</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0</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0</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273</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c r="E209" s="1172"/>
      <c r="F209" s="161" t="s">
        <v>4</v>
      </c>
      <c r="G209" s="1171"/>
      <c r="H209" s="1172"/>
      <c r="I209" s="161" t="s">
        <v>3</v>
      </c>
      <c r="J209" s="1171"/>
      <c r="K209" s="1172"/>
      <c r="L209" s="161" t="s">
        <v>2</v>
      </c>
      <c r="M209" s="162"/>
      <c r="N209" s="1173" t="s">
        <v>5</v>
      </c>
      <c r="O209" s="1173"/>
      <c r="P209" s="1173"/>
      <c r="Q209" s="1174" t="str">
        <f>IF(G9="","",G9)</f>
        <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c r="T210" s="1166"/>
      <c r="U210" s="1166"/>
      <c r="V210" s="1166"/>
      <c r="W210" s="1166"/>
      <c r="X210" s="1167" t="s">
        <v>65</v>
      </c>
      <c r="Y210" s="1167"/>
      <c r="Z210" s="1166"/>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423</v>
      </c>
      <c r="B213" s="644"/>
      <c r="E213" s="629" t="s">
        <v>424</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425</v>
      </c>
      <c r="AL214" s="465"/>
      <c r="AM214" s="465"/>
      <c r="AN214" s="465"/>
      <c r="AO214" s="465"/>
      <c r="AP214" s="465"/>
      <c r="AQ214" s="465"/>
      <c r="AR214" s="465"/>
      <c r="AS214" s="465"/>
      <c r="AT214" s="465"/>
      <c r="AU214" s="465"/>
      <c r="AV214" s="465"/>
      <c r="AW214" s="465"/>
    </row>
    <row r="215" spans="1:52" s="472" customFormat="1" ht="12" customHeight="1">
      <c r="A215" s="489" t="s">
        <v>426</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427</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428</v>
      </c>
      <c r="B218" s="1159" t="s">
        <v>429</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
      </c>
      <c r="AL218" s="465"/>
      <c r="AM218" s="465"/>
      <c r="AN218" s="465"/>
      <c r="AO218" s="465"/>
      <c r="AP218" s="465"/>
      <c r="AQ218" s="465"/>
      <c r="AR218" s="465"/>
      <c r="AS218" s="465"/>
      <c r="AT218" s="465"/>
      <c r="AU218" s="465"/>
      <c r="AV218" s="465"/>
      <c r="AW218" s="465"/>
    </row>
    <row r="219" spans="1:52" customFormat="1">
      <c r="A219" s="1158"/>
      <c r="B219" s="1162" t="s">
        <v>430</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
      </c>
      <c r="AL219" s="465"/>
      <c r="AM219" s="465"/>
      <c r="AN219" s="465"/>
      <c r="AO219" s="465"/>
      <c r="AP219" s="465"/>
      <c r="AQ219" s="465"/>
      <c r="AR219" s="465"/>
      <c r="AS219" s="465"/>
      <c r="AT219" s="465"/>
      <c r="AU219" s="465"/>
      <c r="AV219" s="465"/>
      <c r="AW219" s="465"/>
    </row>
    <row r="220" spans="1:52" customFormat="1">
      <c r="A220" s="1158"/>
      <c r="B220" s="1162" t="s">
        <v>431</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
      </c>
      <c r="AL220" s="465"/>
      <c r="AM220" s="465"/>
      <c r="AN220" s="465"/>
      <c r="AO220" s="465"/>
      <c r="AP220" s="465"/>
      <c r="AQ220" s="465"/>
      <c r="AR220" s="465"/>
      <c r="AS220" s="465"/>
      <c r="AT220" s="465"/>
      <c r="AU220" s="465"/>
      <c r="AV220" s="465"/>
      <c r="AW220" s="465"/>
    </row>
    <row r="221" spans="1:52" customFormat="1">
      <c r="A221" s="647" t="s">
        <v>432</v>
      </c>
      <c r="B221" s="1178" t="s">
        <v>433</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434</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435</v>
      </c>
      <c r="B224" s="1160" t="s">
        <v>436</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428</v>
      </c>
      <c r="B225" s="1163" t="s">
        <v>437</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
      </c>
      <c r="AK225"/>
      <c r="AL225" s="465"/>
      <c r="AM225" s="485"/>
      <c r="AN225" s="485"/>
      <c r="AO225" s="485"/>
      <c r="AP225" s="485"/>
      <c r="AQ225" s="485"/>
      <c r="AR225" s="485"/>
      <c r="AS225" s="485"/>
      <c r="AT225" s="485"/>
      <c r="AU225" s="485"/>
      <c r="AV225" s="485"/>
      <c r="AW225" s="485"/>
    </row>
    <row r="226" spans="1:52" s="1" customFormat="1" ht="26.25" customHeight="1">
      <c r="A226" s="1158"/>
      <c r="B226" s="1183" t="s">
        <v>438</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
      </c>
      <c r="AK226"/>
      <c r="AL226" s="465"/>
      <c r="AM226" s="485"/>
      <c r="AN226" s="485"/>
      <c r="AO226" s="485"/>
      <c r="AP226" s="485"/>
      <c r="AQ226" s="485"/>
      <c r="AR226" s="485"/>
      <c r="AS226" s="485"/>
      <c r="AT226" s="485"/>
      <c r="AU226" s="485"/>
      <c r="AV226" s="485"/>
      <c r="AW226" s="485"/>
    </row>
    <row r="227" spans="1:52" s="1" customFormat="1" ht="29.25" customHeight="1">
      <c r="A227" s="1182"/>
      <c r="B227" s="1185" t="s">
        <v>439</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440</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435</v>
      </c>
      <c r="B230" s="1160" t="s">
        <v>441</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
      </c>
      <c r="AL230" s="465"/>
      <c r="AM230" s="465"/>
      <c r="AN230" s="465"/>
      <c r="AO230" s="465"/>
      <c r="AP230" s="465"/>
      <c r="AQ230" s="465"/>
      <c r="AR230" s="465"/>
      <c r="AS230" s="465"/>
      <c r="AT230" s="465"/>
      <c r="AU230" s="465"/>
      <c r="AV230" s="465"/>
      <c r="AW230" s="465"/>
    </row>
    <row r="231" spans="1:52" customFormat="1">
      <c r="A231" s="1158"/>
      <c r="B231" s="1163" t="s">
        <v>442</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
      </c>
      <c r="AL231" s="465"/>
      <c r="AM231" s="465"/>
      <c r="AN231" s="465"/>
      <c r="AO231" s="465"/>
      <c r="AP231" s="465"/>
      <c r="AQ231" s="465"/>
      <c r="AR231" s="465"/>
      <c r="AS231" s="465"/>
      <c r="AT231" s="465"/>
      <c r="AU231" s="465"/>
      <c r="AV231" s="465"/>
      <c r="AW231" s="465"/>
    </row>
    <row r="232" spans="1:52" customFormat="1">
      <c r="A232" s="1158"/>
      <c r="B232" s="1163" t="s">
        <v>443</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
      </c>
      <c r="AL232" s="465"/>
      <c r="AM232" s="465"/>
      <c r="AN232" s="465"/>
      <c r="AO232" s="465"/>
      <c r="AP232" s="465"/>
      <c r="AQ232" s="465"/>
      <c r="AR232" s="465"/>
      <c r="AS232" s="465"/>
      <c r="AT232" s="465"/>
      <c r="AU232" s="465"/>
      <c r="AV232" s="465"/>
      <c r="AW232" s="465"/>
    </row>
    <row r="233" spans="1:52" customFormat="1">
      <c r="A233" s="1158"/>
      <c r="B233" s="1163" t="s">
        <v>444</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
      </c>
      <c r="AL233" s="465"/>
      <c r="AM233" s="465"/>
      <c r="AN233" s="465"/>
      <c r="AO233" s="465"/>
      <c r="AP233" s="465"/>
      <c r="AQ233" s="465"/>
      <c r="AR233" s="465"/>
      <c r="AS233" s="465"/>
      <c r="AT233" s="465"/>
      <c r="AU233" s="465"/>
      <c r="AV233" s="465"/>
      <c r="AW233" s="465"/>
    </row>
    <row r="234" spans="1:52" customFormat="1" ht="28.5" customHeight="1">
      <c r="A234" s="1158"/>
      <c r="B234" s="1183" t="s">
        <v>445</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
      </c>
      <c r="AL234" s="465"/>
      <c r="AM234" s="465"/>
      <c r="AN234" s="465"/>
      <c r="AO234" s="465"/>
      <c r="AP234" s="465"/>
      <c r="AQ234" s="465"/>
      <c r="AR234" s="465"/>
      <c r="AS234" s="465"/>
      <c r="AT234" s="465"/>
      <c r="AU234" s="465"/>
      <c r="AV234" s="465"/>
      <c r="AW234" s="465"/>
    </row>
    <row r="235" spans="1:52" customFormat="1">
      <c r="A235" s="1189" t="s">
        <v>428</v>
      </c>
      <c r="B235" s="1163" t="s">
        <v>436</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
      </c>
      <c r="AL235" s="465"/>
      <c r="AM235" s="465"/>
      <c r="AN235" s="465"/>
      <c r="AO235" s="465"/>
      <c r="AP235" s="465"/>
      <c r="AQ235" s="465"/>
      <c r="AR235" s="465"/>
      <c r="AS235" s="465"/>
      <c r="AT235" s="465"/>
      <c r="AU235" s="465"/>
      <c r="AV235" s="465"/>
      <c r="AW235" s="465"/>
    </row>
    <row r="236" spans="1:52" customFormat="1">
      <c r="A236" s="1158"/>
      <c r="B236" s="1163" t="s">
        <v>446</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v>
      </c>
      <c r="AL236" s="465"/>
      <c r="AM236" s="465"/>
      <c r="AN236" s="465"/>
      <c r="AO236" s="465"/>
      <c r="AP236" s="465"/>
      <c r="AQ236" s="465"/>
      <c r="AR236" s="465"/>
      <c r="AS236" s="465"/>
      <c r="AT236" s="465"/>
      <c r="AU236" s="465"/>
      <c r="AV236" s="465"/>
      <c r="AW236" s="465"/>
    </row>
    <row r="237" spans="1:52" customFormat="1" ht="15.75" customHeight="1">
      <c r="A237" s="647" t="s">
        <v>432</v>
      </c>
      <c r="B237" s="1179" t="s">
        <v>447</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448</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435</v>
      </c>
      <c r="B240" s="1192" t="s">
        <v>449</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
      </c>
      <c r="AL240" s="465"/>
      <c r="AM240" s="465"/>
      <c r="AN240" s="465"/>
      <c r="AO240" s="465"/>
      <c r="AP240" s="465"/>
      <c r="AQ240" s="465"/>
      <c r="AR240" s="465"/>
      <c r="AS240" s="465"/>
      <c r="AT240" s="465"/>
      <c r="AU240" s="465"/>
      <c r="AV240" s="465"/>
      <c r="AW240" s="465"/>
    </row>
    <row r="241" spans="1:49" customFormat="1" ht="27" customHeight="1">
      <c r="A241" s="1191"/>
      <c r="B241" s="1194" t="s">
        <v>450</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
      </c>
      <c r="AL241" s="465"/>
      <c r="AM241" s="465"/>
      <c r="AN241" s="465"/>
      <c r="AO241" s="465"/>
      <c r="AP241" s="465"/>
      <c r="AQ241" s="465"/>
      <c r="AR241" s="465"/>
      <c r="AS241" s="465"/>
      <c r="AT241" s="465"/>
      <c r="AU241" s="465"/>
      <c r="AV241" s="465"/>
      <c r="AW241" s="465"/>
    </row>
    <row r="242" spans="1:49" customFormat="1">
      <c r="A242" s="649" t="s">
        <v>428</v>
      </c>
      <c r="B242" s="1196" t="s">
        <v>436</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451</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452</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417</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453</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orientation="portrait" horizontalDpi="300" verticalDpi="300" r:id="rId1"/>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322</v>
      </c>
      <c r="B5" s="1232"/>
      <c r="C5" s="1232"/>
      <c r="D5" s="1232"/>
      <c r="E5" s="1232"/>
      <c r="F5" s="1232"/>
      <c r="G5" s="1232"/>
      <c r="H5" s="1232"/>
      <c r="I5" s="1232"/>
      <c r="J5" s="1232"/>
      <c r="K5" s="1232"/>
      <c r="L5" s="1232"/>
      <c r="M5" s="1232"/>
      <c r="N5" s="1232"/>
      <c r="O5" s="185" t="str">
        <f>IF(SUM(AG12:AG111)=0,"",SUM(AG12:AG111))</f>
        <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279</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horizontalDpi="300" verticalDpi="30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323</v>
      </c>
      <c r="B5" s="1242"/>
      <c r="C5" s="1242"/>
      <c r="D5" s="1242"/>
      <c r="E5" s="1242"/>
      <c r="F5" s="1242"/>
      <c r="G5" s="1242"/>
      <c r="H5" s="1242"/>
      <c r="I5" s="1242"/>
      <c r="J5" s="1242"/>
      <c r="K5" s="1242"/>
      <c r="L5" s="1242"/>
      <c r="M5" s="1242"/>
      <c r="N5" s="1243"/>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280</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281</v>
      </c>
      <c r="W9" s="1223"/>
      <c r="X9" s="1223"/>
      <c r="Y9" s="1223"/>
      <c r="Z9" s="1223"/>
      <c r="AA9" s="1223"/>
      <c r="AB9" s="1223"/>
      <c r="AC9" s="1223"/>
      <c r="AD9" s="1223"/>
      <c r="AE9" s="1223"/>
      <c r="AF9" s="1223"/>
      <c r="AG9" s="1223"/>
      <c r="AH9" s="1226" t="s">
        <v>282</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horizontalDpi="300" verticalDpi="300"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324</v>
      </c>
      <c r="B5" s="1272"/>
      <c r="C5" s="1272"/>
      <c r="D5" s="1272"/>
      <c r="E5" s="1272"/>
      <c r="F5" s="1272"/>
      <c r="G5" s="1272"/>
      <c r="H5" s="1272"/>
      <c r="I5" s="1272"/>
      <c r="J5" s="1272"/>
      <c r="K5" s="1272"/>
      <c r="L5" s="1272"/>
      <c r="M5" s="1272"/>
      <c r="N5" s="1272"/>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283</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284</v>
      </c>
      <c r="T8" s="1253" t="s">
        <v>285</v>
      </c>
      <c r="U8" s="1254"/>
      <c r="V8" s="1254"/>
      <c r="W8" s="1254"/>
      <c r="X8" s="1254"/>
      <c r="Y8" s="1254"/>
      <c r="Z8" s="1254"/>
      <c r="AA8" s="1254"/>
      <c r="AB8" s="1254"/>
      <c r="AC8" s="1254"/>
      <c r="AD8" s="1254"/>
      <c r="AE8" s="1255"/>
      <c r="AF8" s="1262" t="s">
        <v>286</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
      </c>
      <c r="C12" s="1285"/>
      <c r="D12" s="1285"/>
      <c r="E12" s="1285"/>
      <c r="F12" s="1285"/>
      <c r="G12" s="1285"/>
      <c r="H12" s="1285"/>
      <c r="I12" s="1285"/>
      <c r="J12" s="1285"/>
      <c r="K12" s="1286"/>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67" t="str">
        <f>IF(基本情報入力シート!C55="","",基本情報入力シート!C55)</f>
        <v/>
      </c>
      <c r="C13" s="1285"/>
      <c r="D13" s="1285"/>
      <c r="E13" s="1285"/>
      <c r="F13" s="1285"/>
      <c r="G13" s="1285"/>
      <c r="H13" s="1285"/>
      <c r="I13" s="1285"/>
      <c r="J13" s="1285"/>
      <c r="K13" s="1286"/>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67" t="str">
        <f>IF(基本情報入力シート!C56="","",基本情報入力シート!C56)</f>
        <v/>
      </c>
      <c r="C14" s="1285"/>
      <c r="D14" s="1285"/>
      <c r="E14" s="1285"/>
      <c r="F14" s="1285"/>
      <c r="G14" s="1285"/>
      <c r="H14" s="1285"/>
      <c r="I14" s="1285"/>
      <c r="J14" s="1285"/>
      <c r="K14" s="1286"/>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67" t="str">
        <f>IF(基本情報入力シート!C57="","",基本情報入力シート!C57)</f>
        <v/>
      </c>
      <c r="C15" s="1285"/>
      <c r="D15" s="1285"/>
      <c r="E15" s="1285"/>
      <c r="F15" s="1285"/>
      <c r="G15" s="1285"/>
      <c r="H15" s="1285"/>
      <c r="I15" s="1285"/>
      <c r="J15" s="1285"/>
      <c r="K15" s="1286"/>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67" t="str">
        <f>IF(基本情報入力シート!C58="","",基本情報入力シート!C58)</f>
        <v/>
      </c>
      <c r="C16" s="1285"/>
      <c r="D16" s="1285"/>
      <c r="E16" s="1285"/>
      <c r="F16" s="1285"/>
      <c r="G16" s="1285"/>
      <c r="H16" s="1285"/>
      <c r="I16" s="1285"/>
      <c r="J16" s="1285"/>
      <c r="K16" s="1286"/>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67" t="str">
        <f>IF(基本情報入力シート!C59="","",基本情報入力シート!C59)</f>
        <v/>
      </c>
      <c r="C17" s="1285"/>
      <c r="D17" s="1285"/>
      <c r="E17" s="1285"/>
      <c r="F17" s="1285"/>
      <c r="G17" s="1285"/>
      <c r="H17" s="1285"/>
      <c r="I17" s="1285"/>
      <c r="J17" s="1285"/>
      <c r="K17" s="1286"/>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orientation="portrait" horizontalDpi="300" verticalDpi="300"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276</v>
      </c>
      <c r="B19" s="26"/>
      <c r="C19" s="27">
        <v>8.5999999999999993E-2</v>
      </c>
      <c r="D19" s="27">
        <v>6.3E-2</v>
      </c>
      <c r="E19" s="27">
        <v>3.5000000000000003E-2</v>
      </c>
      <c r="F19" s="27">
        <v>1.9E-2</v>
      </c>
      <c r="G19" s="27">
        <v>1.6E-2</v>
      </c>
      <c r="H19" s="29" t="s">
        <v>186</v>
      </c>
      <c r="I19" s="254" t="s">
        <v>153</v>
      </c>
      <c r="J19" s="337" t="s">
        <v>276</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鈴木　嘉樹</cp:lastModifiedBy>
  <cp:lastPrinted>2023-03-10T11:56:39Z</cp:lastPrinted>
  <dcterms:created xsi:type="dcterms:W3CDTF">2020-02-21T08:37:11Z</dcterms:created>
  <dcterms:modified xsi:type="dcterms:W3CDTF">2023-03-13T23:59:20Z</dcterms:modified>
</cp:coreProperties>
</file>