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4241CDB6-074C-445B-83AF-C4B88A159132}"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26" l="1"/>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AB19" i="20" l="1"/>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AC36" i="26" s="1"/>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AC40" i="26" s="1"/>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AC72" i="26" s="1"/>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AC76" i="26" s="1"/>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AC90" i="26" s="1"/>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AC95" i="26" s="1"/>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C87" i="26" l="1"/>
  <c r="AC71" i="26"/>
  <c r="AC110" i="26"/>
  <c r="Y87" i="26"/>
  <c r="Y34" i="26"/>
  <c r="Y95" i="26"/>
  <c r="AC70" i="26"/>
  <c r="AC107" i="26"/>
  <c r="AC103" i="26"/>
  <c r="AC92" i="26"/>
  <c r="Y102" i="26"/>
  <c r="Y91" i="26"/>
  <c r="AC89" i="26"/>
  <c r="AC39" i="26"/>
  <c r="AC35" i="26"/>
  <c r="AC58" i="26"/>
  <c r="Y110" i="26"/>
  <c r="AC109" i="26"/>
  <c r="Y107" i="26"/>
  <c r="AC91" i="26"/>
  <c r="AC84" i="26"/>
  <c r="Y82" i="26"/>
  <c r="AC61" i="26"/>
  <c r="AC26" i="26"/>
  <c r="AC22" i="26"/>
  <c r="AC94" i="26"/>
  <c r="AC83" i="26"/>
  <c r="AC64" i="26"/>
  <c r="AC60" i="26"/>
  <c r="Y58" i="26"/>
  <c r="AC33" i="26"/>
  <c r="AC29" i="26"/>
  <c r="AC25" i="26"/>
  <c r="AC21" i="26"/>
  <c r="AC100" i="26"/>
  <c r="AC97" i="26"/>
  <c r="AC73" i="26"/>
  <c r="AC66" i="26"/>
  <c r="AC47" i="26"/>
  <c r="AC43" i="26"/>
  <c r="AC32" i="26"/>
  <c r="AC24" i="26"/>
  <c r="AC106" i="26"/>
  <c r="Y98" i="26"/>
  <c r="AC50" i="26"/>
  <c r="AC99" i="26"/>
  <c r="AC79" i="26"/>
  <c r="AC42" i="26"/>
  <c r="AC111" i="26"/>
  <c r="AC108" i="26"/>
  <c r="AC102" i="26"/>
  <c r="Y94" i="26"/>
  <c r="AC86" i="26"/>
  <c r="AC82" i="26"/>
  <c r="AC57" i="26"/>
  <c r="AC53" i="26"/>
  <c r="AC34" i="26"/>
  <c r="Y106" i="26"/>
  <c r="AC98" i="26"/>
  <c r="Y90" i="26"/>
  <c r="AC78" i="26"/>
  <c r="Y50" i="26"/>
  <c r="Y111" i="26"/>
  <c r="AC101" i="26"/>
  <c r="Y99" i="26"/>
  <c r="AC81" i="26"/>
  <c r="Y79" i="26"/>
  <c r="AC63" i="26"/>
  <c r="Y42" i="26"/>
  <c r="AC75" i="26"/>
  <c r="AC46" i="26"/>
  <c r="Y30" i="26"/>
  <c r="AC105" i="26"/>
  <c r="AC28" i="26"/>
  <c r="AC69" i="26"/>
  <c r="AC56" i="26"/>
  <c r="Y54" i="26"/>
  <c r="AC49" i="26"/>
  <c r="AC38" i="26"/>
  <c r="AC31" i="26"/>
  <c r="AC112" i="26"/>
  <c r="AC88" i="26"/>
  <c r="AC80" i="26"/>
  <c r="AC74" i="26"/>
  <c r="AC62" i="26"/>
  <c r="AC59" i="26"/>
  <c r="AC52" i="26"/>
  <c r="AC45" i="26"/>
  <c r="AC27" i="26"/>
  <c r="AC23" i="26"/>
  <c r="AC113" i="26"/>
  <c r="AC104" i="26"/>
  <c r="AC96" i="26"/>
  <c r="AC77" i="26"/>
  <c r="AC68" i="26"/>
  <c r="AC55" i="26"/>
  <c r="AC48" i="26"/>
  <c r="Y46" i="26"/>
  <c r="AC41" i="26"/>
  <c r="AC30" i="26"/>
  <c r="AC93" i="26"/>
  <c r="Y86" i="26"/>
  <c r="AC85" i="26"/>
  <c r="Y83" i="26"/>
  <c r="Y66" i="26"/>
  <c r="AC65" i="26"/>
  <c r="AC51" i="26"/>
  <c r="AC44" i="26"/>
  <c r="AC37" i="26"/>
  <c r="AC67" i="26"/>
  <c r="AC54"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AC16" i="26"/>
  <c r="R16" i="26"/>
  <c r="V15" i="26"/>
  <c r="AC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C17" i="26"/>
  <c r="AI77" i="15"/>
  <c r="AI73" i="15"/>
  <c r="Y18" i="26"/>
  <c r="Y15" i="26"/>
  <c r="AC14" i="26"/>
  <c r="AC20" i="26"/>
  <c r="AC19" i="26"/>
  <c r="AC18"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AB17" i="20"/>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B18" i="20"/>
  <c r="AD18" i="20"/>
  <c r="X18" i="20"/>
  <c r="AD16" i="20"/>
  <c r="X16" i="20"/>
  <c r="AB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<sst xmlns="http://schemas.openxmlformats.org/spreadsheetml/2006/main" count="4608" uniqueCount="2196">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</sst>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180" fontId="79" fillId="7" borderId="80" xfId="0" applyNumberFormat="1" applyFont="1" applyFill="1" applyBorder="1" applyAlignment="1" applyProtection="1">
      <alignment horizontal="center" vertical="center"/>
      <protection locked="0"/>
    </xf>
    <xf numFmtId="180" fontId="79" fillId="7" borderId="3" xfId="0" applyNumberFormat="1" applyFont="1" applyFill="1" applyBorder="1" applyAlignment="1" applyProtection="1">
      <alignment horizontal="center" vertical="center"/>
      <protection locked="0"/>
    </xf>
    <xf numFmtId="180" fontId="79" fillId="7" borderId="4" xfId="0" applyNumberFormat="1" applyFont="1" applyFill="1" applyBorder="1" applyAlignment="1" applyProtection="1">
      <alignment horizontal="center"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180" fontId="79" fillId="7" borderId="98" xfId="0" applyNumberFormat="1" applyFont="1" applyFill="1" applyBorder="1" applyAlignment="1" applyProtection="1">
      <alignment horizontal="center" vertical="center"/>
      <protection locked="0"/>
    </xf>
    <xf numFmtId="180" fontId="79" fillId="7" borderId="95" xfId="0" applyNumberFormat="1" applyFont="1" applyFill="1" applyBorder="1" applyAlignment="1" applyProtection="1">
      <alignment horizontal="center" vertical="center"/>
      <protection locked="0"/>
    </xf>
    <xf numFmtId="180" fontId="79" fillId="7" borderId="79" xfId="0" applyNumberFormat="1" applyFont="1" applyFill="1" applyBorder="1" applyAlignment="1" applyProtection="1">
      <alignment horizontal="center" vertical="center"/>
      <protection locked="0"/>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8" fillId="32" borderId="115" xfId="0" applyFont="1" applyFill="1" applyBorder="1" applyAlignment="1" applyProtection="1">
      <alignment horizontal="left" vertical="center" shrinkToFi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9" xfId="0" applyFont="1" applyFill="1" applyBorder="1" applyAlignment="1">
      <alignment horizontal="left" vertical="center" wrapText="1"/>
    </xf>
    <xf numFmtId="0" fontId="26" fillId="2" borderId="41" xfId="0" applyFont="1" applyFill="1" applyBorder="1" applyAlignment="1">
      <alignment vertical="center" wrapText="1"/>
    </xf>
    <xf numFmtId="0" fontId="26" fillId="2" borderId="9" xfId="0" applyFont="1" applyFill="1" applyBorder="1" applyAlignment="1">
      <alignment vertical="center" wrapText="1"/>
    </xf>
    <xf numFmtId="0" fontId="26" fillId="2" borderId="0" xfId="0" applyFont="1" applyFill="1" applyBorder="1" applyAlignment="1" applyProtection="1">
      <alignment vertical="center" wrapText="1"/>
    </xf>
    <xf numFmtId="0" fontId="27" fillId="2" borderId="0" xfId="0" applyFont="1" applyFill="1" applyAlignment="1" applyProtection="1">
      <alignment horizontal="left" vertical="center"/>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3" fillId="3" borderId="1" xfId="0" applyFont="1" applyFill="1" applyBorder="1" applyAlignment="1" applyProtection="1">
      <alignment horizontal="center" vertical="center"/>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0" fontId="26" fillId="0" borderId="0" xfId="0" applyFont="1" applyAlignment="1" applyProtection="1">
      <alignment horizontal="left" vertical="top" wrapText="1"/>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vertical="center" shrinkToFit="1"/>
      <protection locked="0"/>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42" fillId="2" borderId="0" xfId="0" applyFont="1" applyFill="1" applyAlignment="1" applyProtection="1">
      <alignment horizontal="left" vertical="center"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7" fillId="2" borderId="0" xfId="0" applyFont="1" applyFill="1" applyAlignment="1" applyProtection="1">
      <alignment horizontal="left" vertical="top" wrapText="1"/>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0" fontId="28" fillId="2" borderId="52" xfId="0" applyFont="1" applyFill="1" applyBorder="1" applyAlignment="1" applyProtection="1">
      <alignment horizontal="left" vertical="center"/>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31" fillId="2" borderId="0" xfId="0" applyFont="1" applyFill="1" applyAlignment="1" applyProtection="1">
      <alignment horizontal="left" vertical="top"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6" xfId="0" applyFont="1" applyFill="1" applyBorder="1" applyAlignment="1" applyProtection="1">
      <alignment horizontal="left" vertical="center" wrapText="1"/>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31"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1"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6" t="s">
        <v>84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6" t="s">
        <v>2102</v>
      </c>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8"/>
      <c r="D32" s="539"/>
      <c r="E32" s="539"/>
      <c r="F32" s="539"/>
      <c r="G32" s="539"/>
      <c r="H32" s="539"/>
      <c r="I32" s="539"/>
      <c r="J32" s="539"/>
      <c r="K32" s="539"/>
      <c r="L32" s="540"/>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6" t="s">
        <v>0</v>
      </c>
      <c r="D36" s="536"/>
      <c r="E36" s="536"/>
      <c r="F36" s="536"/>
      <c r="G36" s="536"/>
      <c r="H36" s="536"/>
      <c r="I36" s="536"/>
      <c r="J36" s="536"/>
      <c r="K36" s="536"/>
      <c r="L36" s="537"/>
      <c r="M36" s="541"/>
      <c r="N36" s="542"/>
      <c r="O36" s="542"/>
      <c r="P36" s="542"/>
      <c r="Q36" s="542"/>
      <c r="R36" s="542"/>
      <c r="S36" s="542"/>
      <c r="T36" s="542"/>
      <c r="U36" s="542"/>
      <c r="V36" s="542"/>
      <c r="W36" s="543"/>
      <c r="X36" s="544"/>
      <c r="Y36" s="337"/>
      <c r="Z36" s="337"/>
      <c r="AA36" s="337"/>
    </row>
    <row r="37" spans="1:29" ht="20.100000000000001" customHeight="1" thickBot="1">
      <c r="A37" s="337"/>
      <c r="B37" s="343"/>
      <c r="C37" s="536" t="s">
        <v>25</v>
      </c>
      <c r="D37" s="536"/>
      <c r="E37" s="536"/>
      <c r="F37" s="536"/>
      <c r="G37" s="536"/>
      <c r="H37" s="536"/>
      <c r="I37" s="536"/>
      <c r="J37" s="536"/>
      <c r="K37" s="536"/>
      <c r="L37" s="537"/>
      <c r="M37" s="532"/>
      <c r="N37" s="533"/>
      <c r="O37" s="533"/>
      <c r="P37" s="533"/>
      <c r="Q37" s="533"/>
      <c r="R37" s="533"/>
      <c r="S37" s="533"/>
      <c r="T37" s="533"/>
      <c r="U37" s="556"/>
      <c r="V37" s="556"/>
      <c r="W37" s="557"/>
      <c r="X37" s="558"/>
      <c r="Y37" s="337"/>
      <c r="Z37" s="337"/>
      <c r="AA37" s="337"/>
      <c r="AC37" s="87" t="s">
        <v>26</v>
      </c>
    </row>
    <row r="38" spans="1:29" ht="20.100000000000001" customHeight="1" thickBot="1">
      <c r="A38" s="337"/>
      <c r="B38" s="342" t="s">
        <v>27</v>
      </c>
      <c r="C38" s="536" t="s">
        <v>28</v>
      </c>
      <c r="D38" s="536"/>
      <c r="E38" s="536"/>
      <c r="F38" s="536"/>
      <c r="G38" s="536"/>
      <c r="H38" s="536"/>
      <c r="I38" s="536"/>
      <c r="J38" s="536"/>
      <c r="K38" s="536"/>
      <c r="L38" s="537"/>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36" t="s">
        <v>29</v>
      </c>
      <c r="D39" s="536"/>
      <c r="E39" s="536"/>
      <c r="F39" s="536"/>
      <c r="G39" s="536"/>
      <c r="H39" s="536"/>
      <c r="I39" s="536"/>
      <c r="J39" s="536"/>
      <c r="K39" s="536"/>
      <c r="L39" s="537"/>
      <c r="M39" s="532"/>
      <c r="N39" s="533"/>
      <c r="O39" s="533"/>
      <c r="P39" s="533"/>
      <c r="Q39" s="533"/>
      <c r="R39" s="533"/>
      <c r="S39" s="533"/>
      <c r="T39" s="533"/>
      <c r="U39" s="548"/>
      <c r="V39" s="548"/>
      <c r="W39" s="549"/>
      <c r="X39" s="550"/>
      <c r="Y39" s="337"/>
      <c r="Z39" s="337"/>
      <c r="AA39" s="337"/>
    </row>
    <row r="40" spans="1:29" ht="20.100000000000001" customHeight="1">
      <c r="A40" s="337"/>
      <c r="B40" s="343"/>
      <c r="C40" s="536" t="s">
        <v>30</v>
      </c>
      <c r="D40" s="536"/>
      <c r="E40" s="536"/>
      <c r="F40" s="536"/>
      <c r="G40" s="536"/>
      <c r="H40" s="536"/>
      <c r="I40" s="536"/>
      <c r="J40" s="536"/>
      <c r="K40" s="536"/>
      <c r="L40" s="537"/>
      <c r="M40" s="532"/>
      <c r="N40" s="533"/>
      <c r="O40" s="533"/>
      <c r="P40" s="533"/>
      <c r="Q40" s="533"/>
      <c r="R40" s="533"/>
      <c r="S40" s="533"/>
      <c r="T40" s="533"/>
      <c r="U40" s="533"/>
      <c r="V40" s="533"/>
      <c r="W40" s="534"/>
      <c r="X40" s="535"/>
      <c r="Y40" s="337"/>
      <c r="Z40" s="337"/>
      <c r="AA40" s="337"/>
    </row>
    <row r="41" spans="1:29" ht="20.100000000000001" customHeight="1">
      <c r="A41" s="337"/>
      <c r="B41" s="342" t="s">
        <v>31</v>
      </c>
      <c r="C41" s="536" t="s">
        <v>32</v>
      </c>
      <c r="D41" s="536"/>
      <c r="E41" s="536"/>
      <c r="F41" s="536"/>
      <c r="G41" s="536"/>
      <c r="H41" s="536"/>
      <c r="I41" s="536"/>
      <c r="J41" s="536"/>
      <c r="K41" s="536"/>
      <c r="L41" s="537"/>
      <c r="M41" s="532"/>
      <c r="N41" s="533"/>
      <c r="O41" s="533"/>
      <c r="P41" s="533"/>
      <c r="Q41" s="533"/>
      <c r="R41" s="533"/>
      <c r="S41" s="533"/>
      <c r="T41" s="533"/>
      <c r="U41" s="533"/>
      <c r="V41" s="533"/>
      <c r="W41" s="534"/>
      <c r="X41" s="535"/>
      <c r="Y41" s="337"/>
      <c r="Z41" s="337"/>
      <c r="AA41" s="337"/>
    </row>
    <row r="42" spans="1:29" ht="20.100000000000001" customHeight="1">
      <c r="A42" s="337"/>
      <c r="B42" s="343"/>
      <c r="C42" s="536" t="s">
        <v>33</v>
      </c>
      <c r="D42" s="536"/>
      <c r="E42" s="536"/>
      <c r="F42" s="536"/>
      <c r="G42" s="536"/>
      <c r="H42" s="536"/>
      <c r="I42" s="536"/>
      <c r="J42" s="536"/>
      <c r="K42" s="536"/>
      <c r="L42" s="537"/>
      <c r="M42" s="555"/>
      <c r="N42" s="556"/>
      <c r="O42" s="556"/>
      <c r="P42" s="556"/>
      <c r="Q42" s="556"/>
      <c r="R42" s="556"/>
      <c r="S42" s="556"/>
      <c r="T42" s="556"/>
      <c r="U42" s="556"/>
      <c r="V42" s="556"/>
      <c r="W42" s="557"/>
      <c r="X42" s="558"/>
      <c r="Y42" s="337"/>
      <c r="Z42" s="337"/>
      <c r="AA42" s="337"/>
    </row>
    <row r="43" spans="1:29" ht="20.100000000000001" customHeight="1">
      <c r="A43" s="337"/>
      <c r="B43" s="559" t="s">
        <v>34</v>
      </c>
      <c r="C43" s="536" t="s">
        <v>35</v>
      </c>
      <c r="D43" s="536"/>
      <c r="E43" s="536"/>
      <c r="F43" s="536"/>
      <c r="G43" s="536"/>
      <c r="H43" s="536"/>
      <c r="I43" s="536"/>
      <c r="J43" s="536"/>
      <c r="K43" s="536"/>
      <c r="L43" s="537"/>
      <c r="M43" s="532"/>
      <c r="N43" s="533"/>
      <c r="O43" s="533"/>
      <c r="P43" s="533"/>
      <c r="Q43" s="533"/>
      <c r="R43" s="533"/>
      <c r="S43" s="533"/>
      <c r="T43" s="533"/>
      <c r="U43" s="533"/>
      <c r="V43" s="533"/>
      <c r="W43" s="534"/>
      <c r="X43" s="535"/>
      <c r="Y43" s="337"/>
      <c r="Z43" s="337"/>
      <c r="AA43" s="337"/>
    </row>
    <row r="44" spans="1:29" ht="20.100000000000001" customHeight="1">
      <c r="A44" s="337"/>
      <c r="B44" s="560"/>
      <c r="C44" s="561" t="s">
        <v>33</v>
      </c>
      <c r="D44" s="561"/>
      <c r="E44" s="561"/>
      <c r="F44" s="561"/>
      <c r="G44" s="561"/>
      <c r="H44" s="561"/>
      <c r="I44" s="561"/>
      <c r="J44" s="561"/>
      <c r="K44" s="561"/>
      <c r="L44" s="561"/>
      <c r="M44" s="532"/>
      <c r="N44" s="533"/>
      <c r="O44" s="533"/>
      <c r="P44" s="533"/>
      <c r="Q44" s="533"/>
      <c r="R44" s="533"/>
      <c r="S44" s="533"/>
      <c r="T44" s="533"/>
      <c r="U44" s="533"/>
      <c r="V44" s="533"/>
      <c r="W44" s="534"/>
      <c r="X44" s="535"/>
      <c r="Y44" s="337"/>
      <c r="Z44" s="337"/>
      <c r="AA44" s="337"/>
    </row>
    <row r="45" spans="1:29" ht="20.100000000000001" customHeight="1">
      <c r="A45" s="337"/>
      <c r="B45" s="342" t="s">
        <v>20</v>
      </c>
      <c r="C45" s="536" t="s">
        <v>8</v>
      </c>
      <c r="D45" s="536"/>
      <c r="E45" s="536"/>
      <c r="F45" s="536"/>
      <c r="G45" s="536"/>
      <c r="H45" s="536"/>
      <c r="I45" s="536"/>
      <c r="J45" s="536"/>
      <c r="K45" s="536"/>
      <c r="L45" s="537"/>
      <c r="M45" s="547"/>
      <c r="N45" s="548"/>
      <c r="O45" s="548"/>
      <c r="P45" s="548"/>
      <c r="Q45" s="548"/>
      <c r="R45" s="548"/>
      <c r="S45" s="548"/>
      <c r="T45" s="548"/>
      <c r="U45" s="548"/>
      <c r="V45" s="548"/>
      <c r="W45" s="549"/>
      <c r="X45" s="550"/>
      <c r="Y45" s="337"/>
      <c r="Z45" s="337"/>
      <c r="AA45" s="337"/>
    </row>
    <row r="46" spans="1:29" ht="20.100000000000001" customHeight="1" thickBot="1">
      <c r="A46" s="337"/>
      <c r="B46" s="348"/>
      <c r="C46" s="536" t="s">
        <v>21</v>
      </c>
      <c r="D46" s="536"/>
      <c r="E46" s="536"/>
      <c r="F46" s="536"/>
      <c r="G46" s="536"/>
      <c r="H46" s="536"/>
      <c r="I46" s="536"/>
      <c r="J46" s="536"/>
      <c r="K46" s="536"/>
      <c r="L46" s="537"/>
      <c r="M46" s="551"/>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row>
    <row r="51" spans="1:27" ht="28.5" customHeight="1">
      <c r="A51" s="337"/>
      <c r="B51" s="528" t="s">
        <v>36</v>
      </c>
      <c r="C51" s="570" t="s">
        <v>2117</v>
      </c>
      <c r="D51" s="528"/>
      <c r="E51" s="528"/>
      <c r="F51" s="528"/>
      <c r="G51" s="528"/>
      <c r="H51" s="528"/>
      <c r="I51" s="528"/>
      <c r="J51" s="528"/>
      <c r="K51" s="528"/>
      <c r="L51" s="528"/>
      <c r="M51" s="528" t="s">
        <v>37</v>
      </c>
      <c r="N51" s="528"/>
      <c r="O51" s="528"/>
      <c r="P51" s="528"/>
      <c r="Q51" s="528"/>
      <c r="R51" s="582" t="s">
        <v>43</v>
      </c>
      <c r="S51" s="583"/>
      <c r="T51" s="583"/>
      <c r="U51" s="583"/>
      <c r="V51" s="583"/>
      <c r="W51" s="584"/>
      <c r="X51" s="528" t="s">
        <v>38</v>
      </c>
      <c r="Y51" s="530" t="s">
        <v>6</v>
      </c>
      <c r="Z51" s="351"/>
      <c r="AA51" s="351"/>
    </row>
    <row r="52" spans="1:27" ht="28.5" customHeight="1" thickBot="1">
      <c r="A52" s="337"/>
      <c r="B52" s="528"/>
      <c r="C52" s="529"/>
      <c r="D52" s="529"/>
      <c r="E52" s="529"/>
      <c r="F52" s="529"/>
      <c r="G52" s="529"/>
      <c r="H52" s="529"/>
      <c r="I52" s="529"/>
      <c r="J52" s="529"/>
      <c r="K52" s="529"/>
      <c r="L52" s="529"/>
      <c r="M52" s="529"/>
      <c r="N52" s="529"/>
      <c r="O52" s="529"/>
      <c r="P52" s="529"/>
      <c r="Q52" s="529"/>
      <c r="R52" s="578" t="s">
        <v>44</v>
      </c>
      <c r="S52" s="529"/>
      <c r="T52" s="529"/>
      <c r="U52" s="529"/>
      <c r="V52" s="529"/>
      <c r="W52" s="352" t="s">
        <v>45</v>
      </c>
      <c r="X52" s="529"/>
      <c r="Y52" s="531"/>
      <c r="Z52" s="349"/>
      <c r="AA52" s="349"/>
    </row>
    <row r="53" spans="1:27" ht="33.950000000000003" customHeight="1">
      <c r="A53" s="337"/>
      <c r="B53" s="353">
        <v>1</v>
      </c>
      <c r="C53" s="585"/>
      <c r="D53" s="586"/>
      <c r="E53" s="586"/>
      <c r="F53" s="586"/>
      <c r="G53" s="586"/>
      <c r="H53" s="586"/>
      <c r="I53" s="586"/>
      <c r="J53" s="586"/>
      <c r="K53" s="586"/>
      <c r="L53" s="587"/>
      <c r="M53" s="579"/>
      <c r="N53" s="580"/>
      <c r="O53" s="580"/>
      <c r="P53" s="580"/>
      <c r="Q53" s="581"/>
      <c r="R53" s="572"/>
      <c r="S53" s="573"/>
      <c r="T53" s="573"/>
      <c r="U53" s="573"/>
      <c r="V53" s="574"/>
      <c r="W53" s="75"/>
      <c r="X53" s="76"/>
      <c r="Y53" s="5"/>
      <c r="Z53" s="354"/>
      <c r="AA53" s="355"/>
    </row>
    <row r="54" spans="1:27" ht="33.950000000000003" customHeight="1">
      <c r="A54" s="337"/>
      <c r="B54" s="356">
        <f>B53+1</f>
        <v>2</v>
      </c>
      <c r="C54" s="564"/>
      <c r="D54" s="565"/>
      <c r="E54" s="565"/>
      <c r="F54" s="565"/>
      <c r="G54" s="565"/>
      <c r="H54" s="565"/>
      <c r="I54" s="565"/>
      <c r="J54" s="565"/>
      <c r="K54" s="565"/>
      <c r="L54" s="566"/>
      <c r="M54" s="575"/>
      <c r="N54" s="576"/>
      <c r="O54" s="576"/>
      <c r="P54" s="576"/>
      <c r="Q54" s="577"/>
      <c r="R54" s="572"/>
      <c r="S54" s="573"/>
      <c r="T54" s="573"/>
      <c r="U54" s="573"/>
      <c r="V54" s="574"/>
      <c r="W54" s="70"/>
      <c r="X54" s="4"/>
      <c r="Y54" s="5"/>
      <c r="Z54" s="354"/>
      <c r="AA54" s="355"/>
    </row>
    <row r="55" spans="1:27" ht="33.950000000000003" customHeight="1">
      <c r="A55" s="337"/>
      <c r="B55" s="356">
        <f t="shared" ref="B55:B118" si="0">B54+1</f>
        <v>3</v>
      </c>
      <c r="C55" s="564"/>
      <c r="D55" s="565"/>
      <c r="E55" s="565"/>
      <c r="F55" s="565"/>
      <c r="G55" s="565"/>
      <c r="H55" s="565"/>
      <c r="I55" s="565"/>
      <c r="J55" s="565"/>
      <c r="K55" s="565"/>
      <c r="L55" s="566"/>
      <c r="M55" s="572"/>
      <c r="N55" s="573"/>
      <c r="O55" s="573"/>
      <c r="P55" s="573"/>
      <c r="Q55" s="574"/>
      <c r="R55" s="572"/>
      <c r="S55" s="573"/>
      <c r="T55" s="573"/>
      <c r="U55" s="573"/>
      <c r="V55" s="574"/>
      <c r="W55" s="70"/>
      <c r="X55" s="4"/>
      <c r="Y55" s="5"/>
      <c r="Z55" s="354"/>
      <c r="AA55" s="355"/>
    </row>
    <row r="56" spans="1:27" ht="33.950000000000003" customHeight="1">
      <c r="A56" s="337"/>
      <c r="B56" s="356">
        <f t="shared" si="0"/>
        <v>4</v>
      </c>
      <c r="C56" s="564"/>
      <c r="D56" s="565"/>
      <c r="E56" s="565"/>
      <c r="F56" s="565"/>
      <c r="G56" s="565"/>
      <c r="H56" s="565"/>
      <c r="I56" s="565"/>
      <c r="J56" s="565"/>
      <c r="K56" s="565"/>
      <c r="L56" s="566"/>
      <c r="M56" s="572"/>
      <c r="N56" s="573"/>
      <c r="O56" s="573"/>
      <c r="P56" s="573"/>
      <c r="Q56" s="574"/>
      <c r="R56" s="572"/>
      <c r="S56" s="573"/>
      <c r="T56" s="573"/>
      <c r="U56" s="573"/>
      <c r="V56" s="574"/>
      <c r="W56" s="70"/>
      <c r="X56" s="4"/>
      <c r="Y56" s="5"/>
      <c r="Z56" s="354"/>
      <c r="AA56" s="355"/>
    </row>
    <row r="57" spans="1:27" ht="33.950000000000003" customHeight="1">
      <c r="A57" s="337"/>
      <c r="B57" s="356">
        <f t="shared" si="0"/>
        <v>5</v>
      </c>
      <c r="C57" s="564"/>
      <c r="D57" s="565"/>
      <c r="E57" s="565"/>
      <c r="F57" s="565"/>
      <c r="G57" s="565"/>
      <c r="H57" s="565"/>
      <c r="I57" s="565"/>
      <c r="J57" s="565"/>
      <c r="K57" s="565"/>
      <c r="L57" s="566"/>
      <c r="M57" s="572"/>
      <c r="N57" s="573"/>
      <c r="O57" s="573"/>
      <c r="P57" s="573"/>
      <c r="Q57" s="574"/>
      <c r="R57" s="572"/>
      <c r="S57" s="573"/>
      <c r="T57" s="573"/>
      <c r="U57" s="573"/>
      <c r="V57" s="574"/>
      <c r="W57" s="70"/>
      <c r="X57" s="4"/>
      <c r="Y57" s="5"/>
      <c r="Z57" s="354"/>
      <c r="AA57" s="355"/>
    </row>
    <row r="58" spans="1:27" ht="33.950000000000003" customHeight="1">
      <c r="A58" s="337"/>
      <c r="B58" s="356">
        <f t="shared" si="0"/>
        <v>6</v>
      </c>
      <c r="C58" s="564"/>
      <c r="D58" s="565"/>
      <c r="E58" s="565"/>
      <c r="F58" s="565"/>
      <c r="G58" s="565"/>
      <c r="H58" s="565"/>
      <c r="I58" s="565"/>
      <c r="J58" s="565"/>
      <c r="K58" s="565"/>
      <c r="L58" s="566"/>
      <c r="M58" s="572"/>
      <c r="N58" s="573"/>
      <c r="O58" s="573"/>
      <c r="P58" s="573"/>
      <c r="Q58" s="574"/>
      <c r="R58" s="572"/>
      <c r="S58" s="573"/>
      <c r="T58" s="573"/>
      <c r="U58" s="573"/>
      <c r="V58" s="574"/>
      <c r="W58" s="70"/>
      <c r="X58" s="4"/>
      <c r="Y58" s="5"/>
      <c r="Z58" s="354"/>
      <c r="AA58" s="355"/>
    </row>
    <row r="59" spans="1:27" ht="33.950000000000003" customHeight="1">
      <c r="A59" s="337"/>
      <c r="B59" s="356">
        <f t="shared" si="0"/>
        <v>7</v>
      </c>
      <c r="C59" s="564"/>
      <c r="D59" s="565"/>
      <c r="E59" s="565"/>
      <c r="F59" s="565"/>
      <c r="G59" s="565"/>
      <c r="H59" s="565"/>
      <c r="I59" s="565"/>
      <c r="J59" s="565"/>
      <c r="K59" s="565"/>
      <c r="L59" s="566"/>
      <c r="M59" s="572"/>
      <c r="N59" s="573"/>
      <c r="O59" s="573"/>
      <c r="P59" s="573"/>
      <c r="Q59" s="574"/>
      <c r="R59" s="572"/>
      <c r="S59" s="573"/>
      <c r="T59" s="573"/>
      <c r="U59" s="573"/>
      <c r="V59" s="574"/>
      <c r="W59" s="70"/>
      <c r="X59" s="4"/>
      <c r="Y59" s="5"/>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
      </c>
      <c r="M13" s="837"/>
      <c r="N13" s="837"/>
      <c r="O13" s="837"/>
      <c r="P13" s="837"/>
      <c r="Q13" s="837"/>
      <c r="R13" s="837"/>
      <c r="S13" s="837"/>
      <c r="T13" s="837"/>
      <c r="U13" s="837"/>
      <c r="V13" s="836" t="s">
        <v>21</v>
      </c>
      <c r="W13" s="836"/>
      <c r="X13" s="836"/>
      <c r="Y13" s="836"/>
      <c r="Z13" s="837" t="str">
        <f>IF(基本情報入力シート!M46="","",基本情報入力シート!M46)</f>
        <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0</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0</v>
      </c>
      <c r="R25" s="693"/>
      <c r="S25" s="693"/>
      <c r="T25" s="693"/>
      <c r="U25" s="693"/>
      <c r="V25" s="693"/>
      <c r="W25" s="115" t="s">
        <v>4</v>
      </c>
      <c r="X25" s="86" t="s">
        <v>75</v>
      </c>
      <c r="Y25" s="694" t="str">
        <f>IFERROR(IF(Q25&lt;=0,"",IF(Q26&gt;=Q25,"○","×")),"")</f>
        <v/>
      </c>
      <c r="Z25" s="86" t="s">
        <v>75</v>
      </c>
      <c r="AA25" s="603" t="str">
        <f>IFERROR(IF(Y25="×",IF(Q28&gt;=Q25,"○","×"),""),"")</f>
        <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c r="P29" s="862"/>
      <c r="Q29" s="865" t="s">
        <v>1924</v>
      </c>
      <c r="R29" s="865"/>
      <c r="S29" s="865"/>
      <c r="T29" s="865"/>
      <c r="U29" s="867"/>
      <c r="V29" s="868"/>
      <c r="W29" s="868"/>
      <c r="X29" s="868"/>
      <c r="Y29" s="868"/>
      <c r="Z29" s="868"/>
      <c r="AA29" s="868"/>
      <c r="AB29" s="868"/>
      <c r="AC29" s="868"/>
      <c r="AD29" s="868"/>
      <c r="AE29" s="868"/>
      <c r="AF29" s="868"/>
      <c r="AG29" s="868"/>
      <c r="AH29" s="868"/>
      <c r="AI29" s="868"/>
      <c r="AJ29" s="868"/>
      <c r="AK29" s="869"/>
      <c r="AL29" s="125"/>
      <c r="AM29" s="83" t="b">
        <v>0</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0</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c r="U60" s="922"/>
      <c r="V60" s="922"/>
      <c r="W60" s="922"/>
      <c r="X60" s="923"/>
      <c r="Y60" s="171" t="s">
        <v>4</v>
      </c>
      <c r="Z60" s="85"/>
      <c r="AA60" s="172" t="s">
        <v>12</v>
      </c>
      <c r="AB60" s="895">
        <f>IFERROR(T61/T59*100,0)</f>
        <v>0</v>
      </c>
      <c r="AC60" s="896"/>
      <c r="AD60" s="897"/>
      <c r="AE60" s="173" t="s">
        <v>13</v>
      </c>
      <c r="AF60" s="174" t="s">
        <v>67</v>
      </c>
      <c r="AG60" s="85" t="s">
        <v>75</v>
      </c>
      <c r="AH60" s="120" t="str">
        <f>IF(T59=0,"",(IF(AB60&gt;=200/3,"○","×")))</f>
        <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0</v>
      </c>
      <c r="AD73" s="791"/>
      <c r="AE73" s="792"/>
      <c r="AF73" s="741" t="s">
        <v>13</v>
      </c>
      <c r="AG73" s="741" t="s">
        <v>67</v>
      </c>
      <c r="AH73" s="742" t="s">
        <v>75</v>
      </c>
      <c r="AI73" s="603" t="str">
        <f>IF('別紙様式3-2（４・５月）'!AF5="","",IF(AND(AC73&gt;=200/3,AC73&lt;100),"○","×"))</f>
        <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0</v>
      </c>
      <c r="AD77" s="791"/>
      <c r="AE77" s="792"/>
      <c r="AF77" s="741" t="s">
        <v>13</v>
      </c>
      <c r="AG77" s="741" t="s">
        <v>67</v>
      </c>
      <c r="AH77" s="742" t="s">
        <v>75</v>
      </c>
      <c r="AI77" s="603" t="str">
        <f>IF('別紙様式3-2（４・５月）'!AF5="","",IF(AND(AC77&gt;=200/3,AC77&lt;100),"○","×"))</f>
        <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該当</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該当</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0</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0</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0</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0</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c r="F170" s="713"/>
      <c r="G170" s="312" t="s">
        <v>2</v>
      </c>
      <c r="H170" s="712"/>
      <c r="I170" s="713"/>
      <c r="J170" s="312" t="s">
        <v>3</v>
      </c>
      <c r="K170" s="712"/>
      <c r="L170" s="713"/>
      <c r="M170" s="312" t="s">
        <v>5</v>
      </c>
      <c r="N170" s="309"/>
      <c r="O170" s="714" t="s">
        <v>22</v>
      </c>
      <c r="P170" s="714"/>
      <c r="Q170" s="714"/>
      <c r="R170" s="705" t="str">
        <f>IF(H7="","",H7)</f>
        <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c r="U171" s="711"/>
      <c r="V171" s="711"/>
      <c r="W171" s="711"/>
      <c r="X171" s="711"/>
      <c r="Y171" s="710" t="s">
        <v>33</v>
      </c>
      <c r="Z171" s="710"/>
      <c r="AA171" s="711"/>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election activeCell="AE1" sqref="AE1:AG1048576"/>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09" t="s">
        <v>1935</v>
      </c>
      <c r="C6" s="1009"/>
      <c r="D6" s="1009"/>
      <c r="E6" s="1009"/>
      <c r="F6" s="1009"/>
      <c r="G6" s="1009"/>
      <c r="H6" s="1009"/>
      <c r="I6" s="1009"/>
      <c r="J6" s="1009"/>
      <c r="K6" s="1009"/>
      <c r="L6" s="1009"/>
      <c r="M6" s="1010"/>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48" t="s">
        <v>1934</v>
      </c>
      <c r="C7" s="1048"/>
      <c r="D7" s="1025"/>
      <c r="E7" s="1025"/>
      <c r="F7" s="1025"/>
      <c r="G7" s="1025"/>
      <c r="H7" s="1025"/>
      <c r="I7" s="1025"/>
      <c r="J7" s="1025"/>
      <c r="K7" s="1025"/>
      <c r="L7" s="1025"/>
      <c r="M7" s="1026"/>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0</v>
      </c>
      <c r="O8" s="366" t="s">
        <v>4</v>
      </c>
      <c r="P8" s="86"/>
      <c r="Q8" s="86"/>
      <c r="R8" s="1016" t="s">
        <v>2008</v>
      </c>
      <c r="S8" s="1016" t="s">
        <v>1944</v>
      </c>
      <c r="T8" s="1016"/>
      <c r="U8" s="1017"/>
      <c r="V8" s="370">
        <f>SUM(W$16:W$115)</f>
        <v>0</v>
      </c>
      <c r="W8" s="1014" t="str">
        <f>IF(AE7="特定加算なし","",IF(V8&gt;=V9,"○","×"))</f>
        <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0</v>
      </c>
      <c r="O9" s="366" t="s">
        <v>4</v>
      </c>
      <c r="P9" s="86"/>
      <c r="Q9" s="86"/>
      <c r="R9" s="1016"/>
      <c r="S9" s="1016" t="s">
        <v>2175</v>
      </c>
      <c r="T9" s="1016"/>
      <c r="U9" s="1017"/>
      <c r="V9" s="373">
        <f>SUM(AD$16:AD$115)</f>
        <v>0</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
      </c>
      <c r="C16" s="981"/>
      <c r="D16" s="981"/>
      <c r="E16" s="981"/>
      <c r="F16" s="981"/>
      <c r="G16" s="981"/>
      <c r="H16" s="981"/>
      <c r="I16" s="982"/>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978" t="str">
        <f>IFERROR(V16*VLOOKUP(AF16,【参考】数式用3!$AN$15:$BU$23,MATCH(N16,【参考】数式用3!$AN$2:$BU$2,0)),"")</f>
        <v/>
      </c>
      <c r="Y16" s="979"/>
      <c r="Z16" s="64"/>
      <c r="AA16" s="52"/>
      <c r="AB16" s="387" t="str">
        <f>IFERROR(AA16*VLOOKUP(AG16,【参考】数式用3!$AN$3:$BU$27,MATCH(N16,【参考】数式用3!$AN$2:$BU$2,0)),"")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973" t="str">
        <f>IFERROR(V17*VLOOKUP(AF17,【参考】数式用3!$AN$15:$BU$23,MATCH(N17,【参考】数式用3!$AN$2:$BU$2,0)),"")</f>
        <v/>
      </c>
      <c r="Y17" s="974"/>
      <c r="Z17" s="64"/>
      <c r="AA17" s="55"/>
      <c r="AB17" s="396" t="str">
        <f>IFERROR(AA17*VLOOKUP(AG17,【参考】数式用3!$AN$3:$BU$27,MATCH(N17,【参考】数式用3!$AN$2:$BU$2,0)),"")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973" t="str">
        <f>IFERROR(V18*VLOOKUP(AF18,【参考】数式用3!$AN$15:$BU$23,MATCH(N18,【参考】数式用3!$AN$2:$BU$2,0)),"")</f>
        <v/>
      </c>
      <c r="Y18" s="974"/>
      <c r="Z18" s="64"/>
      <c r="AA18" s="55"/>
      <c r="AB18" s="396" t="str">
        <f>IFERROR(AA18*VLOOKUP(AG18,【参考】数式用3!$AN$3:$BU$27,MATCH(N18,【参考】数式用3!$AN$2:$BU$2,0)),"")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973" t="str">
        <f>IFERROR(V19*VLOOKUP(AF19,【参考】数式用3!$AN$15:$BU$23,MATCH(N19,【参考】数式用3!$AN$2:$BU$2,0)),"")</f>
        <v/>
      </c>
      <c r="Y19" s="974"/>
      <c r="Z19" s="64"/>
      <c r="AA19" s="55"/>
      <c r="AB19" s="396" t="str">
        <f>IFERROR(AA19*VLOOKUP(AG19,【参考】数式用3!$AN$3:$BU$27,MATCH(N19,【参考】数式用3!$AN$2:$BU$2,0)),"")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973" t="str">
        <f>IFERROR(V20*VLOOKUP(AF20,【参考】数式用3!$AN$15:$BU$23,MATCH(N20,【参考】数式用3!$AN$2:$BU$2,0)),"")</f>
        <v/>
      </c>
      <c r="Y20" s="974"/>
      <c r="Z20" s="64"/>
      <c r="AA20" s="55"/>
      <c r="AB20" s="396" t="str">
        <f>IFERROR(AA20*VLOOKUP(AG20,【参考】数式用3!$AN$3:$BU$27,MATCH(N20,【参考】数式用3!$AN$2:$BU$2,0)),"")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973" t="str">
        <f>IFERROR(V21*VLOOKUP(AF21,【参考】数式用3!$AN$15:$BU$23,MATCH(N21,【参考】数式用3!$AN$2:$BU$2,0)),"")</f>
        <v/>
      </c>
      <c r="Y21" s="974"/>
      <c r="Z21" s="64"/>
      <c r="AA21" s="55"/>
      <c r="AB21" s="396" t="str">
        <f>IFERROR(AA21*VLOOKUP(AG21,【参考】数式用3!$AN$3:$BU$27,MATCH(N21,【参考】数式用3!$AN$2:$BU$2,0)),"")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973" t="str">
        <f>IFERROR(V22*VLOOKUP(AF22,【参考】数式用3!$AN$15:$BU$23,MATCH(N22,【参考】数式用3!$AN$2:$BU$2,0)),"")</f>
        <v/>
      </c>
      <c r="Y22" s="974"/>
      <c r="Z22" s="64"/>
      <c r="AA22" s="55"/>
      <c r="AB22" s="396" t="str">
        <f>IFERROR(AA22*VLOOKUP(AG22,【参考】数式用3!$AN$3:$BU$27,MATCH(N22,【参考】数式用3!$AN$2:$BU$2,0)),"")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IFERROR(AA23*VLOOKUP(AG23,【参考】数式用3!$AN$3:$BU$27,MATCH(N23,【参考】数式用3!$AN$2:$BU$2,0)),"")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IFERROR(AA24*VLOOKUP(AG24,【参考】数式用3!$AN$3:$BU$27,MATCH(N24,【参考】数式用3!$AN$2:$BU$2,0)),"")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IFERROR(AA25*VLOOKUP(AG25,【参考】数式用3!$AN$3:$BU$27,MATCH(N25,【参考】数式用3!$AN$2:$BU$2,0)),"")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IFERROR(AA26*VLOOKUP(AG26,【参考】数式用3!$AN$3:$BU$27,MATCH(N26,【参考】数式用3!$AN$2:$BU$2,0)),"")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IFERROR(AA27*VLOOKUP(AG27,【参考】数式用3!$AN$3:$BU$27,MATCH(N27,【参考】数式用3!$AN$2:$BU$2,0)),"")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IFERROR(AA28*VLOOKUP(AG28,【参考】数式用3!$AN$3:$BU$27,MATCH(N28,【参考】数式用3!$AN$2:$BU$2,0)),"")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IFERROR(AA29*VLOOKUP(AG29,【参考】数式用3!$AN$3:$BU$27,MATCH(N29,【参考】数式用3!$AN$2:$BU$2,0)),"")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IFERROR(AA30*VLOOKUP(AG30,【参考】数式用3!$AN$3:$BU$27,MATCH(N30,【参考】数式用3!$AN$2:$BU$2,0)),"")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IFERROR(AA31*VLOOKUP(AG31,【参考】数式用3!$AN$3:$BU$27,MATCH(N31,【参考】数式用3!$AN$2:$BU$2,0)),"")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IFERROR(AA32*VLOOKUP(AG32,【参考】数式用3!$AN$3:$BU$27,MATCH(N32,【参考】数式用3!$AN$2:$BU$2,0)),"")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IFERROR(AA33*VLOOKUP(AG33,【参考】数式用3!$AN$3:$BU$27,MATCH(N33,【参考】数式用3!$AN$2:$BU$2,0)),"")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IFERROR(AA34*VLOOKUP(AG34,【参考】数式用3!$AN$3:$BU$27,MATCH(N34,【参考】数式用3!$AN$2:$BU$2,0)),"")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IFERROR(AA35*VLOOKUP(AG35,【参考】数式用3!$AN$3:$BU$27,MATCH(N35,【参考】数式用3!$AN$2:$BU$2,0)),"")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IFERROR(AA36*VLOOKUP(AG36,【参考】数式用3!$AN$3:$BU$27,MATCH(N36,【参考】数式用3!$AN$2:$BU$2,0)),"")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IFERROR(AA37*VLOOKUP(AG37,【参考】数式用3!$AN$3:$BU$27,MATCH(N37,【参考】数式用3!$AN$2:$BU$2,0)),"")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IFERROR(AA38*VLOOKUP(AG38,【参考】数式用3!$AN$3:$BU$27,MATCH(N38,【参考】数式用3!$AN$2:$BU$2,0)),"")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IFERROR(AA39*VLOOKUP(AG39,【参考】数式用3!$AN$3:$BU$27,MATCH(N39,【参考】数式用3!$AN$2:$BU$2,0)),"")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IFERROR(AA40*VLOOKUP(AG40,【参考】数式用3!$AN$3:$BU$27,MATCH(N40,【参考】数式用3!$AN$2:$BU$2,0)),"")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IFERROR(AA41*VLOOKUP(AG41,【参考】数式用3!$AN$3:$BU$27,MATCH(N41,【参考】数式用3!$AN$2:$BU$2,0)),"")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IFERROR(AA42*VLOOKUP(AG42,【参考】数式用3!$AN$3:$BU$27,MATCH(N42,【参考】数式用3!$AN$2:$BU$2,0)),"")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IFERROR(AA43*VLOOKUP(AG43,【参考】数式用3!$AN$3:$BU$27,MATCH(N43,【参考】数式用3!$AN$2:$BU$2,0)),"")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IFERROR(AA44*VLOOKUP(AG44,【参考】数式用3!$AN$3:$BU$27,MATCH(N44,【参考】数式用3!$AN$2:$BU$2,0)),"")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IFERROR(AA45*VLOOKUP(AG45,【参考】数式用3!$AN$3:$BU$27,MATCH(N45,【参考】数式用3!$AN$2:$BU$2,0)),"")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IFERROR(AA46*VLOOKUP(AG46,【参考】数式用3!$AN$3:$BU$27,MATCH(N46,【参考】数式用3!$AN$2:$BU$2,0)),"")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IFERROR(AA47*VLOOKUP(AG47,【参考】数式用3!$AN$3:$BU$27,MATCH(N47,【参考】数式用3!$AN$2:$BU$2,0)),"")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IFERROR(AA48*VLOOKUP(AG48,【参考】数式用3!$AN$3:$BU$27,MATCH(N48,【参考】数式用3!$AN$2:$BU$2,0)),"")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IFERROR(AA49*VLOOKUP(AG49,【参考】数式用3!$AN$3:$BU$27,MATCH(N49,【参考】数式用3!$AN$2:$BU$2,0)),"")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IFERROR(AA50*VLOOKUP(AG50,【参考】数式用3!$AN$3:$BU$27,MATCH(N50,【参考】数式用3!$AN$2:$BU$2,0)),"")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IFERROR(AA51*VLOOKUP(AG51,【参考】数式用3!$AN$3:$BU$27,MATCH(N51,【参考】数式用3!$AN$2:$BU$2,0)),"")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IFERROR(AA52*VLOOKUP(AG52,【参考】数式用3!$AN$3:$BU$27,MATCH(N52,【参考】数式用3!$AN$2:$BU$2,0)),"")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IFERROR(AA53*VLOOKUP(AG53,【参考】数式用3!$AN$3:$BU$27,MATCH(N53,【参考】数式用3!$AN$2:$BU$2,0)),"")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IFERROR(AA54*VLOOKUP(AG54,【参考】数式用3!$AN$3:$BU$27,MATCH(N54,【参考】数式用3!$AN$2:$BU$2,0)),"")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IFERROR(AA55*VLOOKUP(AG55,【参考】数式用3!$AN$3:$BU$27,MATCH(N55,【参考】数式用3!$AN$2:$BU$2,0)),"")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IFERROR(AA56*VLOOKUP(AG56,【参考】数式用3!$AN$3:$BU$27,MATCH(N56,【参考】数式用3!$AN$2:$BU$2,0)),"")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IFERROR(AA57*VLOOKUP(AG57,【参考】数式用3!$AN$3:$BU$27,MATCH(N57,【参考】数式用3!$AN$2:$BU$2,0)),"")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IFERROR(AA58*VLOOKUP(AG58,【参考】数式用3!$AN$3:$BU$27,MATCH(N58,【参考】数式用3!$AN$2:$BU$2,0)),"")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IFERROR(AA59*VLOOKUP(AG59,【参考】数式用3!$AN$3:$BU$27,MATCH(N59,【参考】数式用3!$AN$2:$BU$2,0)),"")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IFERROR(AA60*VLOOKUP(AG60,【参考】数式用3!$AN$3:$BU$27,MATCH(N60,【参考】数式用3!$AN$2:$BU$2,0)),"")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IFERROR(AA61*VLOOKUP(AG61,【参考】数式用3!$AN$3:$BU$27,MATCH(N61,【参考】数式用3!$AN$2:$BU$2,0)),"")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IFERROR(AA62*VLOOKUP(AG62,【参考】数式用3!$AN$3:$BU$27,MATCH(N62,【参考】数式用3!$AN$2:$BU$2,0)),"")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IFERROR(AA63*VLOOKUP(AG63,【参考】数式用3!$AN$3:$BU$27,MATCH(N63,【参考】数式用3!$AN$2:$BU$2,0)),"")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IFERROR(AA64*VLOOKUP(AG64,【参考】数式用3!$AN$3:$BU$27,MATCH(N64,【参考】数式用3!$AN$2:$BU$2,0)),"")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IFERROR(AA65*VLOOKUP(AG65,【参考】数式用3!$AN$3:$BU$27,MATCH(N65,【参考】数式用3!$AN$2:$BU$2,0)),"")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IFERROR(AA66*VLOOKUP(AG66,【参考】数式用3!$AN$3:$BU$27,MATCH(N66,【参考】数式用3!$AN$2:$BU$2,0)),"")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IFERROR(AA67*VLOOKUP(AG67,【参考】数式用3!$AN$3:$BU$27,MATCH(N67,【参考】数式用3!$AN$2:$BU$2,0)),"")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IFERROR(AA68*VLOOKUP(AG68,【参考】数式用3!$AN$3:$BU$27,MATCH(N68,【参考】数式用3!$AN$2:$BU$2,0)),"")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IFERROR(AA69*VLOOKUP(AG69,【参考】数式用3!$AN$3:$BU$27,MATCH(N69,【参考】数式用3!$AN$2:$BU$2,0)),"")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IFERROR(AA70*VLOOKUP(AG70,【参考】数式用3!$AN$3:$BU$27,MATCH(N70,【参考】数式用3!$AN$2:$BU$2,0)),"")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IFERROR(AA71*VLOOKUP(AG71,【参考】数式用3!$AN$3:$BU$27,MATCH(N71,【参考】数式用3!$AN$2:$BU$2,0)),"")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IFERROR(AA72*VLOOKUP(AG72,【参考】数式用3!$AN$3:$BU$27,MATCH(N72,【参考】数式用3!$AN$2:$BU$2,0)),"")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IFERROR(AA73*VLOOKUP(AG73,【参考】数式用3!$AN$3:$BU$27,MATCH(N73,【参考】数式用3!$AN$2:$BU$2,0)),"")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IFERROR(AA74*VLOOKUP(AG74,【参考】数式用3!$AN$3:$BU$27,MATCH(N74,【参考】数式用3!$AN$2:$BU$2,0)),"")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IFERROR(AA75*VLOOKUP(AG75,【参考】数式用3!$AN$3:$BU$27,MATCH(N75,【参考】数式用3!$AN$2:$BU$2,0)),"")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IFERROR(AA76*VLOOKUP(AG76,【参考】数式用3!$AN$3:$BU$27,MATCH(N76,【参考】数式用3!$AN$2:$BU$2,0)),"")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IFERROR(AA77*VLOOKUP(AG77,【参考】数式用3!$AN$3:$BU$27,MATCH(N77,【参考】数式用3!$AN$2:$BU$2,0)),"")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IFERROR(AA78*VLOOKUP(AG78,【参考】数式用3!$AN$3:$BU$27,MATCH(N78,【参考】数式用3!$AN$2:$BU$2,0)),"")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IFERROR(AA79*VLOOKUP(AG79,【参考】数式用3!$AN$3:$BU$27,MATCH(N79,【参考】数式用3!$AN$2:$BU$2,0)),"")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IFERROR(AA80*VLOOKUP(AG80,【参考】数式用3!$AN$3:$BU$27,MATCH(N80,【参考】数式用3!$AN$2:$BU$2,0)),"")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IFERROR(AA81*VLOOKUP(AG81,【参考】数式用3!$AN$3:$BU$27,MATCH(N81,【参考】数式用3!$AN$2:$BU$2,0)),"")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IFERROR(AA82*VLOOKUP(AG82,【参考】数式用3!$AN$3:$BU$27,MATCH(N82,【参考】数式用3!$AN$2:$BU$2,0)),"")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IFERROR(AA83*VLOOKUP(AG83,【参考】数式用3!$AN$3:$BU$27,MATCH(N83,【参考】数式用3!$AN$2:$BU$2,0)),"")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IFERROR(AA84*VLOOKUP(AG84,【参考】数式用3!$AN$3:$BU$27,MATCH(N84,【参考】数式用3!$AN$2:$BU$2,0)),"")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IFERROR(AA85*VLOOKUP(AG85,【参考】数式用3!$AN$3:$BU$27,MATCH(N85,【参考】数式用3!$AN$2:$BU$2,0)),"")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IFERROR(AA86*VLOOKUP(AG86,【参考】数式用3!$AN$3:$BU$27,MATCH(N86,【参考】数式用3!$AN$2:$BU$2,0)),"")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IFERROR(AA87*VLOOKUP(AG87,【参考】数式用3!$AN$3:$BU$27,MATCH(N87,【参考】数式用3!$AN$2:$BU$2,0)),"")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IFERROR(AA88*VLOOKUP(AG88,【参考】数式用3!$AN$3:$BU$27,MATCH(N88,【参考】数式用3!$AN$2:$BU$2,0)),"")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IFERROR(AA89*VLOOKUP(AG89,【参考】数式用3!$AN$3:$BU$27,MATCH(N89,【参考】数式用3!$AN$2:$BU$2,0)),"")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IFERROR(AA90*VLOOKUP(AG90,【参考】数式用3!$AN$3:$BU$27,MATCH(N90,【参考】数式用3!$AN$2:$BU$2,0)),"")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IFERROR(AA91*VLOOKUP(AG91,【参考】数式用3!$AN$3:$BU$27,MATCH(N91,【参考】数式用3!$AN$2:$BU$2,0)),"")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IFERROR(AA92*VLOOKUP(AG92,【参考】数式用3!$AN$3:$BU$27,MATCH(N92,【参考】数式用3!$AN$2:$BU$2,0)),"")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IFERROR(AA93*VLOOKUP(AG93,【参考】数式用3!$AN$3:$BU$27,MATCH(N93,【参考】数式用3!$AN$2:$BU$2,0)),"")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IFERROR(AA94*VLOOKUP(AG94,【参考】数式用3!$AN$3:$BU$27,MATCH(N94,【参考】数式用3!$AN$2:$BU$2,0)),"")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IFERROR(AA95*VLOOKUP(AG95,【参考】数式用3!$AN$3:$BU$27,MATCH(N95,【参考】数式用3!$AN$2:$BU$2,0)),"")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IFERROR(AA96*VLOOKUP(AG96,【参考】数式用3!$AN$3:$BU$27,MATCH(N96,【参考】数式用3!$AN$2:$BU$2,0)),"")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IFERROR(AA97*VLOOKUP(AG97,【参考】数式用3!$AN$3:$BU$27,MATCH(N97,【参考】数式用3!$AN$2:$BU$2,0)),"")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IFERROR(AA98*VLOOKUP(AG98,【参考】数式用3!$AN$3:$BU$27,MATCH(N98,【参考】数式用3!$AN$2:$BU$2,0)),"")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IFERROR(AA99*VLOOKUP(AG99,【参考】数式用3!$AN$3:$BU$27,MATCH(N99,【参考】数式用3!$AN$2:$BU$2,0)),"")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IFERROR(AA100*VLOOKUP(AG100,【参考】数式用3!$AN$3:$BU$27,MATCH(N100,【参考】数式用3!$AN$2:$BU$2,0)),"")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IFERROR(AA101*VLOOKUP(AG101,【参考】数式用3!$AN$3:$BU$27,MATCH(N101,【参考】数式用3!$AN$2:$BU$2,0)),"")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IFERROR(AA102*VLOOKUP(AG102,【参考】数式用3!$AN$3:$BU$27,MATCH(N102,【参考】数式用3!$AN$2:$BU$2,0)),"")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IFERROR(AA103*VLOOKUP(AG103,【参考】数式用3!$AN$3:$BU$27,MATCH(N103,【参考】数式用3!$AN$2:$BU$2,0)),"")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IFERROR(AA104*VLOOKUP(AG104,【参考】数式用3!$AN$3:$BU$27,MATCH(N104,【参考】数式用3!$AN$2:$BU$2,0)),"")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IFERROR(AA105*VLOOKUP(AG105,【参考】数式用3!$AN$3:$BU$27,MATCH(N105,【参考】数式用3!$AN$2:$BU$2,0)),"")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IFERROR(AA106*VLOOKUP(AG106,【参考】数式用3!$AN$3:$BU$27,MATCH(N106,【参考】数式用3!$AN$2:$BU$2,0)),"")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IFERROR(AA107*VLOOKUP(AG107,【参考】数式用3!$AN$3:$BU$27,MATCH(N107,【参考】数式用3!$AN$2:$BU$2,0)),"")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IFERROR(AA108*VLOOKUP(AG108,【参考】数式用3!$AN$3:$BU$27,MATCH(N108,【参考】数式用3!$AN$2:$BU$2,0)),"")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IFERROR(AA109*VLOOKUP(AG109,【参考】数式用3!$AN$3:$BU$27,MATCH(N109,【参考】数式用3!$AN$2:$BU$2,0)),"")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IFERROR(AA110*VLOOKUP(AG110,【参考】数式用3!$AN$3:$BU$27,MATCH(N110,【参考】数式用3!$AN$2:$BU$2,0)),"")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IFERROR(AA111*VLOOKUP(AG111,【参考】数式用3!$AN$3:$BU$27,MATCH(N111,【参考】数式用3!$AN$2:$BU$2,0)),"")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IFERROR(AA112*VLOOKUP(AG112,【参考】数式用3!$AN$3:$BU$27,MATCH(N112,【参考】数式用3!$AN$2:$BU$2,0)),"")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IFERROR(AA113*VLOOKUP(AG113,【参考】数式用3!$AN$3:$BU$27,MATCH(N113,【参考】数式用3!$AN$2:$BU$2,0)),"")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IFERROR(AA114*VLOOKUP(AG114,【参考】数式用3!$AN$3:$BU$27,MATCH(N114,【参考】数式用3!$AN$2:$BU$2,0)),"")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IFERROR(AA115*VLOOKUP(AG115,【参考】数式用3!$AN$3:$BU$27,MATCH(N115,【参考】数式用3!$AN$2:$BU$2,0)),"")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D1" sqref="AD1:AG1048576"/>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0</v>
      </c>
      <c r="O5" s="366" t="s">
        <v>4</v>
      </c>
      <c r="P5" s="85"/>
      <c r="Q5" s="85"/>
      <c r="R5" s="1016" t="s">
        <v>2009</v>
      </c>
      <c r="S5" s="1016" t="s">
        <v>1944</v>
      </c>
      <c r="T5" s="1016"/>
      <c r="U5" s="1016"/>
      <c r="V5" s="1016"/>
      <c r="W5" s="1016"/>
      <c r="X5" s="1017"/>
      <c r="Y5" s="370">
        <f>SUM(T14:U113)</f>
        <v>0</v>
      </c>
      <c r="Z5" s="1077" t="str">
        <f>IF(AG6="旧特定加算相当なし","",IF(Y5&gt;=Y6,"○","×"))</f>
        <v/>
      </c>
      <c r="AA5" s="1079" t="s">
        <v>1945</v>
      </c>
      <c r="AB5" s="1080"/>
      <c r="AC5" s="1080"/>
      <c r="AD5" s="1065" t="str">
        <f>IF(OR(AD6="旧処遇加算Ⅰ相当あり",AD7="旧処遇加算Ⅰ相当あり"),"旧処遇加算Ⅰ相当あり","旧処遇加算Ⅰ相当なし")</f>
        <v>旧処遇加算Ⅰ相当なし</v>
      </c>
      <c r="AE5" s="1065"/>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1027"/>
      <c r="C6" s="1028"/>
      <c r="D6" s="1025" t="s">
        <v>2063</v>
      </c>
      <c r="E6" s="1025"/>
      <c r="F6" s="1025"/>
      <c r="G6" s="1025"/>
      <c r="H6" s="1025"/>
      <c r="I6" s="1025"/>
      <c r="J6" s="1025"/>
      <c r="K6" s="1025"/>
      <c r="L6" s="1025"/>
      <c r="M6" s="1026"/>
      <c r="N6" s="368">
        <f>SUM(R$14:R$113,Z$14:Z$113)</f>
        <v>0</v>
      </c>
      <c r="O6" s="366" t="s">
        <v>4</v>
      </c>
      <c r="P6" s="85"/>
      <c r="Q6" s="85"/>
      <c r="R6" s="1016"/>
      <c r="S6" s="1016" t="s">
        <v>2092</v>
      </c>
      <c r="T6" s="1016"/>
      <c r="U6" s="1016"/>
      <c r="V6" s="1016"/>
      <c r="W6" s="1016"/>
      <c r="X6" s="1017"/>
      <c r="Y6" s="373">
        <f>SUM(AD:AD)</f>
        <v>0</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旧処遇加算Ⅰ相当なし</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1025" t="s">
        <v>2064</v>
      </c>
      <c r="C7" s="1025"/>
      <c r="D7" s="1025"/>
      <c r="E7" s="1025"/>
      <c r="F7" s="1025"/>
      <c r="G7" s="1025"/>
      <c r="H7" s="1025"/>
      <c r="I7" s="1025"/>
      <c r="J7" s="1025"/>
      <c r="K7" s="1025"/>
      <c r="L7" s="1025"/>
      <c r="M7" s="1076"/>
      <c r="N7" s="404">
        <f>SUM(V:V,AC:AC)</f>
        <v>0</v>
      </c>
      <c r="O7" s="366" t="s">
        <v>4</v>
      </c>
      <c r="P7" s="85"/>
      <c r="Q7" s="85"/>
      <c r="R7" s="1068" t="s">
        <v>2075</v>
      </c>
      <c r="S7" s="1016" t="s">
        <v>1944</v>
      </c>
      <c r="T7" s="1016"/>
      <c r="U7" s="1016"/>
      <c r="V7" s="1016"/>
      <c r="W7" s="1016"/>
      <c r="X7" s="1017"/>
      <c r="Y7" s="405">
        <f>SUM(AB:AB)</f>
        <v>0</v>
      </c>
      <c r="Z7" s="1077" t="str">
        <f>IF(AG7="旧特定加算相当なし","",IF(Y7&gt;=Y8,"○","×"))</f>
        <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
      </c>
      <c r="C14" s="981"/>
      <c r="D14" s="981"/>
      <c r="E14" s="981"/>
      <c r="F14" s="981"/>
      <c r="G14" s="981"/>
      <c r="H14" s="981"/>
      <c r="I14" s="982"/>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108"/>
      <c r="Q14" s="1109"/>
      <c r="R14" s="414" t="str">
        <f>IFERROR(IF('別紙様式3-2（４・５月）'!Z16="ベア加算","",P14*VLOOKUP(N14,【参考】数式用!$AD$2:$AH$37,MATCH(O14,【参考】数式用!$K$4:$N$4,0)+1,0)),"")</f>
        <v/>
      </c>
      <c r="S14" s="74"/>
      <c r="T14" s="1108"/>
      <c r="U14" s="1109"/>
      <c r="V14" s="415" t="str">
        <f>IFERROR(P14*VLOOKUP(AF14,【参考】数式用4!$DO$3:$EV$106,MATCH(N14,【参考】数式用4!$DO$2:$EV$2,0)),"")</f>
        <v/>
      </c>
      <c r="W14" s="81"/>
      <c r="X14" s="82"/>
      <c r="Y14" s="1112" t="str">
        <f>IFERROR(IF('別紙様式3-2（４・５月）'!Z16="ベア加算","",W14*VLOOKUP(N14,【参考】数式用!$AD$2:$AH$27,MATCH(O14,【参考】数式用!$K$4:$N$4,0)+1,0)),"")</f>
        <v/>
      </c>
      <c r="Z14" s="1113"/>
      <c r="AA14" s="74"/>
      <c r="AB14" s="82"/>
      <c r="AC14" s="416" t="str">
        <f>IFERROR(X14*VLOOKUP(AG14,【参考】数式用4!$EN$3:$FJ$106,MATCH(N14,【参考】数式用4!$EN$2:$FJ$2,0)),"")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61"/>
      <c r="Q15" s="1062"/>
      <c r="R15" s="419" t="str">
        <f>IFERROR(IF('別紙様式3-2（４・５月）'!Z17="ベア加算","",P15*VLOOKUP(N15,【参考】数式用!$AD$2:$AH$37,MATCH(O15,【参考】数式用!$K$4:$N$4,0)+1,0)),"")</f>
        <v/>
      </c>
      <c r="S15" s="72"/>
      <c r="T15" s="1063"/>
      <c r="U15" s="1064"/>
      <c r="V15" s="420" t="str">
        <f>IFERROR(P15*VLOOKUP(AF15,【参考】数式用4!$DO$3:$EV$106,MATCH(N15,【参考】数式用4!$DO$2:$EV$2,0)),"")</f>
        <v/>
      </c>
      <c r="W15" s="49"/>
      <c r="X15" s="71"/>
      <c r="Y15" s="1114" t="str">
        <f>IFERROR(IF('別紙様式3-2（４・５月）'!Z17="ベア加算","",W15*VLOOKUP(N15,【参考】数式用!$AD$2:$AH$27,MATCH(O15,【参考】数式用!$K$4:$N$4,0)+1,0)),"")</f>
        <v/>
      </c>
      <c r="Z15" s="1114"/>
      <c r="AA15" s="72"/>
      <c r="AB15" s="73"/>
      <c r="AC15" s="421" t="str">
        <f>IFERROR(X15*VLOOKUP(AG15,【参考】数式用4!$EN$3:$FJ$106,MATCH(N15,【参考】数式用4!$EN$2:$FJ$2,0)),"")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61"/>
      <c r="Q16" s="1062"/>
      <c r="R16" s="419" t="str">
        <f>IFERROR(IF('別紙様式3-2（４・５月）'!Z18="ベア加算","",P16*VLOOKUP(N16,【参考】数式用!$AD$2:$AH$37,MATCH(O16,【参考】数式用!$K$4:$N$4,0)+1,0)),"")</f>
        <v/>
      </c>
      <c r="S16" s="72"/>
      <c r="T16" s="1063"/>
      <c r="U16" s="1064"/>
      <c r="V16" s="420" t="str">
        <f>IFERROR(P16*VLOOKUP(AF16,【参考】数式用4!$DO$3:$EV$106,MATCH(N16,【参考】数式用4!$DO$2:$EV$2,0)),"")</f>
        <v/>
      </c>
      <c r="W16" s="49"/>
      <c r="X16" s="71"/>
      <c r="Y16" s="1114" t="str">
        <f>IFERROR(IF('別紙様式3-2（４・５月）'!Z18="ベア加算","",W16*VLOOKUP(N16,【参考】数式用!$AD$2:$AH$27,MATCH(O16,【参考】数式用!$K$4:$N$4,0)+1,0)),"")</f>
        <v/>
      </c>
      <c r="Z16" s="1114"/>
      <c r="AA16" s="72"/>
      <c r="AB16" s="73"/>
      <c r="AC16" s="421" t="str">
        <f>IFERROR(X16*VLOOKUP(AG16,【参考】数式用4!$EN$3:$FJ$106,MATCH(N16,【参考】数式用4!$EN$2:$FJ$2,0)),"")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61"/>
      <c r="Q17" s="1062"/>
      <c r="R17" s="419" t="str">
        <f>IFERROR(IF('別紙様式3-2（４・５月）'!Z19="ベア加算","",P17*VLOOKUP(N17,【参考】数式用!$AD$2:$AH$37,MATCH(O17,【参考】数式用!$K$4:$N$4,0)+1,0)),"")</f>
        <v/>
      </c>
      <c r="S17" s="72"/>
      <c r="T17" s="1063"/>
      <c r="U17" s="1064"/>
      <c r="V17" s="420" t="str">
        <f>IFERROR(P17*VLOOKUP(AF17,【参考】数式用4!$DO$3:$EV$106,MATCH(N17,【参考】数式用4!$DO$2:$EV$2,0)),"")</f>
        <v/>
      </c>
      <c r="W17" s="49"/>
      <c r="X17" s="71"/>
      <c r="Y17" s="1114" t="str">
        <f>IFERROR(IF('別紙様式3-2（４・５月）'!Z19="ベア加算","",W17*VLOOKUP(N17,【参考】数式用!$AD$2:$AH$27,MATCH(O17,【参考】数式用!$K$4:$N$4,0)+1,0)),"")</f>
        <v/>
      </c>
      <c r="Z17" s="1114"/>
      <c r="AA17" s="72"/>
      <c r="AB17" s="73"/>
      <c r="AC17" s="421" t="str">
        <f>IFERROR(X17*VLOOKUP(AG17,【参考】数式用4!$EN$3:$FJ$106,MATCH(N17,【参考】数式用4!$EN$2:$FJ$2,0)),"")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c r="X18" s="71"/>
      <c r="Y18" s="1114" t="str">
        <f>IFERROR(IF('別紙様式3-2（４・５月）'!Z20="ベア加算","",W18*VLOOKUP(N18,【参考】数式用!$AD$2:$AH$27,MATCH(O18,【参考】数式用!$K$4:$N$4,0)+1,0)),"")</f>
        <v/>
      </c>
      <c r="Z18" s="1114"/>
      <c r="AA18" s="72"/>
      <c r="AB18" s="73"/>
      <c r="AC18" s="421" t="str">
        <f>IFERROR(X18*VLOOKUP(AG18,【参考】数式用4!$EN$3:$FJ$106,MATCH(N18,【参考】数式用4!$EN$2:$FJ$2,0)),"")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61"/>
      <c r="Q19" s="1062"/>
      <c r="R19" s="419" t="str">
        <f>IFERROR(IF('別紙様式3-2（４・５月）'!Z21="ベア加算","",P19*VLOOKUP(N19,【参考】数式用!$AD$2:$AH$37,MATCH(O19,【参考】数式用!$K$4:$N$4,0)+1,0)),"")</f>
        <v/>
      </c>
      <c r="S19" s="72"/>
      <c r="T19" s="1063"/>
      <c r="U19" s="1064"/>
      <c r="V19" s="420" t="str">
        <f>IFERROR(P19*VLOOKUP(AF19,【参考】数式用4!$DO$3:$EV$106,MATCH(N19,【参考】数式用4!$DO$2:$EV$2,0)),"")</f>
        <v/>
      </c>
      <c r="W19" s="49"/>
      <c r="X19" s="71"/>
      <c r="Y19" s="1114" t="str">
        <f>IFERROR(IF('別紙様式3-2（４・５月）'!Z21="ベア加算","",W19*VLOOKUP(N19,【参考】数式用!$AD$2:$AH$27,MATCH(O19,【参考】数式用!$K$4:$N$4,0)+1,0)),"")</f>
        <v/>
      </c>
      <c r="Z19" s="1114"/>
      <c r="AA19" s="72"/>
      <c r="AB19" s="73"/>
      <c r="AC19" s="421" t="str">
        <f>IFERROR(X19*VLOOKUP(AG19,【参考】数式用4!$EN$3:$FJ$106,MATCH(N19,【参考】数式用4!$EN$2:$FJ$2,0)),"")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61"/>
      <c r="Q20" s="1062"/>
      <c r="R20" s="419" t="str">
        <f>IFERROR(IF('別紙様式3-2（４・５月）'!Z22="ベア加算","",P20*VLOOKUP(N20,【参考】数式用!$AD$2:$AH$37,MATCH(O20,【参考】数式用!$K$4:$N$4,0)+1,0)),"")</f>
        <v/>
      </c>
      <c r="S20" s="72"/>
      <c r="T20" s="1063"/>
      <c r="U20" s="1064"/>
      <c r="V20" s="420" t="str">
        <f>IFERROR(P20*VLOOKUP(AF20,【参考】数式用4!$DO$3:$EV$106,MATCH(N20,【参考】数式用4!$DO$2:$EV$2,0)),"")</f>
        <v/>
      </c>
      <c r="W20" s="49"/>
      <c r="X20" s="71"/>
      <c r="Y20" s="1114" t="str">
        <f>IFERROR(IF('別紙様式3-2（４・５月）'!Z22="ベア加算","",W20*VLOOKUP(N20,【参考】数式用!$AD$2:$AH$27,MATCH(O20,【参考】数式用!$K$4:$N$4,0)+1,0)),"")</f>
        <v/>
      </c>
      <c r="Z20" s="1114"/>
      <c r="AA20" s="72"/>
      <c r="AB20" s="73"/>
      <c r="AC20" s="421" t="str">
        <f>IFERROR(X20*VLOOKUP(AG20,【参考】数式用4!$EN$3:$FJ$106,MATCH(N20,【参考】数式用4!$EN$2:$FJ$2,0)),"")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IFERROR(X21*VLOOKUP(AG21,【参考】数式用4!$EN$3:$FJ$106,MATCH(N21,【参考】数式用4!$EN$2:$FJ$2,0)),"")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IFERROR(X22*VLOOKUP(AG22,【参考】数式用4!$EN$3:$FJ$106,MATCH(N22,【参考】数式用4!$EN$2:$FJ$2,0)),"")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IFERROR(X23*VLOOKUP(AG23,【参考】数式用4!$EN$3:$FJ$106,MATCH(N23,【参考】数式用4!$EN$2:$FJ$2,0)),"")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IFERROR(X24*VLOOKUP(AG24,【参考】数式用4!$EN$3:$FJ$106,MATCH(N24,【参考】数式用4!$EN$2:$FJ$2,0)),"")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IFERROR(X25*VLOOKUP(AG25,【参考】数式用4!$EN$3:$FJ$106,MATCH(N25,【参考】数式用4!$EN$2:$FJ$2,0)),"")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IFERROR(X26*VLOOKUP(AG26,【参考】数式用4!$EN$3:$FJ$106,MATCH(N26,【参考】数式用4!$EN$2:$FJ$2,0)),"")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IFERROR(X27*VLOOKUP(AG27,【参考】数式用4!$EN$3:$FJ$106,MATCH(N27,【参考】数式用4!$EN$2:$FJ$2,0)),"")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IFERROR(X28*VLOOKUP(AG28,【参考】数式用4!$EN$3:$FJ$106,MATCH(N28,【参考】数式用4!$EN$2:$FJ$2,0)),"")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IFERROR(X29*VLOOKUP(AG29,【参考】数式用4!$EN$3:$FJ$106,MATCH(N29,【参考】数式用4!$EN$2:$FJ$2,0)),"")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IFERROR(X30*VLOOKUP(AG30,【参考】数式用4!$EN$3:$FJ$106,MATCH(N30,【参考】数式用4!$EN$2:$FJ$2,0)),"")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IFERROR(X31*VLOOKUP(AG31,【参考】数式用4!$EN$3:$FJ$106,MATCH(N31,【参考】数式用4!$EN$2:$FJ$2,0)),"")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IFERROR(X32*VLOOKUP(AG32,【参考】数式用4!$EN$3:$FJ$106,MATCH(N32,【参考】数式用4!$EN$2:$FJ$2,0)),"")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IFERROR(X33*VLOOKUP(AG33,【参考】数式用4!$EN$3:$FJ$106,MATCH(N33,【参考】数式用4!$EN$2:$FJ$2,0)),"")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IFERROR(X34*VLOOKUP(AG34,【参考】数式用4!$EN$3:$FJ$106,MATCH(N34,【参考】数式用4!$EN$2:$FJ$2,0)),"")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IFERROR(X35*VLOOKUP(AG35,【参考】数式用4!$EN$3:$FJ$106,MATCH(N35,【参考】数式用4!$EN$2:$FJ$2,0)),"")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IFERROR(X36*VLOOKUP(AG36,【参考】数式用4!$EN$3:$FJ$106,MATCH(N36,【参考】数式用4!$EN$2:$FJ$2,0)),"")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IFERROR(X37*VLOOKUP(AG37,【参考】数式用4!$EN$3:$FJ$106,MATCH(N37,【参考】数式用4!$EN$2:$FJ$2,0)),"")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IFERROR(X38*VLOOKUP(AG38,【参考】数式用4!$EN$3:$FJ$106,MATCH(N38,【参考】数式用4!$EN$2:$FJ$2,0)),"")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IFERROR(X39*VLOOKUP(AG39,【参考】数式用4!$EN$3:$FJ$106,MATCH(N39,【参考】数式用4!$EN$2:$FJ$2,0)),"")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IFERROR(X40*VLOOKUP(AG40,【参考】数式用4!$EN$3:$FJ$106,MATCH(N40,【参考】数式用4!$EN$2:$FJ$2,0)),"")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IFERROR(X41*VLOOKUP(AG41,【参考】数式用4!$EN$3:$FJ$106,MATCH(N41,【参考】数式用4!$EN$2:$FJ$2,0)),"")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IFERROR(X42*VLOOKUP(AG42,【参考】数式用4!$EN$3:$FJ$106,MATCH(N42,【参考】数式用4!$EN$2:$FJ$2,0)),"")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IFERROR(X43*VLOOKUP(AG43,【参考】数式用4!$EN$3:$FJ$106,MATCH(N43,【参考】数式用4!$EN$2:$FJ$2,0)),"")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IFERROR(X44*VLOOKUP(AG44,【参考】数式用4!$EN$3:$FJ$106,MATCH(N44,【参考】数式用4!$EN$2:$FJ$2,0)),"")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IFERROR(X45*VLOOKUP(AG45,【参考】数式用4!$EN$3:$FJ$106,MATCH(N45,【参考】数式用4!$EN$2:$FJ$2,0)),"")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IFERROR(X46*VLOOKUP(AG46,【参考】数式用4!$EN$3:$FJ$106,MATCH(N46,【参考】数式用4!$EN$2:$FJ$2,0)),"")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IFERROR(X47*VLOOKUP(AG47,【参考】数式用4!$EN$3:$FJ$106,MATCH(N47,【参考】数式用4!$EN$2:$FJ$2,0)),"")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IFERROR(X48*VLOOKUP(AG48,【参考】数式用4!$EN$3:$FJ$106,MATCH(N48,【参考】数式用4!$EN$2:$FJ$2,0)),"")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IFERROR(X49*VLOOKUP(AG49,【参考】数式用4!$EN$3:$FJ$106,MATCH(N49,【参考】数式用4!$EN$2:$FJ$2,0)),"")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IFERROR(X50*VLOOKUP(AG50,【参考】数式用4!$EN$3:$FJ$106,MATCH(N50,【参考】数式用4!$EN$2:$FJ$2,0)),"")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IFERROR(X51*VLOOKUP(AG51,【参考】数式用4!$EN$3:$FJ$106,MATCH(N51,【参考】数式用4!$EN$2:$FJ$2,0)),"")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IFERROR(X52*VLOOKUP(AG52,【参考】数式用4!$EN$3:$FJ$106,MATCH(N52,【参考】数式用4!$EN$2:$FJ$2,0)),"")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IFERROR(X53*VLOOKUP(AG53,【参考】数式用4!$EN$3:$FJ$106,MATCH(N53,【参考】数式用4!$EN$2:$FJ$2,0)),"")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IFERROR(X54*VLOOKUP(AG54,【参考】数式用4!$EN$3:$FJ$106,MATCH(N54,【参考】数式用4!$EN$2:$FJ$2,0)),"")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IFERROR(X55*VLOOKUP(AG55,【参考】数式用4!$EN$3:$FJ$106,MATCH(N55,【参考】数式用4!$EN$2:$FJ$2,0)),"")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IFERROR(X56*VLOOKUP(AG56,【参考】数式用4!$EN$3:$FJ$106,MATCH(N56,【参考】数式用4!$EN$2:$FJ$2,0)),"")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IFERROR(X57*VLOOKUP(AG57,【参考】数式用4!$EN$3:$FJ$106,MATCH(N57,【参考】数式用4!$EN$2:$FJ$2,0)),"")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IFERROR(X58*VLOOKUP(AG58,【参考】数式用4!$EN$3:$FJ$106,MATCH(N58,【参考】数式用4!$EN$2:$FJ$2,0)),"")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IFERROR(X59*VLOOKUP(AG59,【参考】数式用4!$EN$3:$FJ$106,MATCH(N59,【参考】数式用4!$EN$2:$FJ$2,0)),"")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IFERROR(X60*VLOOKUP(AG60,【参考】数式用4!$EN$3:$FJ$106,MATCH(N60,【参考】数式用4!$EN$2:$FJ$2,0)),"")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IFERROR(X61*VLOOKUP(AG61,【参考】数式用4!$EN$3:$FJ$106,MATCH(N61,【参考】数式用4!$EN$2:$FJ$2,0)),"")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IFERROR(X62*VLOOKUP(AG62,【参考】数式用4!$EN$3:$FJ$106,MATCH(N62,【参考】数式用4!$EN$2:$FJ$2,0)),"")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IFERROR(X63*VLOOKUP(AG63,【参考】数式用4!$EN$3:$FJ$106,MATCH(N63,【参考】数式用4!$EN$2:$FJ$2,0)),"")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IFERROR(X64*VLOOKUP(AG64,【参考】数式用4!$EN$3:$FJ$106,MATCH(N64,【参考】数式用4!$EN$2:$FJ$2,0)),"")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IFERROR(X65*VLOOKUP(AG65,【参考】数式用4!$EN$3:$FJ$106,MATCH(N65,【参考】数式用4!$EN$2:$FJ$2,0)),"")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IFERROR(X66*VLOOKUP(AG66,【参考】数式用4!$EN$3:$FJ$106,MATCH(N66,【参考】数式用4!$EN$2:$FJ$2,0)),"")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IFERROR(X67*VLOOKUP(AG67,【参考】数式用4!$EN$3:$FJ$106,MATCH(N67,【参考】数式用4!$EN$2:$FJ$2,0)),"")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IFERROR(X68*VLOOKUP(AG68,【参考】数式用4!$EN$3:$FJ$106,MATCH(N68,【参考】数式用4!$EN$2:$FJ$2,0)),"")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IFERROR(X69*VLOOKUP(AG69,【参考】数式用4!$EN$3:$FJ$106,MATCH(N69,【参考】数式用4!$EN$2:$FJ$2,0)),"")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IFERROR(X70*VLOOKUP(AG70,【参考】数式用4!$EN$3:$FJ$106,MATCH(N70,【参考】数式用4!$EN$2:$FJ$2,0)),"")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IFERROR(X71*VLOOKUP(AG71,【参考】数式用4!$EN$3:$FJ$106,MATCH(N71,【参考】数式用4!$EN$2:$FJ$2,0)),"")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IFERROR(X72*VLOOKUP(AG72,【参考】数式用4!$EN$3:$FJ$106,MATCH(N72,【参考】数式用4!$EN$2:$FJ$2,0)),"")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IFERROR(X73*VLOOKUP(AG73,【参考】数式用4!$EN$3:$FJ$106,MATCH(N73,【参考】数式用4!$EN$2:$FJ$2,0)),"")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IFERROR(X74*VLOOKUP(AG74,【参考】数式用4!$EN$3:$FJ$106,MATCH(N74,【参考】数式用4!$EN$2:$FJ$2,0)),"")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IFERROR(X75*VLOOKUP(AG75,【参考】数式用4!$EN$3:$FJ$106,MATCH(N75,【参考】数式用4!$EN$2:$FJ$2,0)),"")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IFERROR(X76*VLOOKUP(AG76,【参考】数式用4!$EN$3:$FJ$106,MATCH(N76,【参考】数式用4!$EN$2:$FJ$2,0)),"")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IFERROR(X77*VLOOKUP(AG77,【参考】数式用4!$EN$3:$FJ$106,MATCH(N77,【参考】数式用4!$EN$2:$FJ$2,0)),"")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IFERROR(X78*VLOOKUP(AG78,【参考】数式用4!$EN$3:$FJ$106,MATCH(N78,【参考】数式用4!$EN$2:$FJ$2,0)),"")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IFERROR(X79*VLOOKUP(AG79,【参考】数式用4!$EN$3:$FJ$106,MATCH(N79,【参考】数式用4!$EN$2:$FJ$2,0)),"")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IFERROR(X80*VLOOKUP(AG80,【参考】数式用4!$EN$3:$FJ$106,MATCH(N80,【参考】数式用4!$EN$2:$FJ$2,0)),"")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IFERROR(X81*VLOOKUP(AG81,【参考】数式用4!$EN$3:$FJ$106,MATCH(N81,【参考】数式用4!$EN$2:$FJ$2,0)),"")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IFERROR(X82*VLOOKUP(AG82,【参考】数式用4!$EN$3:$FJ$106,MATCH(N82,【参考】数式用4!$EN$2:$FJ$2,0)),"")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IFERROR(X83*VLOOKUP(AG83,【参考】数式用4!$EN$3:$FJ$106,MATCH(N83,【参考】数式用4!$EN$2:$FJ$2,0)),"")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IFERROR(X84*VLOOKUP(AG84,【参考】数式用4!$EN$3:$FJ$106,MATCH(N84,【参考】数式用4!$EN$2:$FJ$2,0)),"")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IFERROR(X85*VLOOKUP(AG85,【参考】数式用4!$EN$3:$FJ$106,MATCH(N85,【参考】数式用4!$EN$2:$FJ$2,0)),"")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IFERROR(X86*VLOOKUP(AG86,【参考】数式用4!$EN$3:$FJ$106,MATCH(N86,【参考】数式用4!$EN$2:$FJ$2,0)),"")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IFERROR(X87*VLOOKUP(AG87,【参考】数式用4!$EN$3:$FJ$106,MATCH(N87,【参考】数式用4!$EN$2:$FJ$2,0)),"")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IFERROR(X88*VLOOKUP(AG88,【参考】数式用4!$EN$3:$FJ$106,MATCH(N88,【参考】数式用4!$EN$2:$FJ$2,0)),"")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IFERROR(X89*VLOOKUP(AG89,【参考】数式用4!$EN$3:$FJ$106,MATCH(N89,【参考】数式用4!$EN$2:$FJ$2,0)),"")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IFERROR(X90*VLOOKUP(AG90,【参考】数式用4!$EN$3:$FJ$106,MATCH(N90,【参考】数式用4!$EN$2:$FJ$2,0)),"")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IFERROR(X91*VLOOKUP(AG91,【参考】数式用4!$EN$3:$FJ$106,MATCH(N91,【参考】数式用4!$EN$2:$FJ$2,0)),"")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IFERROR(X92*VLOOKUP(AG92,【参考】数式用4!$EN$3:$FJ$106,MATCH(N92,【参考】数式用4!$EN$2:$FJ$2,0)),"")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IFERROR(X93*VLOOKUP(AG93,【参考】数式用4!$EN$3:$FJ$106,MATCH(N93,【参考】数式用4!$EN$2:$FJ$2,0)),"")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IFERROR(X94*VLOOKUP(AG94,【参考】数式用4!$EN$3:$FJ$106,MATCH(N94,【参考】数式用4!$EN$2:$FJ$2,0)),"")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IFERROR(X95*VLOOKUP(AG95,【参考】数式用4!$EN$3:$FJ$106,MATCH(N95,【参考】数式用4!$EN$2:$FJ$2,0)),"")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IFERROR(X96*VLOOKUP(AG96,【参考】数式用4!$EN$3:$FJ$106,MATCH(N96,【参考】数式用4!$EN$2:$FJ$2,0)),"")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IFERROR(X97*VLOOKUP(AG97,【参考】数式用4!$EN$3:$FJ$106,MATCH(N97,【参考】数式用4!$EN$2:$FJ$2,0)),"")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IFERROR(X98*VLOOKUP(AG98,【参考】数式用4!$EN$3:$FJ$106,MATCH(N98,【参考】数式用4!$EN$2:$FJ$2,0)),"")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IFERROR(X99*VLOOKUP(AG99,【参考】数式用4!$EN$3:$FJ$106,MATCH(N99,【参考】数式用4!$EN$2:$FJ$2,0)),"")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IFERROR(X100*VLOOKUP(AG100,【参考】数式用4!$EN$3:$FJ$106,MATCH(N100,【参考】数式用4!$EN$2:$FJ$2,0)),"")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IFERROR(X101*VLOOKUP(AG101,【参考】数式用4!$EN$3:$FJ$106,MATCH(N101,【参考】数式用4!$EN$2:$FJ$2,0)),"")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IFERROR(X102*VLOOKUP(AG102,【参考】数式用4!$EN$3:$FJ$106,MATCH(N102,【参考】数式用4!$EN$2:$FJ$2,0)),"")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IFERROR(X103*VLOOKUP(AG103,【参考】数式用4!$EN$3:$FJ$106,MATCH(N103,【参考】数式用4!$EN$2:$FJ$2,0)),"")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IFERROR(X104*VLOOKUP(AG104,【参考】数式用4!$EN$3:$FJ$106,MATCH(N104,【参考】数式用4!$EN$2:$FJ$2,0)),"")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IFERROR(X105*VLOOKUP(AG105,【参考】数式用4!$EN$3:$FJ$106,MATCH(N105,【参考】数式用4!$EN$2:$FJ$2,0)),"")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IFERROR(X106*VLOOKUP(AG106,【参考】数式用4!$EN$3:$FJ$106,MATCH(N106,【参考】数式用4!$EN$2:$FJ$2,0)),"")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IFERROR(X107*VLOOKUP(AG107,【参考】数式用4!$EN$3:$FJ$106,MATCH(N107,【参考】数式用4!$EN$2:$FJ$2,0)),"")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IFERROR(X108*VLOOKUP(AG108,【参考】数式用4!$EN$3:$FJ$106,MATCH(N108,【参考】数式用4!$EN$2:$FJ$2,0)),"")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IFERROR(X109*VLOOKUP(AG109,【参考】数式用4!$EN$3:$FJ$106,MATCH(N109,【参考】数式用4!$EN$2:$FJ$2,0)),"")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IFERROR(X110*VLOOKUP(AG110,【参考】数式用4!$EN$3:$FJ$106,MATCH(N110,【参考】数式用4!$EN$2:$FJ$2,0)),"")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IFERROR(X111*VLOOKUP(AG111,【参考】数式用4!$EN$3:$FJ$106,MATCH(N111,【参考】数式用4!$EN$2:$FJ$2,0)),"")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IFERROR(X112*VLOOKUP(AG112,【参考】数式用4!$EN$3:$FJ$106,MATCH(N112,【参考】数式用4!$EN$2:$FJ$2,0)),"")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IFERROR(X113*VLOOKUP(AG113,【参考】数式用4!$EN$3:$FJ$106,MATCH(N113,【参考】数式用4!$EN$2:$FJ$2,0)),"")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